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ustomProperty2.bin" ContentType="application/vnd.openxmlformats-officedocument.spreadsheetml.customProperty"/>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ustomProperty3.bin" ContentType="application/vnd.openxmlformats-officedocument.spreadsheetml.customProperty"/>
  <Override PartName="/xl/drawings/drawing3.xml" ContentType="application/vnd.openxmlformats-officedocument.drawing+xml"/>
  <Override PartName="/xl/comments2.xml" ContentType="application/vnd.openxmlformats-officedocument.spreadsheetml.comments+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ustomProperty4.bin" ContentType="application/vnd.openxmlformats-officedocument.spreadsheetml.customProperty"/>
  <Override PartName="/xl/drawings/drawing5.xml" ContentType="application/vnd.openxmlformats-officedocument.drawing+xml"/>
  <Override PartName="/xl/tables/table1.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namedSheetViews/namedSheetView1.xml" ContentType="application/vnd.ms-excel.namedsheetviews+xml"/>
  <Override PartName="/xl/customProperty5.bin" ContentType="application/vnd.openxmlformats-officedocument.spreadsheetml.customProperty"/>
  <Override PartName="/xl/drawings/drawing6.xml" ContentType="application/vnd.openxmlformats-officedocument.drawing+xml"/>
  <Override PartName="/xl/comments4.xml" ContentType="application/vnd.openxmlformats-officedocument.spreadsheetml.comments+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2.xml" ContentType="application/vnd.openxmlformats-officedocument.spreadsheetml.pivotTable+xml"/>
  <Override PartName="/xl/customProperty6.bin" ContentType="application/vnd.openxmlformats-officedocument.spreadsheetml.customProperty"/>
  <Override PartName="/xl/drawings/drawing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3.xml" ContentType="application/vnd.openxmlformats-officedocument.spreadsheetml.pivotTable+xml"/>
  <Override PartName="/xl/customProperty7.bin" ContentType="application/vnd.openxmlformats-officedocument.spreadsheetml.customProperty"/>
  <Override PartName="/xl/drawings/drawing8.xml" ContentType="application/vnd.openxmlformats-officedocument.drawing+xml"/>
  <Override PartName="/xl/slicers/slicer1.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ustomProperty8.bin" ContentType="application/vnd.openxmlformats-officedocument.spreadsheetml.customProperty"/>
  <Override PartName="/xl/drawings/drawing9.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ustomProperty9.bin" ContentType="application/vnd.openxmlformats-officedocument.spreadsheetml.customProperty"/>
  <Override PartName="/xl/drawings/drawing10.xml" ContentType="application/vnd.openxmlformats-officedocument.drawing+xml"/>
  <Override PartName="/xl/charts/chart24.xml" ContentType="application/vnd.openxmlformats-officedocument.drawingml.chart+xml"/>
  <Override PartName="/xl/customProperty10.bin" ContentType="application/vnd.openxmlformats-officedocument.spreadsheetml.customProperty"/>
  <Override PartName="/xl/customProperty11.bin" ContentType="application/vnd.openxmlformats-officedocument.spreadsheetml.customProperty"/>
  <Override PartName="/xl/tables/table2.xml" ContentType="application/vnd.openxmlformats-officedocument.spreadsheetml.table+xml"/>
  <Override PartName="/xl/customProperty12.bin" ContentType="application/vnd.openxmlformats-officedocument.spreadsheetml.customProperty"/>
  <Override PartName="/xl/pivotTables/pivotTable4.xml" ContentType="application/vnd.openxmlformats-officedocument.spreadsheetml.pivotTable+xml"/>
  <Override PartName="/xl/customProperty13.bin" ContentType="application/vnd.openxmlformats-officedocument.spreadsheetml.customProperty"/>
  <Override PartName="/xl/customProperty14.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ycheng\Documents\WIP\"/>
    </mc:Choice>
  </mc:AlternateContent>
  <xr:revisionPtr revIDLastSave="0" documentId="13_ncr:1_{7C42CA0B-5AFC-43FE-BCAA-3BD45AEB256D}" xr6:coauthVersionLast="47" xr6:coauthVersionMax="47" xr10:uidLastSave="{00000000-0000-0000-0000-000000000000}"/>
  <bookViews>
    <workbookView xWindow="-120" yWindow="-120" windowWidth="29040" windowHeight="15720" tabRatio="806" firstSheet="3" activeTab="10" xr2:uid="{00000000-000D-0000-FFFF-FFFF00000000}"/>
  </bookViews>
  <sheets>
    <sheet name="Komatsu 2021" sheetId="17" state="hidden" r:id="rId1"/>
    <sheet name="Komatsu 2020" sheetId="14" state="hidden" r:id="rId2"/>
    <sheet name="Komatsu 2022" sheetId="22" state="hidden" r:id="rId3"/>
    <sheet name="pivot" sheetId="31" r:id="rId4"/>
    <sheet name="Summary" sheetId="33" r:id="rId5"/>
    <sheet name="CAR LOG" sheetId="27" r:id="rId6"/>
    <sheet name="Komatsu 2023" sheetId="19" state="hidden" r:id="rId7"/>
    <sheet name="Quaterly Reporting" sheetId="18" state="hidden" r:id="rId8"/>
    <sheet name="LS1131717 Data" sheetId="23" state="hidden" r:id="rId9"/>
    <sheet name="Komatsu 2024" sheetId="24" state="hidden" r:id="rId10"/>
    <sheet name="Komatsu 2025" sheetId="28" r:id="rId11"/>
    <sheet name="Komatsu Defect Codes" sheetId="13" state="hidden" r:id="rId12"/>
    <sheet name="Lists" sheetId="2" r:id="rId13"/>
    <sheet name="CAR meeting Cambridge" sheetId="30" r:id="rId14"/>
    <sheet name="Camb Huddle Board Chart" sheetId="7" state="hidden" r:id="rId15"/>
    <sheet name="Employee ID" sheetId="3" state="hidden" r:id="rId16"/>
  </sheets>
  <definedNames>
    <definedName name="_xlnm._FilterDatabase" localSheetId="5" hidden="1">'CAR LOG'!$F$1:$K$2</definedName>
    <definedName name="_xlchart.v1.0" hidden="1">Summary!$A$1:$A$80</definedName>
    <definedName name="_xlchart.v1.1" hidden="1">Summary!$B$1:$B$80</definedName>
    <definedName name="_xlchart.v1.2" hidden="1">Summary!$F$35:$F$41</definedName>
    <definedName name="_xlchart.v1.3" hidden="1">Summary!$G$35:$G$41</definedName>
    <definedName name="_xlchart.v1.4" hidden="1">Summary!$F$52:$F$64</definedName>
    <definedName name="_xlchart.v1.5" hidden="1">Summary!$G$52:$G$64</definedName>
    <definedName name="_xlchart.v1.6" hidden="1">Summary!$K$70:$K$85</definedName>
    <definedName name="_xlchart.v1.7" hidden="1">Summary!$L$70:$L$85</definedName>
    <definedName name="_xlnm.Print_Area" localSheetId="5">'CAR LOG'!#REF!</definedName>
    <definedName name="Slicer_Defect_Category">#N/A</definedName>
    <definedName name="Slicer_Status1">#N/A</definedName>
    <definedName name="status">'CAR LOG'!#REF!</definedName>
    <definedName name="type">Lists!#REF!</definedName>
  </definedNames>
  <calcPr calcId="191029"/>
  <pivotCaches>
    <pivotCache cacheId="4" r:id="rId17"/>
    <pivotCache cacheId="5"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5" i="33" l="1"/>
  <c r="F105" i="33"/>
  <c r="E105" i="33"/>
  <c r="D105" i="33"/>
  <c r="L4" i="27" l="1"/>
  <c r="L5" i="27"/>
  <c r="L6" i="27"/>
  <c r="L7" i="27"/>
  <c r="L8" i="27"/>
  <c r="L9" i="27"/>
  <c r="L10" i="27"/>
  <c r="L11" i="27"/>
  <c r="L12" i="27"/>
  <c r="L13" i="27"/>
  <c r="L14" i="27"/>
  <c r="L15" i="27"/>
  <c r="L16" i="27"/>
  <c r="L17" i="27"/>
  <c r="L18" i="27"/>
  <c r="L19" i="27"/>
  <c r="L20" i="27"/>
  <c r="L21" i="27"/>
  <c r="L22" i="27"/>
  <c r="L23" i="27"/>
  <c r="L24" i="27"/>
  <c r="L25" i="27"/>
  <c r="L26" i="27"/>
  <c r="L27" i="27"/>
  <c r="L28" i="27"/>
  <c r="L29" i="27"/>
  <c r="L30" i="27"/>
  <c r="L31" i="27"/>
  <c r="L32" i="27"/>
  <c r="L33" i="27"/>
  <c r="L34" i="27"/>
  <c r="L35" i="27"/>
  <c r="L36" i="27"/>
  <c r="L37" i="27"/>
  <c r="L38" i="27"/>
  <c r="L39" i="27"/>
  <c r="L40" i="27"/>
  <c r="L41" i="27"/>
  <c r="L42" i="27"/>
  <c r="L43" i="27"/>
  <c r="L44" i="27"/>
  <c r="L45" i="27"/>
  <c r="L46" i="27"/>
  <c r="L47" i="27"/>
  <c r="L48" i="27"/>
  <c r="L49" i="27"/>
  <c r="L50" i="27"/>
  <c r="L51" i="27"/>
  <c r="L52" i="27"/>
  <c r="L53" i="27"/>
  <c r="L54" i="27"/>
  <c r="L55" i="27"/>
  <c r="L56" i="27"/>
  <c r="L57" i="27"/>
  <c r="L58" i="27"/>
  <c r="L59" i="27"/>
  <c r="L60" i="27"/>
  <c r="L61" i="27"/>
  <c r="L62" i="27"/>
  <c r="L63" i="27"/>
  <c r="L64" i="27"/>
  <c r="L65" i="27"/>
  <c r="L66" i="27"/>
  <c r="L67" i="27"/>
  <c r="L68" i="27"/>
  <c r="L69" i="27"/>
  <c r="L70" i="27"/>
  <c r="L71" i="27"/>
  <c r="L72" i="27"/>
  <c r="L73" i="27"/>
  <c r="L74" i="27"/>
  <c r="L75" i="27"/>
  <c r="L76" i="27"/>
  <c r="L77" i="27"/>
  <c r="L78" i="27"/>
  <c r="L79" i="27"/>
  <c r="L80" i="27"/>
  <c r="L81" i="27"/>
  <c r="L82" i="27"/>
  <c r="L83" i="27"/>
  <c r="L84" i="27"/>
  <c r="L85" i="27"/>
  <c r="L86" i="27"/>
  <c r="L87" i="27"/>
  <c r="L88" i="27"/>
  <c r="L89" i="27"/>
  <c r="L90" i="27"/>
  <c r="L91" i="27"/>
  <c r="L92" i="27"/>
  <c r="L93" i="27"/>
  <c r="L94" i="27"/>
  <c r="L95" i="27"/>
  <c r="L96" i="27"/>
  <c r="L97" i="27"/>
  <c r="L98" i="27"/>
  <c r="L99" i="27"/>
  <c r="L100" i="27"/>
  <c r="L101" i="27"/>
  <c r="L102" i="27"/>
  <c r="L103" i="27"/>
  <c r="L104" i="27"/>
  <c r="L105" i="27"/>
  <c r="L106" i="27"/>
  <c r="L107" i="27"/>
  <c r="L108" i="27"/>
  <c r="L109" i="27"/>
  <c r="L110" i="27"/>
  <c r="L111" i="27"/>
  <c r="L112" i="27"/>
  <c r="L113" i="27"/>
  <c r="L114" i="27"/>
  <c r="L115" i="27"/>
  <c r="L116" i="27"/>
  <c r="L117" i="27"/>
  <c r="L118" i="27"/>
  <c r="L119" i="27"/>
  <c r="L120" i="27"/>
  <c r="L121" i="27"/>
  <c r="L122" i="27"/>
  <c r="L123" i="27"/>
  <c r="L124" i="27"/>
  <c r="L125" i="27"/>
  <c r="L126" i="27"/>
  <c r="L127" i="27"/>
  <c r="L128" i="27"/>
  <c r="L129" i="27"/>
  <c r="L130" i="27"/>
  <c r="L131" i="27"/>
  <c r="L132" i="27"/>
  <c r="L133" i="27"/>
  <c r="L134" i="27"/>
  <c r="L135" i="27"/>
  <c r="L136" i="27"/>
  <c r="L137" i="27"/>
  <c r="L138" i="27"/>
  <c r="L139" i="27"/>
  <c r="L140" i="27"/>
  <c r="L141" i="27"/>
  <c r="L142" i="27"/>
  <c r="L143" i="27"/>
  <c r="L144" i="27"/>
  <c r="L145" i="27"/>
  <c r="L146" i="27"/>
  <c r="L147" i="27"/>
  <c r="L148" i="27"/>
  <c r="L149" i="27"/>
  <c r="L150" i="27"/>
  <c r="L151" i="27"/>
  <c r="L152" i="27"/>
  <c r="L153" i="27"/>
  <c r="L154" i="27"/>
  <c r="L155" i="27"/>
  <c r="L156" i="27"/>
  <c r="L157" i="27"/>
  <c r="L158" i="27"/>
  <c r="L159" i="27"/>
  <c r="L160" i="27"/>
  <c r="L161" i="27"/>
  <c r="L162" i="27"/>
  <c r="L163" i="27"/>
  <c r="L164" i="27"/>
  <c r="L165" i="27"/>
  <c r="L166" i="27"/>
  <c r="L167" i="27"/>
  <c r="L168" i="27"/>
  <c r="L169" i="27"/>
  <c r="L170" i="27"/>
  <c r="L171" i="27"/>
  <c r="L172" i="27"/>
  <c r="L173" i="27"/>
  <c r="L174" i="27"/>
  <c r="L175" i="27"/>
  <c r="L176" i="27"/>
  <c r="L177" i="27"/>
  <c r="L178" i="27"/>
  <c r="L179" i="27"/>
  <c r="L180" i="27"/>
  <c r="L181" i="27"/>
  <c r="L182" i="27"/>
  <c r="L183" i="27"/>
  <c r="L184" i="27"/>
  <c r="L185" i="27"/>
  <c r="L186" i="27"/>
  <c r="L187" i="27"/>
  <c r="L188" i="27"/>
  <c r="L189" i="27"/>
  <c r="L190" i="27"/>
  <c r="L191" i="27"/>
  <c r="L192" i="27"/>
  <c r="L193" i="27"/>
  <c r="L194" i="27"/>
  <c r="L195" i="27"/>
  <c r="L196" i="27"/>
  <c r="L197" i="27"/>
  <c r="L198" i="27"/>
  <c r="L199" i="27"/>
  <c r="L200" i="27"/>
  <c r="L201" i="27"/>
  <c r="L202" i="27"/>
  <c r="L203" i="27"/>
  <c r="L204" i="27"/>
  <c r="L205" i="27"/>
  <c r="L206" i="27"/>
  <c r="L207" i="27"/>
  <c r="L208" i="27"/>
  <c r="L209" i="27"/>
  <c r="L210" i="27"/>
  <c r="L211" i="27"/>
  <c r="L212" i="27"/>
  <c r="L213" i="27"/>
  <c r="L214" i="27"/>
  <c r="L215" i="27"/>
  <c r="L216" i="27"/>
  <c r="L217" i="27"/>
  <c r="L218" i="27"/>
  <c r="L219" i="27"/>
  <c r="L220" i="27"/>
  <c r="L221" i="27"/>
  <c r="L222" i="27"/>
  <c r="L223" i="27"/>
  <c r="L224" i="27"/>
  <c r="L225" i="27"/>
  <c r="L226" i="27"/>
  <c r="L227" i="27"/>
  <c r="L228" i="27"/>
  <c r="L229" i="27"/>
  <c r="L230" i="27"/>
  <c r="L231" i="27"/>
  <c r="L232" i="27"/>
  <c r="L233" i="27"/>
  <c r="L234" i="27"/>
  <c r="L235" i="27"/>
  <c r="L236" i="27"/>
  <c r="L237" i="27"/>
  <c r="L238" i="27"/>
  <c r="L239" i="27"/>
  <c r="L240" i="27"/>
  <c r="L241" i="27"/>
  <c r="L242" i="27"/>
  <c r="L243" i="27"/>
  <c r="L244" i="27"/>
  <c r="L245" i="27"/>
  <c r="L246" i="27"/>
  <c r="L247" i="27"/>
  <c r="L248" i="27"/>
  <c r="L249" i="27"/>
  <c r="L250" i="27"/>
  <c r="L251" i="27"/>
  <c r="L252" i="27"/>
  <c r="L253" i="27"/>
  <c r="L254" i="27"/>
  <c r="L255" i="27"/>
  <c r="L256" i="27"/>
  <c r="L257" i="27"/>
  <c r="L258" i="27"/>
  <c r="L259" i="27"/>
  <c r="L260" i="27"/>
  <c r="L261" i="27"/>
  <c r="L262" i="27"/>
  <c r="L263" i="27"/>
  <c r="L264" i="27"/>
  <c r="L265" i="27"/>
  <c r="L266" i="27"/>
  <c r="L267" i="27"/>
  <c r="L268" i="27"/>
  <c r="L269" i="27"/>
  <c r="L270" i="27"/>
  <c r="L271" i="27"/>
  <c r="L272" i="27"/>
  <c r="L273" i="27"/>
  <c r="L274" i="27"/>
  <c r="L275" i="27"/>
  <c r="L276" i="27"/>
  <c r="L277" i="27"/>
  <c r="L278" i="27"/>
  <c r="L279" i="27"/>
  <c r="L280" i="27"/>
  <c r="L281" i="27"/>
  <c r="L282" i="27"/>
  <c r="L283" i="27"/>
  <c r="L284" i="27"/>
  <c r="L285" i="27"/>
  <c r="L286" i="27"/>
  <c r="L287" i="27"/>
  <c r="L288" i="27"/>
  <c r="L289" i="27"/>
  <c r="L290" i="27"/>
  <c r="L291" i="27"/>
  <c r="L292" i="27"/>
  <c r="L293" i="27"/>
  <c r="L294" i="27"/>
  <c r="L295" i="27"/>
  <c r="L296" i="27"/>
  <c r="L297" i="27"/>
  <c r="L298" i="27"/>
  <c r="L299" i="27"/>
  <c r="L300" i="27"/>
  <c r="L301" i="27"/>
  <c r="L302" i="27"/>
  <c r="L303" i="27"/>
  <c r="L304" i="27"/>
  <c r="L305" i="27"/>
  <c r="L306" i="27"/>
  <c r="L307" i="27"/>
  <c r="L308" i="27"/>
  <c r="L309" i="27"/>
  <c r="L310" i="27"/>
  <c r="L311" i="27"/>
  <c r="L312" i="27"/>
  <c r="L313" i="27"/>
  <c r="L314" i="27"/>
  <c r="L315" i="27"/>
  <c r="L316" i="27"/>
  <c r="L317" i="27"/>
  <c r="L318" i="27"/>
  <c r="L319" i="27"/>
  <c r="L320" i="27"/>
  <c r="L321" i="27"/>
  <c r="L322" i="27"/>
  <c r="L323" i="27"/>
  <c r="L324" i="27"/>
  <c r="L325" i="27"/>
  <c r="L326" i="27"/>
  <c r="L327" i="27"/>
  <c r="L328" i="27"/>
  <c r="L329" i="27"/>
  <c r="L330" i="27"/>
  <c r="L331" i="27"/>
  <c r="L332" i="27"/>
  <c r="L333" i="27"/>
  <c r="L334" i="27"/>
  <c r="L335" i="27"/>
  <c r="L336" i="27"/>
  <c r="L337" i="27"/>
  <c r="L338" i="27"/>
  <c r="L339" i="27"/>
  <c r="L340" i="27"/>
  <c r="L341" i="27"/>
  <c r="L342" i="27"/>
  <c r="L343" i="27"/>
  <c r="L344" i="27"/>
  <c r="L345" i="27"/>
  <c r="L346" i="27"/>
  <c r="L347" i="27"/>
  <c r="L348" i="27"/>
  <c r="L349" i="27"/>
  <c r="L350" i="27"/>
  <c r="L351" i="27"/>
  <c r="L352" i="27"/>
  <c r="L353" i="27"/>
  <c r="L354" i="27"/>
  <c r="L355" i="27"/>
  <c r="L356" i="27"/>
  <c r="L357" i="27"/>
  <c r="L358" i="27"/>
  <c r="L359" i="27"/>
  <c r="L360" i="27"/>
  <c r="L361" i="27"/>
  <c r="L362" i="27"/>
  <c r="L363" i="27"/>
  <c r="L364" i="27"/>
  <c r="L365" i="27"/>
  <c r="L366" i="27"/>
  <c r="L367" i="27"/>
  <c r="L368" i="27"/>
  <c r="L369" i="27"/>
  <c r="L370" i="27"/>
  <c r="L371" i="27"/>
  <c r="L372" i="27"/>
  <c r="L373" i="27"/>
  <c r="L374" i="27"/>
  <c r="L375" i="27"/>
  <c r="L376" i="27"/>
  <c r="L377" i="27"/>
  <c r="L378" i="27"/>
  <c r="L379" i="27"/>
  <c r="L380" i="27"/>
  <c r="L381" i="27"/>
  <c r="L382" i="27"/>
  <c r="L383" i="27"/>
  <c r="L384" i="27"/>
  <c r="L385" i="27"/>
  <c r="L386" i="27"/>
  <c r="L387" i="27"/>
  <c r="L388" i="27"/>
  <c r="L389" i="27"/>
  <c r="L390" i="27"/>
  <c r="L391" i="27"/>
  <c r="L392" i="27"/>
  <c r="L393" i="27"/>
  <c r="L394" i="27"/>
  <c r="L395" i="27"/>
  <c r="L396" i="27"/>
  <c r="L397" i="27"/>
  <c r="L398" i="27"/>
  <c r="L399" i="27"/>
  <c r="L400" i="27"/>
  <c r="L401" i="27"/>
  <c r="L402" i="27"/>
  <c r="L403" i="27"/>
  <c r="L404" i="27"/>
  <c r="L405" i="27"/>
  <c r="L406" i="27"/>
  <c r="L407" i="27"/>
  <c r="L408" i="27"/>
  <c r="L409" i="27"/>
  <c r="L410" i="27"/>
  <c r="L411" i="27"/>
  <c r="L412" i="27"/>
  <c r="L413" i="27"/>
  <c r="L414" i="27"/>
  <c r="L415" i="27"/>
  <c r="L416" i="27"/>
  <c r="L417" i="27"/>
  <c r="L418" i="27"/>
  <c r="L419" i="27"/>
  <c r="L420" i="27"/>
  <c r="L421" i="27"/>
  <c r="L422" i="27"/>
  <c r="L423" i="27"/>
  <c r="L424" i="27"/>
  <c r="L425" i="27"/>
  <c r="L426" i="27"/>
  <c r="L427" i="27"/>
  <c r="L428" i="27"/>
  <c r="L429" i="27"/>
  <c r="L430" i="27"/>
  <c r="L431" i="27"/>
  <c r="L432" i="27"/>
  <c r="L433" i="27"/>
  <c r="L434" i="27"/>
  <c r="L435" i="27"/>
  <c r="L436" i="27"/>
  <c r="L437" i="27"/>
  <c r="L438" i="27"/>
  <c r="L439" i="27"/>
  <c r="L440" i="27"/>
  <c r="L441" i="27"/>
  <c r="L442" i="27"/>
  <c r="L443" i="27"/>
  <c r="L444" i="27"/>
  <c r="L445" i="27"/>
  <c r="L446" i="27"/>
  <c r="L447" i="27"/>
  <c r="L448" i="27"/>
  <c r="L449" i="27"/>
  <c r="L450" i="27"/>
  <c r="L451" i="27"/>
  <c r="L452" i="27"/>
  <c r="L453" i="27"/>
  <c r="L454" i="27"/>
  <c r="L455" i="27"/>
  <c r="L456" i="27"/>
  <c r="L457" i="27"/>
  <c r="L458" i="27"/>
  <c r="L459" i="27"/>
  <c r="L460" i="27"/>
  <c r="L461" i="27"/>
  <c r="L462" i="27"/>
  <c r="L463" i="27"/>
  <c r="L464" i="27"/>
  <c r="L465" i="27"/>
  <c r="L466" i="27"/>
  <c r="L467" i="27"/>
  <c r="L468" i="27"/>
  <c r="L469" i="27"/>
  <c r="L470" i="27"/>
  <c r="L471" i="27"/>
  <c r="L472" i="27"/>
  <c r="L473" i="27"/>
  <c r="L474" i="27"/>
  <c r="L475" i="27"/>
  <c r="L476" i="27"/>
  <c r="L477" i="27"/>
  <c r="L478" i="27"/>
  <c r="L479" i="27"/>
  <c r="L480" i="27"/>
  <c r="L481" i="27"/>
  <c r="L482" i="27"/>
  <c r="L483" i="27"/>
  <c r="L484" i="27"/>
  <c r="L485" i="27"/>
  <c r="L486" i="27"/>
  <c r="L487" i="27"/>
  <c r="L488" i="27"/>
  <c r="L489" i="27"/>
  <c r="L490" i="27"/>
  <c r="L491" i="27"/>
  <c r="L492" i="27"/>
  <c r="L493" i="27"/>
  <c r="L494" i="27"/>
  <c r="L495" i="27"/>
  <c r="L496" i="27"/>
  <c r="L497" i="27"/>
  <c r="L498" i="27"/>
  <c r="L499" i="27"/>
  <c r="L500" i="27"/>
  <c r="L501" i="27"/>
  <c r="L502" i="27"/>
  <c r="L503" i="27"/>
  <c r="L504" i="27"/>
  <c r="L505" i="27"/>
  <c r="L506" i="27"/>
  <c r="L507" i="27"/>
  <c r="L508" i="27"/>
  <c r="L509" i="27"/>
  <c r="L510" i="27"/>
  <c r="L511" i="27"/>
  <c r="L512" i="27"/>
  <c r="L513" i="27"/>
  <c r="L514" i="27"/>
  <c r="L515" i="27"/>
  <c r="L516" i="27"/>
  <c r="L517" i="27"/>
  <c r="L518" i="27"/>
  <c r="L519" i="27"/>
  <c r="L520" i="27"/>
  <c r="L521" i="27"/>
  <c r="L522" i="27"/>
  <c r="L523" i="27"/>
  <c r="L524" i="27"/>
  <c r="L525" i="27"/>
  <c r="L526" i="27"/>
  <c r="L527" i="27"/>
  <c r="L528" i="27"/>
  <c r="L529" i="27"/>
  <c r="L530" i="27"/>
  <c r="L531" i="27"/>
  <c r="L532" i="27"/>
  <c r="L533" i="27"/>
  <c r="L534" i="27"/>
  <c r="L535" i="27"/>
  <c r="L536" i="27"/>
  <c r="L537" i="27"/>
  <c r="L538" i="27"/>
  <c r="L539" i="27"/>
  <c r="L540" i="27"/>
  <c r="L541" i="27"/>
  <c r="L542" i="27"/>
  <c r="L543" i="27"/>
  <c r="L544" i="27"/>
  <c r="L545" i="27"/>
  <c r="L546" i="27"/>
  <c r="L547" i="27"/>
  <c r="L548" i="27"/>
  <c r="L549" i="27"/>
  <c r="L550" i="27"/>
  <c r="L551" i="27"/>
  <c r="L552" i="27"/>
  <c r="L553" i="27"/>
  <c r="L554" i="27"/>
  <c r="L555" i="27"/>
  <c r="L556" i="27"/>
  <c r="L557" i="27"/>
  <c r="L558" i="27"/>
  <c r="L559" i="27"/>
  <c r="L560" i="27"/>
  <c r="L561" i="27"/>
  <c r="L562" i="27"/>
  <c r="L563" i="27"/>
  <c r="L564" i="27"/>
  <c r="L565" i="27"/>
  <c r="L566" i="27"/>
  <c r="L567" i="27"/>
  <c r="L568" i="27"/>
  <c r="L569" i="27"/>
  <c r="L570" i="27"/>
  <c r="L571" i="27"/>
  <c r="L572" i="27"/>
  <c r="L573" i="27"/>
  <c r="L574" i="27"/>
  <c r="L575" i="27"/>
  <c r="L576" i="27"/>
  <c r="L577" i="27"/>
  <c r="L578" i="27"/>
  <c r="L579" i="27"/>
  <c r="L580" i="27"/>
  <c r="L581" i="27"/>
  <c r="L582" i="27"/>
  <c r="L583" i="27"/>
  <c r="L584" i="27"/>
  <c r="L585" i="27"/>
  <c r="L586" i="27"/>
  <c r="L587" i="27"/>
  <c r="L588" i="27"/>
  <c r="L589" i="27"/>
  <c r="L590" i="27"/>
  <c r="L591" i="27"/>
  <c r="L592" i="27"/>
  <c r="L593" i="27"/>
  <c r="L594" i="27"/>
  <c r="L595" i="27"/>
  <c r="L596" i="27"/>
  <c r="L597" i="27"/>
  <c r="L598" i="27"/>
  <c r="L599" i="27"/>
  <c r="L600" i="27"/>
  <c r="L601" i="27"/>
  <c r="L602" i="27"/>
  <c r="L603" i="27"/>
  <c r="L604" i="27"/>
  <c r="L605" i="27"/>
  <c r="L606" i="27"/>
  <c r="L607" i="27"/>
  <c r="L608" i="27"/>
  <c r="L609" i="27"/>
  <c r="L610" i="27"/>
  <c r="L611" i="27"/>
  <c r="L612" i="27"/>
  <c r="L613" i="27"/>
  <c r="L614" i="27"/>
  <c r="L615" i="27"/>
  <c r="L616" i="27"/>
  <c r="L617" i="27"/>
  <c r="L618" i="27"/>
  <c r="L619" i="27"/>
  <c r="L620" i="27"/>
  <c r="L621" i="27"/>
  <c r="L622" i="27"/>
  <c r="L623" i="27"/>
  <c r="L624" i="27"/>
  <c r="L625" i="27"/>
  <c r="L626" i="27"/>
  <c r="L627" i="27"/>
  <c r="L628" i="27"/>
  <c r="L629" i="27"/>
  <c r="L630" i="27"/>
  <c r="L631" i="27"/>
  <c r="L632" i="27"/>
  <c r="L633" i="27"/>
  <c r="L634" i="27"/>
  <c r="L635" i="27"/>
  <c r="L636" i="27"/>
  <c r="L637" i="27"/>
  <c r="L638" i="27"/>
  <c r="L639" i="27"/>
  <c r="L640" i="27"/>
  <c r="L641" i="27"/>
  <c r="L642" i="27"/>
  <c r="L643" i="27"/>
  <c r="L644" i="27"/>
  <c r="L645" i="27"/>
  <c r="L646" i="27"/>
  <c r="L647" i="27"/>
  <c r="L648" i="27"/>
  <c r="L649" i="27"/>
  <c r="L650" i="27"/>
  <c r="L651" i="27"/>
  <c r="L652" i="27"/>
  <c r="L653" i="27"/>
  <c r="L654" i="27"/>
  <c r="L655" i="27"/>
  <c r="L656" i="27"/>
  <c r="L657" i="27"/>
  <c r="B83" i="33"/>
  <c r="O378" i="27" l="1"/>
  <c r="P378" i="27"/>
  <c r="Q378" i="27"/>
  <c r="Q377" i="27"/>
  <c r="P377" i="27"/>
  <c r="O377" i="27"/>
  <c r="O375" i="27"/>
  <c r="P375" i="27"/>
  <c r="Q375" i="27"/>
  <c r="H375" i="27"/>
  <c r="I375" i="27"/>
  <c r="I372" i="27"/>
  <c r="H372" i="27"/>
  <c r="H371" i="27"/>
  <c r="H373" i="27"/>
  <c r="H374" i="27"/>
  <c r="H376" i="27"/>
  <c r="H377" i="27"/>
  <c r="H378" i="27"/>
  <c r="H379" i="27"/>
  <c r="H380" i="27"/>
  <c r="H381" i="27"/>
  <c r="H382" i="27"/>
  <c r="H383" i="27"/>
  <c r="H384" i="27"/>
  <c r="H385" i="27"/>
  <c r="H386" i="27"/>
  <c r="H387" i="27"/>
  <c r="H388" i="27"/>
  <c r="H389" i="27"/>
  <c r="H390" i="27"/>
  <c r="H391" i="27"/>
  <c r="H392" i="27"/>
  <c r="H393" i="27"/>
  <c r="H394" i="27"/>
  <c r="H395" i="27"/>
  <c r="H396" i="27"/>
  <c r="H397" i="27"/>
  <c r="H398" i="27"/>
  <c r="H399" i="27"/>
  <c r="H400" i="27"/>
  <c r="H401" i="27"/>
  <c r="H402" i="27"/>
  <c r="H403" i="27"/>
  <c r="H404" i="27"/>
  <c r="H405" i="27"/>
  <c r="H406" i="27"/>
  <c r="H407" i="27"/>
  <c r="H408" i="27"/>
  <c r="H409" i="27"/>
  <c r="H410" i="27"/>
  <c r="H411" i="27"/>
  <c r="H412" i="27"/>
  <c r="H413" i="27"/>
  <c r="H414" i="27"/>
  <c r="H415" i="27"/>
  <c r="H416" i="27"/>
  <c r="H417" i="27"/>
  <c r="H418" i="27"/>
  <c r="H419" i="27"/>
  <c r="H420" i="27"/>
  <c r="H421" i="27"/>
  <c r="H422" i="27"/>
  <c r="H423" i="27"/>
  <c r="H424" i="27"/>
  <c r="H425" i="27"/>
  <c r="H426" i="27"/>
  <c r="H427" i="27"/>
  <c r="H428" i="27"/>
  <c r="H429" i="27"/>
  <c r="H430" i="27"/>
  <c r="H431" i="27"/>
  <c r="H432" i="27"/>
  <c r="H433" i="27"/>
  <c r="H434" i="27"/>
  <c r="H435" i="27"/>
  <c r="H436" i="27"/>
  <c r="H437" i="27"/>
  <c r="H438" i="27"/>
  <c r="H439" i="27"/>
  <c r="H440" i="27"/>
  <c r="H441" i="27"/>
  <c r="H442" i="27"/>
  <c r="H443" i="27"/>
  <c r="H444" i="27"/>
  <c r="H445" i="27"/>
  <c r="H446" i="27"/>
  <c r="H447" i="27"/>
  <c r="H448" i="27"/>
  <c r="H449" i="27"/>
  <c r="H450" i="27"/>
  <c r="H451" i="27"/>
  <c r="H452" i="27"/>
  <c r="H453" i="27"/>
  <c r="H454" i="27"/>
  <c r="H455" i="27"/>
  <c r="H456" i="27"/>
  <c r="H457" i="27"/>
  <c r="H458" i="27"/>
  <c r="H459" i="27"/>
  <c r="H460" i="27"/>
  <c r="H461" i="27"/>
  <c r="H462" i="27"/>
  <c r="H463" i="27"/>
  <c r="H464" i="27"/>
  <c r="H465" i="27"/>
  <c r="H466" i="27"/>
  <c r="H467" i="27"/>
  <c r="H468" i="27"/>
  <c r="H469" i="27"/>
  <c r="H470" i="27"/>
  <c r="H471" i="27"/>
  <c r="H472" i="27"/>
  <c r="H473" i="27"/>
  <c r="H474" i="27"/>
  <c r="H475" i="27"/>
  <c r="H476" i="27"/>
  <c r="H477" i="27"/>
  <c r="H478" i="27"/>
  <c r="H479" i="27"/>
  <c r="H480" i="27"/>
  <c r="H481" i="27"/>
  <c r="H482" i="27"/>
  <c r="H483" i="27"/>
  <c r="H484" i="27"/>
  <c r="H485" i="27"/>
  <c r="H486" i="27"/>
  <c r="H487" i="27"/>
  <c r="H488" i="27"/>
  <c r="H489" i="27"/>
  <c r="H490" i="27"/>
  <c r="H491" i="27"/>
  <c r="H492" i="27"/>
  <c r="H493" i="27"/>
  <c r="H494" i="27"/>
  <c r="H495" i="27"/>
  <c r="H496" i="27"/>
  <c r="H497" i="27"/>
  <c r="H498" i="27"/>
  <c r="H499" i="27"/>
  <c r="H500" i="27"/>
  <c r="H501" i="27"/>
  <c r="H502" i="27"/>
  <c r="H503" i="27"/>
  <c r="H504" i="27"/>
  <c r="H505" i="27"/>
  <c r="H506" i="27"/>
  <c r="H507" i="27"/>
  <c r="H508" i="27"/>
  <c r="H509" i="27"/>
  <c r="H510" i="27"/>
  <c r="H511" i="27"/>
  <c r="H512" i="27"/>
  <c r="H513" i="27"/>
  <c r="H514" i="27"/>
  <c r="H515" i="27"/>
  <c r="H516" i="27"/>
  <c r="H517" i="27"/>
  <c r="H518" i="27"/>
  <c r="H519" i="27"/>
  <c r="H520" i="27"/>
  <c r="H521" i="27"/>
  <c r="H522" i="27"/>
  <c r="H523" i="27"/>
  <c r="H524" i="27"/>
  <c r="H525" i="27"/>
  <c r="H526" i="27"/>
  <c r="H527" i="27"/>
  <c r="H528" i="27"/>
  <c r="H529" i="27"/>
  <c r="H530" i="27"/>
  <c r="H531" i="27"/>
  <c r="H532" i="27"/>
  <c r="H533" i="27"/>
  <c r="H534" i="27"/>
  <c r="H535" i="27"/>
  <c r="H536" i="27"/>
  <c r="H537" i="27"/>
  <c r="H538" i="27"/>
  <c r="H539" i="27"/>
  <c r="H540" i="27"/>
  <c r="H541" i="27"/>
  <c r="H542" i="27"/>
  <c r="H543" i="27"/>
  <c r="H544" i="27"/>
  <c r="H545" i="27"/>
  <c r="H546" i="27"/>
  <c r="H547" i="27"/>
  <c r="H548" i="27"/>
  <c r="H549" i="27"/>
  <c r="H550" i="27"/>
  <c r="H551" i="27"/>
  <c r="H552" i="27"/>
  <c r="H553" i="27"/>
  <c r="H554" i="27"/>
  <c r="H555" i="27"/>
  <c r="H556" i="27"/>
  <c r="H557" i="27"/>
  <c r="H558" i="27"/>
  <c r="H559" i="27"/>
  <c r="H560" i="27"/>
  <c r="H561" i="27"/>
  <c r="H562" i="27"/>
  <c r="H563" i="27"/>
  <c r="H564" i="27"/>
  <c r="H565" i="27"/>
  <c r="H566" i="27"/>
  <c r="H567" i="27"/>
  <c r="H568" i="27"/>
  <c r="H569" i="27"/>
  <c r="H570" i="27"/>
  <c r="H571" i="27"/>
  <c r="H572" i="27"/>
  <c r="H573" i="27"/>
  <c r="H574" i="27"/>
  <c r="H575" i="27"/>
  <c r="H576" i="27"/>
  <c r="H577" i="27"/>
  <c r="H578" i="27"/>
  <c r="H579" i="27"/>
  <c r="H580" i="27"/>
  <c r="H581" i="27"/>
  <c r="H582" i="27"/>
  <c r="H583" i="27"/>
  <c r="H584" i="27"/>
  <c r="H585" i="27"/>
  <c r="H586" i="27"/>
  <c r="H587" i="27"/>
  <c r="H588" i="27"/>
  <c r="H589" i="27"/>
  <c r="H590" i="27"/>
  <c r="H591" i="27"/>
  <c r="H592" i="27"/>
  <c r="H593" i="27"/>
  <c r="H594" i="27"/>
  <c r="H595" i="27"/>
  <c r="H596" i="27"/>
  <c r="H597" i="27"/>
  <c r="H598" i="27"/>
  <c r="H599" i="27"/>
  <c r="H600" i="27"/>
  <c r="H601" i="27"/>
  <c r="H602" i="27"/>
  <c r="H603" i="27"/>
  <c r="H604" i="27"/>
  <c r="H605" i="27"/>
  <c r="H606" i="27"/>
  <c r="H607" i="27"/>
  <c r="H608" i="27"/>
  <c r="H609" i="27"/>
  <c r="H610" i="27"/>
  <c r="H611" i="27"/>
  <c r="H612" i="27"/>
  <c r="H613" i="27"/>
  <c r="H614" i="27"/>
  <c r="H615" i="27"/>
  <c r="H616" i="27"/>
  <c r="H617" i="27"/>
  <c r="H618" i="27"/>
  <c r="H619" i="27"/>
  <c r="H620" i="27"/>
  <c r="H621" i="27"/>
  <c r="H622" i="27"/>
  <c r="H623" i="27"/>
  <c r="H624" i="27"/>
  <c r="H625" i="27"/>
  <c r="H626" i="27"/>
  <c r="H627" i="27"/>
  <c r="H628" i="27"/>
  <c r="H629" i="27"/>
  <c r="H630" i="27"/>
  <c r="H631" i="27"/>
  <c r="H632" i="27"/>
  <c r="H633" i="27"/>
  <c r="H634" i="27"/>
  <c r="H635" i="27"/>
  <c r="H636" i="27"/>
  <c r="H637" i="27"/>
  <c r="H638" i="27"/>
  <c r="H639" i="27"/>
  <c r="H640" i="27"/>
  <c r="H641" i="27"/>
  <c r="H642" i="27"/>
  <c r="H643" i="27"/>
  <c r="H644" i="27"/>
  <c r="H645" i="27"/>
  <c r="H646" i="27"/>
  <c r="H647" i="27"/>
  <c r="H648" i="27"/>
  <c r="H649" i="27"/>
  <c r="H650" i="27"/>
  <c r="H651" i="27"/>
  <c r="H652" i="27"/>
  <c r="H653" i="27"/>
  <c r="H654" i="27"/>
  <c r="H655" i="27"/>
  <c r="H656" i="27"/>
  <c r="H657" i="27"/>
  <c r="I371" i="27"/>
  <c r="I373" i="27"/>
  <c r="I374" i="27"/>
  <c r="I376" i="27"/>
  <c r="I377" i="27"/>
  <c r="I378" i="27"/>
  <c r="I379" i="27"/>
  <c r="I380" i="27"/>
  <c r="I381" i="27"/>
  <c r="I382" i="27"/>
  <c r="I383" i="27"/>
  <c r="I384" i="27"/>
  <c r="I385" i="27"/>
  <c r="I386" i="27"/>
  <c r="I387" i="27"/>
  <c r="I388" i="27"/>
  <c r="I389" i="27"/>
  <c r="I390" i="27"/>
  <c r="I391" i="27"/>
  <c r="I392" i="27"/>
  <c r="I393" i="27"/>
  <c r="I394" i="27"/>
  <c r="I395" i="27"/>
  <c r="I396" i="27"/>
  <c r="I397" i="27"/>
  <c r="I398" i="27"/>
  <c r="I399" i="27"/>
  <c r="I400" i="27"/>
  <c r="I401" i="27"/>
  <c r="I402" i="27"/>
  <c r="I403" i="27"/>
  <c r="I404" i="27"/>
  <c r="I405" i="27"/>
  <c r="I406" i="27"/>
  <c r="I407" i="27"/>
  <c r="I408" i="27"/>
  <c r="I409" i="27"/>
  <c r="I410" i="27"/>
  <c r="I411" i="27"/>
  <c r="I412" i="27"/>
  <c r="I413" i="27"/>
  <c r="I414" i="27"/>
  <c r="I415" i="27"/>
  <c r="I416" i="27"/>
  <c r="I417" i="27"/>
  <c r="I418" i="27"/>
  <c r="I419" i="27"/>
  <c r="I420" i="27"/>
  <c r="I421" i="27"/>
  <c r="I422" i="27"/>
  <c r="I423" i="27"/>
  <c r="I424" i="27"/>
  <c r="I425" i="27"/>
  <c r="I426" i="27"/>
  <c r="I427" i="27"/>
  <c r="I428" i="27"/>
  <c r="I429" i="27"/>
  <c r="I430" i="27"/>
  <c r="I431" i="27"/>
  <c r="I432" i="27"/>
  <c r="I433" i="27"/>
  <c r="I434" i="27"/>
  <c r="I435" i="27"/>
  <c r="I436" i="27"/>
  <c r="I437" i="27"/>
  <c r="I438" i="27"/>
  <c r="I439" i="27"/>
  <c r="I440" i="27"/>
  <c r="I441" i="27"/>
  <c r="I442" i="27"/>
  <c r="I443" i="27"/>
  <c r="I444" i="27"/>
  <c r="I445" i="27"/>
  <c r="I446" i="27"/>
  <c r="I447" i="27"/>
  <c r="I448" i="27"/>
  <c r="I449" i="27"/>
  <c r="I450" i="27"/>
  <c r="I451" i="27"/>
  <c r="I452" i="27"/>
  <c r="I453" i="27"/>
  <c r="I454" i="27"/>
  <c r="I455" i="27"/>
  <c r="I456" i="27"/>
  <c r="I457" i="27"/>
  <c r="I458" i="27"/>
  <c r="I459" i="27"/>
  <c r="I460" i="27"/>
  <c r="I461" i="27"/>
  <c r="I462" i="27"/>
  <c r="I463" i="27"/>
  <c r="I464" i="27"/>
  <c r="I465" i="27"/>
  <c r="I466" i="27"/>
  <c r="I467" i="27"/>
  <c r="I468" i="27"/>
  <c r="I469" i="27"/>
  <c r="I470" i="27"/>
  <c r="I471" i="27"/>
  <c r="I472" i="27"/>
  <c r="I473" i="27"/>
  <c r="I474" i="27"/>
  <c r="I475" i="27"/>
  <c r="I476" i="27"/>
  <c r="I477" i="27"/>
  <c r="I478" i="27"/>
  <c r="I479" i="27"/>
  <c r="I480" i="27"/>
  <c r="I481" i="27"/>
  <c r="I482" i="27"/>
  <c r="I483" i="27"/>
  <c r="I484" i="27"/>
  <c r="I485" i="27"/>
  <c r="I486" i="27"/>
  <c r="I487" i="27"/>
  <c r="I488" i="27"/>
  <c r="I489" i="27"/>
  <c r="I490" i="27"/>
  <c r="I491" i="27"/>
  <c r="I492" i="27"/>
  <c r="I493" i="27"/>
  <c r="I494" i="27"/>
  <c r="I495" i="27"/>
  <c r="I496" i="27"/>
  <c r="I497" i="27"/>
  <c r="I498" i="27"/>
  <c r="I499" i="27"/>
  <c r="I500" i="27"/>
  <c r="I501" i="27"/>
  <c r="I502" i="27"/>
  <c r="I503" i="27"/>
  <c r="I504" i="27"/>
  <c r="I505" i="27"/>
  <c r="I506" i="27"/>
  <c r="I507" i="27"/>
  <c r="I508" i="27"/>
  <c r="I509" i="27"/>
  <c r="I510" i="27"/>
  <c r="I511" i="27"/>
  <c r="I512" i="27"/>
  <c r="I513" i="27"/>
  <c r="I514" i="27"/>
  <c r="I515" i="27"/>
  <c r="I516" i="27"/>
  <c r="I517" i="27"/>
  <c r="I518" i="27"/>
  <c r="I519" i="27"/>
  <c r="I520" i="27"/>
  <c r="I521" i="27"/>
  <c r="I522" i="27"/>
  <c r="I523" i="27"/>
  <c r="I524" i="27"/>
  <c r="I525" i="27"/>
  <c r="I526" i="27"/>
  <c r="I527" i="27"/>
  <c r="I528" i="27"/>
  <c r="I529" i="27"/>
  <c r="I530" i="27"/>
  <c r="I531" i="27"/>
  <c r="I532" i="27"/>
  <c r="I533" i="27"/>
  <c r="I534" i="27"/>
  <c r="I535" i="27"/>
  <c r="I536" i="27"/>
  <c r="I537" i="27"/>
  <c r="I538" i="27"/>
  <c r="I539" i="27"/>
  <c r="I540" i="27"/>
  <c r="I541" i="27"/>
  <c r="I542" i="27"/>
  <c r="I543" i="27"/>
  <c r="I544" i="27"/>
  <c r="I545" i="27"/>
  <c r="I546" i="27"/>
  <c r="I547" i="27"/>
  <c r="I548" i="27"/>
  <c r="I549" i="27"/>
  <c r="I550" i="27"/>
  <c r="I551" i="27"/>
  <c r="I552" i="27"/>
  <c r="I553" i="27"/>
  <c r="I554" i="27"/>
  <c r="I555" i="27"/>
  <c r="I556" i="27"/>
  <c r="I557" i="27"/>
  <c r="I558" i="27"/>
  <c r="I559" i="27"/>
  <c r="I560" i="27"/>
  <c r="I561" i="27"/>
  <c r="I562" i="27"/>
  <c r="I563" i="27"/>
  <c r="I564" i="27"/>
  <c r="I565" i="27"/>
  <c r="I566" i="27"/>
  <c r="I567" i="27"/>
  <c r="I568" i="27"/>
  <c r="I569" i="27"/>
  <c r="I570" i="27"/>
  <c r="I571" i="27"/>
  <c r="I572" i="27"/>
  <c r="I573" i="27"/>
  <c r="I574" i="27"/>
  <c r="I575" i="27"/>
  <c r="I576" i="27"/>
  <c r="I577" i="27"/>
  <c r="I578" i="27"/>
  <c r="I579" i="27"/>
  <c r="I580" i="27"/>
  <c r="I581" i="27"/>
  <c r="I582" i="27"/>
  <c r="I583" i="27"/>
  <c r="I584" i="27"/>
  <c r="I585" i="27"/>
  <c r="I586" i="27"/>
  <c r="I587" i="27"/>
  <c r="I588" i="27"/>
  <c r="I589" i="27"/>
  <c r="I590" i="27"/>
  <c r="I591" i="27"/>
  <c r="I592" i="27"/>
  <c r="I593" i="27"/>
  <c r="I594" i="27"/>
  <c r="I595" i="27"/>
  <c r="I596" i="27"/>
  <c r="I597" i="27"/>
  <c r="I598" i="27"/>
  <c r="I599" i="27"/>
  <c r="I600" i="27"/>
  <c r="I601" i="27"/>
  <c r="I602" i="27"/>
  <c r="I603" i="27"/>
  <c r="I604" i="27"/>
  <c r="I605" i="27"/>
  <c r="I606" i="27"/>
  <c r="I607" i="27"/>
  <c r="I608" i="27"/>
  <c r="I609" i="27"/>
  <c r="I610" i="27"/>
  <c r="I611" i="27"/>
  <c r="I612" i="27"/>
  <c r="I613" i="27"/>
  <c r="I614" i="27"/>
  <c r="I615" i="27"/>
  <c r="I616" i="27"/>
  <c r="I617" i="27"/>
  <c r="I618" i="27"/>
  <c r="I619" i="27"/>
  <c r="I620" i="27"/>
  <c r="I621" i="27"/>
  <c r="I622" i="27"/>
  <c r="I623" i="27"/>
  <c r="I624" i="27"/>
  <c r="I625" i="27"/>
  <c r="I626" i="27"/>
  <c r="I627" i="27"/>
  <c r="I628" i="27"/>
  <c r="I629" i="27"/>
  <c r="I630" i="27"/>
  <c r="I631" i="27"/>
  <c r="I632" i="27"/>
  <c r="I633" i="27"/>
  <c r="I634" i="27"/>
  <c r="I635" i="27"/>
  <c r="I636" i="27"/>
  <c r="I637" i="27"/>
  <c r="I638" i="27"/>
  <c r="I639" i="27"/>
  <c r="I640" i="27"/>
  <c r="I641" i="27"/>
  <c r="I642" i="27"/>
  <c r="I643" i="27"/>
  <c r="I644" i="27"/>
  <c r="I645" i="27"/>
  <c r="I646" i="27"/>
  <c r="I647" i="27"/>
  <c r="I648" i="27"/>
  <c r="I649" i="27"/>
  <c r="I650" i="27"/>
  <c r="I651" i="27"/>
  <c r="I652" i="27"/>
  <c r="I653" i="27"/>
  <c r="I654" i="27"/>
  <c r="I655" i="27"/>
  <c r="I656" i="27"/>
  <c r="I657" i="27"/>
  <c r="O376" i="27"/>
  <c r="O379" i="27"/>
  <c r="O380" i="27"/>
  <c r="O381" i="27"/>
  <c r="O382" i="27"/>
  <c r="O383" i="27"/>
  <c r="O384" i="27"/>
  <c r="O385" i="27"/>
  <c r="O386" i="27"/>
  <c r="O387" i="27"/>
  <c r="O388" i="27"/>
  <c r="O389" i="27"/>
  <c r="O390" i="27"/>
  <c r="O391" i="27"/>
  <c r="O392" i="27"/>
  <c r="O393" i="27"/>
  <c r="O394" i="27"/>
  <c r="O395" i="27"/>
  <c r="O396" i="27"/>
  <c r="O397" i="27"/>
  <c r="O398" i="27"/>
  <c r="O399" i="27"/>
  <c r="O400" i="27"/>
  <c r="O401" i="27"/>
  <c r="O402" i="27"/>
  <c r="O403" i="27"/>
  <c r="O404" i="27"/>
  <c r="O405" i="27"/>
  <c r="O406" i="27"/>
  <c r="O407" i="27"/>
  <c r="O408" i="27"/>
  <c r="O409" i="27"/>
  <c r="O410" i="27"/>
  <c r="O411" i="27"/>
  <c r="O412" i="27"/>
  <c r="O413" i="27"/>
  <c r="O414" i="27"/>
  <c r="O415" i="27"/>
  <c r="O416" i="27"/>
  <c r="O417" i="27"/>
  <c r="O418" i="27"/>
  <c r="O419" i="27"/>
  <c r="O420" i="27"/>
  <c r="O421" i="27"/>
  <c r="O422" i="27"/>
  <c r="O423" i="27"/>
  <c r="O424" i="27"/>
  <c r="O425" i="27"/>
  <c r="O426" i="27"/>
  <c r="O427" i="27"/>
  <c r="O428" i="27"/>
  <c r="O429" i="27"/>
  <c r="O430" i="27"/>
  <c r="O431" i="27"/>
  <c r="O432" i="27"/>
  <c r="O433" i="27"/>
  <c r="O434" i="27"/>
  <c r="O435" i="27"/>
  <c r="O436" i="27"/>
  <c r="O437" i="27"/>
  <c r="O438" i="27"/>
  <c r="O439" i="27"/>
  <c r="O440" i="27"/>
  <c r="O441" i="27"/>
  <c r="O442" i="27"/>
  <c r="O443" i="27"/>
  <c r="O444" i="27"/>
  <c r="O445" i="27"/>
  <c r="O446" i="27"/>
  <c r="O447" i="27"/>
  <c r="O448" i="27"/>
  <c r="O449" i="27"/>
  <c r="O450" i="27"/>
  <c r="O451" i="27"/>
  <c r="O452" i="27"/>
  <c r="O453" i="27"/>
  <c r="O454" i="27"/>
  <c r="O455" i="27"/>
  <c r="O456" i="27"/>
  <c r="O457" i="27"/>
  <c r="O458" i="27"/>
  <c r="O459" i="27"/>
  <c r="O460" i="27"/>
  <c r="O461" i="27"/>
  <c r="O462" i="27"/>
  <c r="O463" i="27"/>
  <c r="O464" i="27"/>
  <c r="O465" i="27"/>
  <c r="O466" i="27"/>
  <c r="O467" i="27"/>
  <c r="O468" i="27"/>
  <c r="O469" i="27"/>
  <c r="O470" i="27"/>
  <c r="O471" i="27"/>
  <c r="O472" i="27"/>
  <c r="O473" i="27"/>
  <c r="O474" i="27"/>
  <c r="O475" i="27"/>
  <c r="O476" i="27"/>
  <c r="O477" i="27"/>
  <c r="O478" i="27"/>
  <c r="O479" i="27"/>
  <c r="O480" i="27"/>
  <c r="O481" i="27"/>
  <c r="O482" i="27"/>
  <c r="O483" i="27"/>
  <c r="O484" i="27"/>
  <c r="O485" i="27"/>
  <c r="O486" i="27"/>
  <c r="O487" i="27"/>
  <c r="O488" i="27"/>
  <c r="O489" i="27"/>
  <c r="O490" i="27"/>
  <c r="O491" i="27"/>
  <c r="O492" i="27"/>
  <c r="O493" i="27"/>
  <c r="O494" i="27"/>
  <c r="O495" i="27"/>
  <c r="O496" i="27"/>
  <c r="O497" i="27"/>
  <c r="O498" i="27"/>
  <c r="O499" i="27"/>
  <c r="O500" i="27"/>
  <c r="O501" i="27"/>
  <c r="O502" i="27"/>
  <c r="O503" i="27"/>
  <c r="O504" i="27"/>
  <c r="O505" i="27"/>
  <c r="O506" i="27"/>
  <c r="O507" i="27"/>
  <c r="O508" i="27"/>
  <c r="O509" i="27"/>
  <c r="O510" i="27"/>
  <c r="O511" i="27"/>
  <c r="O512" i="27"/>
  <c r="O513" i="27"/>
  <c r="O514" i="27"/>
  <c r="O515" i="27"/>
  <c r="O516" i="27"/>
  <c r="O517" i="27"/>
  <c r="O518" i="27"/>
  <c r="O519" i="27"/>
  <c r="O520" i="27"/>
  <c r="O521" i="27"/>
  <c r="O522" i="27"/>
  <c r="O523" i="27"/>
  <c r="O524" i="27"/>
  <c r="O525" i="27"/>
  <c r="O526" i="27"/>
  <c r="O527" i="27"/>
  <c r="O528" i="27"/>
  <c r="O529" i="27"/>
  <c r="O530" i="27"/>
  <c r="O531" i="27"/>
  <c r="O532" i="27"/>
  <c r="O533" i="27"/>
  <c r="O534" i="27"/>
  <c r="O535" i="27"/>
  <c r="O536" i="27"/>
  <c r="O537" i="27"/>
  <c r="O538" i="27"/>
  <c r="O539" i="27"/>
  <c r="O540" i="27"/>
  <c r="O541" i="27"/>
  <c r="O542" i="27"/>
  <c r="O543" i="27"/>
  <c r="O544" i="27"/>
  <c r="O545" i="27"/>
  <c r="O546" i="27"/>
  <c r="O547" i="27"/>
  <c r="O548" i="27"/>
  <c r="O549" i="27"/>
  <c r="O550" i="27"/>
  <c r="O551" i="27"/>
  <c r="O552" i="27"/>
  <c r="O553" i="27"/>
  <c r="O554" i="27"/>
  <c r="O555" i="27"/>
  <c r="O556" i="27"/>
  <c r="O557" i="27"/>
  <c r="O558" i="27"/>
  <c r="O559" i="27"/>
  <c r="O560" i="27"/>
  <c r="O561" i="27"/>
  <c r="O562" i="27"/>
  <c r="O563" i="27"/>
  <c r="O564" i="27"/>
  <c r="O565" i="27"/>
  <c r="O566" i="27"/>
  <c r="O567" i="27"/>
  <c r="O568" i="27"/>
  <c r="O569" i="27"/>
  <c r="O570" i="27"/>
  <c r="O571" i="27"/>
  <c r="O572" i="27"/>
  <c r="O573" i="27"/>
  <c r="O574" i="27"/>
  <c r="O575" i="27"/>
  <c r="O576" i="27"/>
  <c r="O577" i="27"/>
  <c r="O578" i="27"/>
  <c r="O579" i="27"/>
  <c r="O580" i="27"/>
  <c r="O581" i="27"/>
  <c r="O582" i="27"/>
  <c r="O583" i="27"/>
  <c r="O584" i="27"/>
  <c r="O585" i="27"/>
  <c r="O586" i="27"/>
  <c r="O587" i="27"/>
  <c r="O588" i="27"/>
  <c r="O589" i="27"/>
  <c r="O590" i="27"/>
  <c r="O591" i="27"/>
  <c r="O592" i="27"/>
  <c r="O593" i="27"/>
  <c r="O594" i="27"/>
  <c r="O595" i="27"/>
  <c r="O596" i="27"/>
  <c r="O597" i="27"/>
  <c r="O598" i="27"/>
  <c r="O599" i="27"/>
  <c r="O600" i="27"/>
  <c r="O601" i="27"/>
  <c r="O602" i="27"/>
  <c r="O603" i="27"/>
  <c r="O604" i="27"/>
  <c r="O605" i="27"/>
  <c r="O606" i="27"/>
  <c r="O607" i="27"/>
  <c r="O608" i="27"/>
  <c r="O609" i="27"/>
  <c r="O610" i="27"/>
  <c r="O611" i="27"/>
  <c r="O612" i="27"/>
  <c r="O613" i="27"/>
  <c r="O614" i="27"/>
  <c r="O615" i="27"/>
  <c r="O616" i="27"/>
  <c r="O617" i="27"/>
  <c r="O618" i="27"/>
  <c r="O619" i="27"/>
  <c r="O620" i="27"/>
  <c r="O621" i="27"/>
  <c r="O622" i="27"/>
  <c r="O623" i="27"/>
  <c r="O624" i="27"/>
  <c r="O625" i="27"/>
  <c r="O626" i="27"/>
  <c r="O627" i="27"/>
  <c r="O628" i="27"/>
  <c r="O629" i="27"/>
  <c r="O630" i="27"/>
  <c r="O631" i="27"/>
  <c r="O632" i="27"/>
  <c r="O633" i="27"/>
  <c r="O634" i="27"/>
  <c r="O635" i="27"/>
  <c r="O636" i="27"/>
  <c r="O637" i="27"/>
  <c r="O638" i="27"/>
  <c r="O639" i="27"/>
  <c r="O640" i="27"/>
  <c r="O641" i="27"/>
  <c r="O642" i="27"/>
  <c r="O643" i="27"/>
  <c r="O644" i="27"/>
  <c r="O645" i="27"/>
  <c r="O646" i="27"/>
  <c r="O647" i="27"/>
  <c r="O648" i="27"/>
  <c r="O649" i="27"/>
  <c r="O650" i="27"/>
  <c r="O651" i="27"/>
  <c r="O652" i="27"/>
  <c r="O653" i="27"/>
  <c r="O654" i="27"/>
  <c r="O655" i="27"/>
  <c r="O656" i="27"/>
  <c r="O657" i="27"/>
  <c r="P376" i="27"/>
  <c r="P379" i="27"/>
  <c r="P380" i="27"/>
  <c r="P381" i="27"/>
  <c r="P382" i="27"/>
  <c r="P383" i="27"/>
  <c r="P384" i="27"/>
  <c r="P385" i="27"/>
  <c r="P386" i="27"/>
  <c r="P387" i="27"/>
  <c r="P388" i="27"/>
  <c r="P389" i="27"/>
  <c r="P390" i="27"/>
  <c r="P391" i="27"/>
  <c r="P392" i="27"/>
  <c r="P393" i="27"/>
  <c r="P394" i="27"/>
  <c r="P395" i="27"/>
  <c r="P396" i="27"/>
  <c r="P397" i="27"/>
  <c r="P398" i="27"/>
  <c r="P399" i="27"/>
  <c r="P400" i="27"/>
  <c r="P401" i="27"/>
  <c r="P402" i="27"/>
  <c r="P403" i="27"/>
  <c r="P404" i="27"/>
  <c r="P405" i="27"/>
  <c r="P406" i="27"/>
  <c r="P407" i="27"/>
  <c r="P408" i="27"/>
  <c r="P409" i="27"/>
  <c r="P410" i="27"/>
  <c r="P411" i="27"/>
  <c r="P412" i="27"/>
  <c r="P413" i="27"/>
  <c r="P414" i="27"/>
  <c r="P415" i="27"/>
  <c r="P416" i="27"/>
  <c r="P417" i="27"/>
  <c r="P418" i="27"/>
  <c r="P419" i="27"/>
  <c r="P420" i="27"/>
  <c r="P421" i="27"/>
  <c r="P422" i="27"/>
  <c r="P423" i="27"/>
  <c r="P424" i="27"/>
  <c r="P425" i="27"/>
  <c r="P426" i="27"/>
  <c r="P427" i="27"/>
  <c r="P428" i="27"/>
  <c r="P429" i="27"/>
  <c r="P430" i="27"/>
  <c r="P431" i="27"/>
  <c r="P432" i="27"/>
  <c r="P433" i="27"/>
  <c r="P434" i="27"/>
  <c r="P435" i="27"/>
  <c r="P436" i="27"/>
  <c r="P437" i="27"/>
  <c r="P438" i="27"/>
  <c r="P439" i="27"/>
  <c r="P440" i="27"/>
  <c r="P441" i="27"/>
  <c r="P442" i="27"/>
  <c r="P443" i="27"/>
  <c r="P444" i="27"/>
  <c r="P445" i="27"/>
  <c r="P446" i="27"/>
  <c r="P447" i="27"/>
  <c r="P448" i="27"/>
  <c r="P449" i="27"/>
  <c r="P450" i="27"/>
  <c r="P451" i="27"/>
  <c r="P452" i="27"/>
  <c r="P453" i="27"/>
  <c r="P454" i="27"/>
  <c r="P455" i="27"/>
  <c r="P456" i="27"/>
  <c r="P457" i="27"/>
  <c r="P458" i="27"/>
  <c r="P459" i="27"/>
  <c r="P460" i="27"/>
  <c r="P461" i="27"/>
  <c r="P462" i="27"/>
  <c r="P463" i="27"/>
  <c r="P464" i="27"/>
  <c r="P465" i="27"/>
  <c r="P466" i="27"/>
  <c r="P467" i="27"/>
  <c r="P468" i="27"/>
  <c r="P469" i="27"/>
  <c r="P470" i="27"/>
  <c r="P471" i="27"/>
  <c r="P472" i="27"/>
  <c r="P473" i="27"/>
  <c r="P474" i="27"/>
  <c r="P475" i="27"/>
  <c r="P476" i="27"/>
  <c r="P477" i="27"/>
  <c r="P478" i="27"/>
  <c r="P479" i="27"/>
  <c r="P480" i="27"/>
  <c r="P481" i="27"/>
  <c r="P482" i="27"/>
  <c r="P483" i="27"/>
  <c r="P484" i="27"/>
  <c r="P485" i="27"/>
  <c r="P486" i="27"/>
  <c r="P487" i="27"/>
  <c r="P488" i="27"/>
  <c r="P489" i="27"/>
  <c r="P490" i="27"/>
  <c r="P491" i="27"/>
  <c r="P492" i="27"/>
  <c r="P493" i="27"/>
  <c r="P494" i="27"/>
  <c r="P495" i="27"/>
  <c r="P496" i="27"/>
  <c r="P497" i="27"/>
  <c r="P498" i="27"/>
  <c r="P499" i="27"/>
  <c r="P500" i="27"/>
  <c r="P501" i="27"/>
  <c r="P502" i="27"/>
  <c r="P503" i="27"/>
  <c r="P504" i="27"/>
  <c r="P505" i="27"/>
  <c r="P506" i="27"/>
  <c r="P507" i="27"/>
  <c r="P508" i="27"/>
  <c r="P509" i="27"/>
  <c r="P510" i="27"/>
  <c r="P511" i="27"/>
  <c r="P512" i="27"/>
  <c r="P513" i="27"/>
  <c r="P514" i="27"/>
  <c r="P515" i="27"/>
  <c r="P516" i="27"/>
  <c r="P517" i="27"/>
  <c r="P518" i="27"/>
  <c r="P519" i="27"/>
  <c r="P520" i="27"/>
  <c r="P521" i="27"/>
  <c r="P522" i="27"/>
  <c r="P523" i="27"/>
  <c r="P524" i="27"/>
  <c r="P525" i="27"/>
  <c r="P526" i="27"/>
  <c r="P527" i="27"/>
  <c r="P528" i="27"/>
  <c r="P529" i="27"/>
  <c r="P530" i="27"/>
  <c r="P531" i="27"/>
  <c r="P532" i="27"/>
  <c r="P533" i="27"/>
  <c r="P534" i="27"/>
  <c r="P535" i="27"/>
  <c r="P536" i="27"/>
  <c r="P537" i="27"/>
  <c r="P538" i="27"/>
  <c r="P539" i="27"/>
  <c r="P540" i="27"/>
  <c r="P541" i="27"/>
  <c r="P542" i="27"/>
  <c r="P543" i="27"/>
  <c r="P544" i="27"/>
  <c r="P545" i="27"/>
  <c r="P546" i="27"/>
  <c r="P547" i="27"/>
  <c r="P548" i="27"/>
  <c r="P549" i="27"/>
  <c r="P550" i="27"/>
  <c r="P551" i="27"/>
  <c r="P552" i="27"/>
  <c r="P553" i="27"/>
  <c r="P554" i="27"/>
  <c r="P555" i="27"/>
  <c r="P556" i="27"/>
  <c r="P557" i="27"/>
  <c r="P558" i="27"/>
  <c r="P559" i="27"/>
  <c r="P560" i="27"/>
  <c r="P561" i="27"/>
  <c r="P562" i="27"/>
  <c r="P563" i="27"/>
  <c r="P564" i="27"/>
  <c r="P565" i="27"/>
  <c r="P566" i="27"/>
  <c r="P567" i="27"/>
  <c r="P568" i="27"/>
  <c r="P569" i="27"/>
  <c r="P570" i="27"/>
  <c r="P571" i="27"/>
  <c r="P572" i="27"/>
  <c r="P573" i="27"/>
  <c r="P574" i="27"/>
  <c r="P575" i="27"/>
  <c r="P576" i="27"/>
  <c r="P577" i="27"/>
  <c r="P578" i="27"/>
  <c r="P579" i="27"/>
  <c r="P580" i="27"/>
  <c r="P581" i="27"/>
  <c r="P582" i="27"/>
  <c r="P583" i="27"/>
  <c r="P584" i="27"/>
  <c r="P585" i="27"/>
  <c r="P586" i="27"/>
  <c r="P587" i="27"/>
  <c r="P588" i="27"/>
  <c r="P589" i="27"/>
  <c r="P590" i="27"/>
  <c r="P591" i="27"/>
  <c r="P592" i="27"/>
  <c r="P593" i="27"/>
  <c r="P594" i="27"/>
  <c r="P595" i="27"/>
  <c r="P596" i="27"/>
  <c r="P597" i="27"/>
  <c r="P598" i="27"/>
  <c r="P599" i="27"/>
  <c r="P600" i="27"/>
  <c r="P601" i="27"/>
  <c r="P602" i="27"/>
  <c r="P603" i="27"/>
  <c r="P604" i="27"/>
  <c r="P605" i="27"/>
  <c r="P606" i="27"/>
  <c r="P607" i="27"/>
  <c r="P608" i="27"/>
  <c r="P609" i="27"/>
  <c r="P610" i="27"/>
  <c r="P611" i="27"/>
  <c r="P612" i="27"/>
  <c r="P613" i="27"/>
  <c r="P614" i="27"/>
  <c r="P615" i="27"/>
  <c r="P616" i="27"/>
  <c r="P617" i="27"/>
  <c r="P618" i="27"/>
  <c r="P619" i="27"/>
  <c r="P620" i="27"/>
  <c r="P621" i="27"/>
  <c r="P622" i="27"/>
  <c r="P623" i="27"/>
  <c r="P624" i="27"/>
  <c r="P625" i="27"/>
  <c r="P626" i="27"/>
  <c r="P627" i="27"/>
  <c r="P628" i="27"/>
  <c r="P629" i="27"/>
  <c r="P630" i="27"/>
  <c r="P631" i="27"/>
  <c r="P632" i="27"/>
  <c r="P633" i="27"/>
  <c r="P634" i="27"/>
  <c r="P635" i="27"/>
  <c r="P636" i="27"/>
  <c r="P637" i="27"/>
  <c r="P638" i="27"/>
  <c r="P639" i="27"/>
  <c r="P640" i="27"/>
  <c r="P641" i="27"/>
  <c r="P642" i="27"/>
  <c r="P643" i="27"/>
  <c r="P644" i="27"/>
  <c r="P645" i="27"/>
  <c r="P646" i="27"/>
  <c r="P647" i="27"/>
  <c r="P648" i="27"/>
  <c r="P649" i="27"/>
  <c r="P650" i="27"/>
  <c r="P651" i="27"/>
  <c r="P652" i="27"/>
  <c r="P653" i="27"/>
  <c r="P654" i="27"/>
  <c r="P655" i="27"/>
  <c r="P656" i="27"/>
  <c r="P657" i="27"/>
  <c r="Q376" i="27"/>
  <c r="Q379" i="27"/>
  <c r="Q380" i="27"/>
  <c r="Q381" i="27"/>
  <c r="Q382" i="27"/>
  <c r="Q383" i="27"/>
  <c r="Q384" i="27"/>
  <c r="Q385" i="27"/>
  <c r="Q386" i="27"/>
  <c r="Q387" i="27"/>
  <c r="Q388" i="27"/>
  <c r="Q389" i="27"/>
  <c r="Q390" i="27"/>
  <c r="Q391" i="27"/>
  <c r="Q392" i="27"/>
  <c r="Q393" i="27"/>
  <c r="Q394" i="27"/>
  <c r="Q395" i="27"/>
  <c r="Q396" i="27"/>
  <c r="Q397" i="27"/>
  <c r="Q398" i="27"/>
  <c r="Q399" i="27"/>
  <c r="Q400" i="27"/>
  <c r="Q401" i="27"/>
  <c r="Q402" i="27"/>
  <c r="Q403" i="27"/>
  <c r="Q404" i="27"/>
  <c r="Q405" i="27"/>
  <c r="Q406" i="27"/>
  <c r="Q407" i="27"/>
  <c r="Q408" i="27"/>
  <c r="Q409" i="27"/>
  <c r="Q410" i="27"/>
  <c r="Q411" i="27"/>
  <c r="Q412" i="27"/>
  <c r="Q413" i="27"/>
  <c r="Q414" i="27"/>
  <c r="Q415" i="27"/>
  <c r="Q416" i="27"/>
  <c r="Q417" i="27"/>
  <c r="Q418" i="27"/>
  <c r="Q419" i="27"/>
  <c r="Q420" i="27"/>
  <c r="Q421" i="27"/>
  <c r="Q422" i="27"/>
  <c r="Q423" i="27"/>
  <c r="Q424" i="27"/>
  <c r="Q425" i="27"/>
  <c r="Q426" i="27"/>
  <c r="Q427" i="27"/>
  <c r="Q428" i="27"/>
  <c r="Q429" i="27"/>
  <c r="Q430" i="27"/>
  <c r="Q431" i="27"/>
  <c r="Q432" i="27"/>
  <c r="Q433" i="27"/>
  <c r="Q434" i="27"/>
  <c r="Q435" i="27"/>
  <c r="Q436" i="27"/>
  <c r="Q437" i="27"/>
  <c r="Q438" i="27"/>
  <c r="Q439" i="27"/>
  <c r="Q440" i="27"/>
  <c r="Q441" i="27"/>
  <c r="Q442" i="27"/>
  <c r="Q443" i="27"/>
  <c r="Q444" i="27"/>
  <c r="Q445" i="27"/>
  <c r="Q446" i="27"/>
  <c r="Q447" i="27"/>
  <c r="Q448" i="27"/>
  <c r="Q449" i="27"/>
  <c r="Q450" i="27"/>
  <c r="Q451" i="27"/>
  <c r="Q452" i="27"/>
  <c r="Q453" i="27"/>
  <c r="Q454" i="27"/>
  <c r="Q455" i="27"/>
  <c r="Q456" i="27"/>
  <c r="Q457" i="27"/>
  <c r="Q458" i="27"/>
  <c r="Q459" i="27"/>
  <c r="Q460" i="27"/>
  <c r="Q461" i="27"/>
  <c r="Q462" i="27"/>
  <c r="Q463" i="27"/>
  <c r="Q464" i="27"/>
  <c r="Q465" i="27"/>
  <c r="Q466" i="27"/>
  <c r="Q467" i="27"/>
  <c r="Q468" i="27"/>
  <c r="Q469" i="27"/>
  <c r="Q470" i="27"/>
  <c r="Q471" i="27"/>
  <c r="Q472" i="27"/>
  <c r="Q473" i="27"/>
  <c r="Q474" i="27"/>
  <c r="Q475" i="27"/>
  <c r="Q476" i="27"/>
  <c r="Q477" i="27"/>
  <c r="Q478" i="27"/>
  <c r="Q479" i="27"/>
  <c r="Q480" i="27"/>
  <c r="Q481" i="27"/>
  <c r="Q482" i="27"/>
  <c r="Q483" i="27"/>
  <c r="Q484" i="27"/>
  <c r="Q485" i="27"/>
  <c r="Q486" i="27"/>
  <c r="Q487" i="27"/>
  <c r="Q488" i="27"/>
  <c r="Q489" i="27"/>
  <c r="Q490" i="27"/>
  <c r="Q491" i="27"/>
  <c r="Q492" i="27"/>
  <c r="Q493" i="27"/>
  <c r="Q494" i="27"/>
  <c r="Q495" i="27"/>
  <c r="Q496" i="27"/>
  <c r="Q497" i="27"/>
  <c r="Q498" i="27"/>
  <c r="Q499" i="27"/>
  <c r="Q500" i="27"/>
  <c r="Q501" i="27"/>
  <c r="Q502" i="27"/>
  <c r="Q503" i="27"/>
  <c r="Q504" i="27"/>
  <c r="Q505" i="27"/>
  <c r="Q506" i="27"/>
  <c r="Q507" i="27"/>
  <c r="Q508" i="27"/>
  <c r="Q509" i="27"/>
  <c r="Q510" i="27"/>
  <c r="Q511" i="27"/>
  <c r="Q512" i="27"/>
  <c r="Q513" i="27"/>
  <c r="Q514" i="27"/>
  <c r="Q515" i="27"/>
  <c r="Q516" i="27"/>
  <c r="Q517" i="27"/>
  <c r="Q518" i="27"/>
  <c r="Q519" i="27"/>
  <c r="Q520" i="27"/>
  <c r="Q521" i="27"/>
  <c r="Q522" i="27"/>
  <c r="Q523" i="27"/>
  <c r="Q524" i="27"/>
  <c r="Q525" i="27"/>
  <c r="Q526" i="27"/>
  <c r="Q527" i="27"/>
  <c r="Q528" i="27"/>
  <c r="Q529" i="27"/>
  <c r="Q530" i="27"/>
  <c r="Q531" i="27"/>
  <c r="Q532" i="27"/>
  <c r="Q533" i="27"/>
  <c r="Q534" i="27"/>
  <c r="Q535" i="27"/>
  <c r="Q536" i="27"/>
  <c r="Q537" i="27"/>
  <c r="Q538" i="27"/>
  <c r="Q539" i="27"/>
  <c r="Q540" i="27"/>
  <c r="Q541" i="27"/>
  <c r="Q542" i="27"/>
  <c r="Q543" i="27"/>
  <c r="Q544" i="27"/>
  <c r="Q545" i="27"/>
  <c r="Q546" i="27"/>
  <c r="Q547" i="27"/>
  <c r="Q548" i="27"/>
  <c r="Q549" i="27"/>
  <c r="Q550" i="27"/>
  <c r="Q551" i="27"/>
  <c r="Q552" i="27"/>
  <c r="Q553" i="27"/>
  <c r="Q554" i="27"/>
  <c r="Q555" i="27"/>
  <c r="Q556" i="27"/>
  <c r="Q557" i="27"/>
  <c r="Q558" i="27"/>
  <c r="Q559" i="27"/>
  <c r="Q560" i="27"/>
  <c r="Q561" i="27"/>
  <c r="Q562" i="27"/>
  <c r="Q563" i="27"/>
  <c r="Q564" i="27"/>
  <c r="Q565" i="27"/>
  <c r="Q566" i="27"/>
  <c r="Q567" i="27"/>
  <c r="Q568" i="27"/>
  <c r="Q569" i="27"/>
  <c r="Q570" i="27"/>
  <c r="Q571" i="27"/>
  <c r="Q572" i="27"/>
  <c r="Q573" i="27"/>
  <c r="Q574" i="27"/>
  <c r="Q575" i="27"/>
  <c r="Q576" i="27"/>
  <c r="Q577" i="27"/>
  <c r="Q578" i="27"/>
  <c r="Q579" i="27"/>
  <c r="Q580" i="27"/>
  <c r="Q581" i="27"/>
  <c r="Q582" i="27"/>
  <c r="Q583" i="27"/>
  <c r="Q584" i="27"/>
  <c r="Q585" i="27"/>
  <c r="Q586" i="27"/>
  <c r="Q587" i="27"/>
  <c r="Q588" i="27"/>
  <c r="Q589" i="27"/>
  <c r="Q590" i="27"/>
  <c r="Q591" i="27"/>
  <c r="Q592" i="27"/>
  <c r="Q593" i="27"/>
  <c r="Q594" i="27"/>
  <c r="Q595" i="27"/>
  <c r="Q596" i="27"/>
  <c r="Q597" i="27"/>
  <c r="Q598" i="27"/>
  <c r="Q599" i="27"/>
  <c r="Q600" i="27"/>
  <c r="Q601" i="27"/>
  <c r="Q602" i="27"/>
  <c r="Q603" i="27"/>
  <c r="Q604" i="27"/>
  <c r="Q605" i="27"/>
  <c r="Q606" i="27"/>
  <c r="Q607" i="27"/>
  <c r="Q608" i="27"/>
  <c r="Q609" i="27"/>
  <c r="Q610" i="27"/>
  <c r="Q611" i="27"/>
  <c r="Q612" i="27"/>
  <c r="Q613" i="27"/>
  <c r="Q614" i="27"/>
  <c r="Q615" i="27"/>
  <c r="Q616" i="27"/>
  <c r="Q617" i="27"/>
  <c r="Q618" i="27"/>
  <c r="Q619" i="27"/>
  <c r="Q620" i="27"/>
  <c r="Q621" i="27"/>
  <c r="Q622" i="27"/>
  <c r="Q623" i="27"/>
  <c r="Q624" i="27"/>
  <c r="Q625" i="27"/>
  <c r="Q626" i="27"/>
  <c r="Q627" i="27"/>
  <c r="Q628" i="27"/>
  <c r="Q629" i="27"/>
  <c r="Q630" i="27"/>
  <c r="Q631" i="27"/>
  <c r="Q632" i="27"/>
  <c r="Q633" i="27"/>
  <c r="Q634" i="27"/>
  <c r="Q635" i="27"/>
  <c r="Q636" i="27"/>
  <c r="Q637" i="27"/>
  <c r="Q638" i="27"/>
  <c r="Q639" i="27"/>
  <c r="Q640" i="27"/>
  <c r="Q641" i="27"/>
  <c r="Q642" i="27"/>
  <c r="Q643" i="27"/>
  <c r="Q644" i="27"/>
  <c r="Q645" i="27"/>
  <c r="Q646" i="27"/>
  <c r="Q647" i="27"/>
  <c r="Q648" i="27"/>
  <c r="Q649" i="27"/>
  <c r="Q650" i="27"/>
  <c r="Q651" i="27"/>
  <c r="Q652" i="27"/>
  <c r="Q653" i="27"/>
  <c r="Q654" i="27"/>
  <c r="Q655" i="27"/>
  <c r="Q656" i="27"/>
  <c r="Q657" i="27"/>
  <c r="AI371" i="27"/>
  <c r="AI372" i="27"/>
  <c r="AI373" i="27"/>
  <c r="AI374" i="27"/>
  <c r="AI375" i="27"/>
  <c r="AI376" i="27"/>
  <c r="AI377" i="27"/>
  <c r="AI378" i="27"/>
  <c r="AI379" i="27"/>
  <c r="AI380" i="27"/>
  <c r="AI381" i="27"/>
  <c r="AI382" i="27"/>
  <c r="AI383" i="27"/>
  <c r="AI384" i="27"/>
  <c r="AI385" i="27"/>
  <c r="AI386" i="27"/>
  <c r="AI387" i="27"/>
  <c r="AI388" i="27"/>
  <c r="AI389" i="27"/>
  <c r="AI390" i="27"/>
  <c r="AI391" i="27"/>
  <c r="AI392" i="27"/>
  <c r="AI393" i="27"/>
  <c r="AI394" i="27"/>
  <c r="AI395" i="27"/>
  <c r="AI396" i="27"/>
  <c r="AI397" i="27"/>
  <c r="AI398" i="27"/>
  <c r="AI399" i="27"/>
  <c r="AI400" i="27"/>
  <c r="AI401" i="27"/>
  <c r="AI402" i="27"/>
  <c r="AI403" i="27"/>
  <c r="AI404" i="27"/>
  <c r="AI405" i="27"/>
  <c r="AI406" i="27"/>
  <c r="AI407" i="27"/>
  <c r="AI408" i="27"/>
  <c r="AI409" i="27"/>
  <c r="AI410" i="27"/>
  <c r="AI411" i="27"/>
  <c r="AI412" i="27"/>
  <c r="AI413" i="27"/>
  <c r="AI414" i="27"/>
  <c r="AI415" i="27"/>
  <c r="AI416" i="27"/>
  <c r="AI417" i="27"/>
  <c r="AI418" i="27"/>
  <c r="AI419" i="27"/>
  <c r="AI420" i="27"/>
  <c r="AI421" i="27"/>
  <c r="AI422" i="27"/>
  <c r="AI423" i="27"/>
  <c r="AI424" i="27"/>
  <c r="AI425" i="27"/>
  <c r="AI426" i="27"/>
  <c r="AI427" i="27"/>
  <c r="AI428" i="27"/>
  <c r="AI429" i="27"/>
  <c r="AI430" i="27"/>
  <c r="AI431" i="27"/>
  <c r="AI432" i="27"/>
  <c r="AI433" i="27"/>
  <c r="AI434" i="27"/>
  <c r="AI435" i="27"/>
  <c r="AI436" i="27"/>
  <c r="AI437" i="27"/>
  <c r="AI438" i="27"/>
  <c r="AI439" i="27"/>
  <c r="AI440" i="27"/>
  <c r="AI441" i="27"/>
  <c r="AI442" i="27"/>
  <c r="AI443" i="27"/>
  <c r="AI444" i="27"/>
  <c r="AI445" i="27"/>
  <c r="AI446" i="27"/>
  <c r="AI447" i="27"/>
  <c r="AI448" i="27"/>
  <c r="AI449" i="27"/>
  <c r="AI450" i="27"/>
  <c r="AI451" i="27"/>
  <c r="AI452" i="27"/>
  <c r="AI453" i="27"/>
  <c r="AI454" i="27"/>
  <c r="AI455" i="27"/>
  <c r="AI456" i="27"/>
  <c r="AI457" i="27"/>
  <c r="AI458" i="27"/>
  <c r="AI459" i="27"/>
  <c r="AI460" i="27"/>
  <c r="AI461" i="27"/>
  <c r="AI462" i="27"/>
  <c r="AI463" i="27"/>
  <c r="AI464" i="27"/>
  <c r="AI465" i="27"/>
  <c r="AI466" i="27"/>
  <c r="AI467" i="27"/>
  <c r="AI468" i="27"/>
  <c r="AI469" i="27"/>
  <c r="AI470" i="27"/>
  <c r="AI471" i="27"/>
  <c r="AI472" i="27"/>
  <c r="AI473" i="27"/>
  <c r="AI474" i="27"/>
  <c r="AI475" i="27"/>
  <c r="AI476" i="27"/>
  <c r="AI477" i="27"/>
  <c r="AI478" i="27"/>
  <c r="AI479" i="27"/>
  <c r="AI480" i="27"/>
  <c r="AI481" i="27"/>
  <c r="AI482" i="27"/>
  <c r="AI483" i="27"/>
  <c r="AI484" i="27"/>
  <c r="AI485" i="27"/>
  <c r="AI486" i="27"/>
  <c r="AI487" i="27"/>
  <c r="AI488" i="27"/>
  <c r="AI489" i="27"/>
  <c r="AI490" i="27"/>
  <c r="AI491" i="27"/>
  <c r="AI492" i="27"/>
  <c r="AI493" i="27"/>
  <c r="AI494" i="27"/>
  <c r="AI495" i="27"/>
  <c r="AI496" i="27"/>
  <c r="AI497" i="27"/>
  <c r="AI498" i="27"/>
  <c r="AI499" i="27"/>
  <c r="AI500" i="27"/>
  <c r="AI501" i="27"/>
  <c r="AI502" i="27"/>
  <c r="AI503" i="27"/>
  <c r="AI504" i="27"/>
  <c r="AI505" i="27"/>
  <c r="AI506" i="27"/>
  <c r="AI507" i="27"/>
  <c r="AI508" i="27"/>
  <c r="AI509" i="27"/>
  <c r="AI510" i="27"/>
  <c r="AI511" i="27"/>
  <c r="AI512" i="27"/>
  <c r="AI513" i="27"/>
  <c r="AI514" i="27"/>
  <c r="AI515" i="27"/>
  <c r="AI516" i="27"/>
  <c r="AI517" i="27"/>
  <c r="AI518" i="27"/>
  <c r="AI519" i="27"/>
  <c r="AI520" i="27"/>
  <c r="AI521" i="27"/>
  <c r="AI522" i="27"/>
  <c r="AI523" i="27"/>
  <c r="AI524" i="27"/>
  <c r="AI525" i="27"/>
  <c r="AI526" i="27"/>
  <c r="AI527" i="27"/>
  <c r="AI528" i="27"/>
  <c r="AI529" i="27"/>
  <c r="AI530" i="27"/>
  <c r="AI531" i="27"/>
  <c r="AI532" i="27"/>
  <c r="AI533" i="27"/>
  <c r="AI534" i="27"/>
  <c r="AI535" i="27"/>
  <c r="AI536" i="27"/>
  <c r="AI537" i="27"/>
  <c r="AI538" i="27"/>
  <c r="AI539" i="27"/>
  <c r="AI540" i="27"/>
  <c r="AI541" i="27"/>
  <c r="AI542" i="27"/>
  <c r="AI543" i="27"/>
  <c r="AI544" i="27"/>
  <c r="AI545" i="27"/>
  <c r="AI546" i="27"/>
  <c r="AI547" i="27"/>
  <c r="AI548" i="27"/>
  <c r="AI549" i="27"/>
  <c r="AI550" i="27"/>
  <c r="AI551" i="27"/>
  <c r="AI552" i="27"/>
  <c r="AI553" i="27"/>
  <c r="AI554" i="27"/>
  <c r="AI555" i="27"/>
  <c r="AI556" i="27"/>
  <c r="AI557" i="27"/>
  <c r="AI558" i="27"/>
  <c r="AI559" i="27"/>
  <c r="AI560" i="27"/>
  <c r="AI561" i="27"/>
  <c r="AI562" i="27"/>
  <c r="AI563" i="27"/>
  <c r="AI564" i="27"/>
  <c r="AI565" i="27"/>
  <c r="AI566" i="27"/>
  <c r="AI567" i="27"/>
  <c r="AI568" i="27"/>
  <c r="AI569" i="27"/>
  <c r="AI570" i="27"/>
  <c r="AI571" i="27"/>
  <c r="AI572" i="27"/>
  <c r="AI573" i="27"/>
  <c r="AI574" i="27"/>
  <c r="AI575" i="27"/>
  <c r="AI576" i="27"/>
  <c r="AI577" i="27"/>
  <c r="AI578" i="27"/>
  <c r="AI579" i="27"/>
  <c r="AI580" i="27"/>
  <c r="AI581" i="27"/>
  <c r="AI582" i="27"/>
  <c r="AI583" i="27"/>
  <c r="AI584" i="27"/>
  <c r="AI585" i="27"/>
  <c r="AI586" i="27"/>
  <c r="AI587" i="27"/>
  <c r="AI588" i="27"/>
  <c r="AI589" i="27"/>
  <c r="AI590" i="27"/>
  <c r="AI591" i="27"/>
  <c r="AI592" i="27"/>
  <c r="AI593" i="27"/>
  <c r="AI594" i="27"/>
  <c r="AI595" i="27"/>
  <c r="AI596" i="27"/>
  <c r="AI597" i="27"/>
  <c r="AI598" i="27"/>
  <c r="AI599" i="27"/>
  <c r="AI600" i="27"/>
  <c r="AI601" i="27"/>
  <c r="AI602" i="27"/>
  <c r="AI603" i="27"/>
  <c r="AI604" i="27"/>
  <c r="AI605" i="27"/>
  <c r="AI606" i="27"/>
  <c r="AI607" i="27"/>
  <c r="AI608" i="27"/>
  <c r="AI609" i="27"/>
  <c r="AI610" i="27"/>
  <c r="AI611" i="27"/>
  <c r="AI612" i="27"/>
  <c r="AI613" i="27"/>
  <c r="AI614" i="27"/>
  <c r="AI615" i="27"/>
  <c r="AI616" i="27"/>
  <c r="AI617" i="27"/>
  <c r="AI618" i="27"/>
  <c r="AI619" i="27"/>
  <c r="AI620" i="27"/>
  <c r="AI621" i="27"/>
  <c r="AI622" i="27"/>
  <c r="AI623" i="27"/>
  <c r="AI624" i="27"/>
  <c r="AI625" i="27"/>
  <c r="AI626" i="27"/>
  <c r="AI627" i="27"/>
  <c r="AI628" i="27"/>
  <c r="AI629" i="27"/>
  <c r="AI630" i="27"/>
  <c r="AI631" i="27"/>
  <c r="AI632" i="27"/>
  <c r="AI633" i="27"/>
  <c r="AI634" i="27"/>
  <c r="AI635" i="27"/>
  <c r="AI636" i="27"/>
  <c r="AI637" i="27"/>
  <c r="AI638" i="27"/>
  <c r="AI639" i="27"/>
  <c r="AI640" i="27"/>
  <c r="AI641" i="27"/>
  <c r="AI642" i="27"/>
  <c r="AI643" i="27"/>
  <c r="AI644" i="27"/>
  <c r="AI645" i="27"/>
  <c r="AI646" i="27"/>
  <c r="AI647" i="27"/>
  <c r="AI648" i="27"/>
  <c r="AI649" i="27"/>
  <c r="AI650" i="27"/>
  <c r="AI651" i="27"/>
  <c r="AI652" i="27"/>
  <c r="AI653" i="27"/>
  <c r="AI654" i="27"/>
  <c r="AI655" i="27"/>
  <c r="AI656" i="27"/>
  <c r="AI657" i="27"/>
  <c r="AJ371" i="27"/>
  <c r="AJ372" i="27"/>
  <c r="AJ373" i="27"/>
  <c r="AJ374" i="27"/>
  <c r="AJ375" i="27"/>
  <c r="AJ376" i="27"/>
  <c r="AJ377" i="27"/>
  <c r="AJ378" i="27"/>
  <c r="AJ379" i="27"/>
  <c r="AJ380" i="27"/>
  <c r="AJ381" i="27"/>
  <c r="AJ382" i="27"/>
  <c r="AJ383" i="27"/>
  <c r="AJ384" i="27"/>
  <c r="AJ385" i="27"/>
  <c r="AJ386" i="27"/>
  <c r="AJ387" i="27"/>
  <c r="AJ388" i="27"/>
  <c r="AJ389" i="27"/>
  <c r="AJ390" i="27"/>
  <c r="AJ391" i="27"/>
  <c r="AJ392" i="27"/>
  <c r="AJ393" i="27"/>
  <c r="AJ394" i="27"/>
  <c r="AJ395" i="27"/>
  <c r="AJ396" i="27"/>
  <c r="AJ397" i="27"/>
  <c r="AJ398" i="27"/>
  <c r="AJ399" i="27"/>
  <c r="AJ400" i="27"/>
  <c r="AJ401" i="27"/>
  <c r="AJ402" i="27"/>
  <c r="AJ403" i="27"/>
  <c r="AJ404" i="27"/>
  <c r="AJ405" i="27"/>
  <c r="AJ406" i="27"/>
  <c r="AJ407" i="27"/>
  <c r="AJ408" i="27"/>
  <c r="AJ409" i="27"/>
  <c r="AJ410" i="27"/>
  <c r="AJ411" i="27"/>
  <c r="AJ412" i="27"/>
  <c r="AJ413" i="27"/>
  <c r="AJ414" i="27"/>
  <c r="AJ415" i="27"/>
  <c r="AJ416" i="27"/>
  <c r="AJ417" i="27"/>
  <c r="AJ418" i="27"/>
  <c r="AJ419" i="27"/>
  <c r="AJ420" i="27"/>
  <c r="AJ421" i="27"/>
  <c r="AJ422" i="27"/>
  <c r="AJ423" i="27"/>
  <c r="AJ424" i="27"/>
  <c r="AJ425" i="27"/>
  <c r="AJ426" i="27"/>
  <c r="AJ427" i="27"/>
  <c r="AJ428" i="27"/>
  <c r="AJ429" i="27"/>
  <c r="AJ430" i="27"/>
  <c r="AJ431" i="27"/>
  <c r="AJ432" i="27"/>
  <c r="AJ433" i="27"/>
  <c r="AJ434" i="27"/>
  <c r="AJ435" i="27"/>
  <c r="AJ436" i="27"/>
  <c r="AJ437" i="27"/>
  <c r="AJ438" i="27"/>
  <c r="AJ439" i="27"/>
  <c r="AJ440" i="27"/>
  <c r="AJ441" i="27"/>
  <c r="AJ442" i="27"/>
  <c r="AJ443" i="27"/>
  <c r="AJ444" i="27"/>
  <c r="AJ445" i="27"/>
  <c r="AJ446" i="27"/>
  <c r="AJ447" i="27"/>
  <c r="AJ448" i="27"/>
  <c r="AJ449" i="27"/>
  <c r="AJ450" i="27"/>
  <c r="AJ451" i="27"/>
  <c r="AJ452" i="27"/>
  <c r="AJ453" i="27"/>
  <c r="AJ454" i="27"/>
  <c r="AJ455" i="27"/>
  <c r="AJ456" i="27"/>
  <c r="AJ457" i="27"/>
  <c r="AJ458" i="27"/>
  <c r="AJ459" i="27"/>
  <c r="AJ460" i="27"/>
  <c r="AJ461" i="27"/>
  <c r="AJ462" i="27"/>
  <c r="AJ463" i="27"/>
  <c r="AJ464" i="27"/>
  <c r="AJ465" i="27"/>
  <c r="AJ466" i="27"/>
  <c r="AJ467" i="27"/>
  <c r="AJ468" i="27"/>
  <c r="AJ469" i="27"/>
  <c r="AJ470" i="27"/>
  <c r="AJ471" i="27"/>
  <c r="AJ472" i="27"/>
  <c r="AJ473" i="27"/>
  <c r="AJ474" i="27"/>
  <c r="AJ475" i="27"/>
  <c r="AJ476" i="27"/>
  <c r="AJ477" i="27"/>
  <c r="AJ478" i="27"/>
  <c r="AJ479" i="27"/>
  <c r="AJ480" i="27"/>
  <c r="AJ481" i="27"/>
  <c r="AJ482" i="27"/>
  <c r="AJ483" i="27"/>
  <c r="AJ484" i="27"/>
  <c r="AJ485" i="27"/>
  <c r="AJ486" i="27"/>
  <c r="AJ487" i="27"/>
  <c r="AJ488" i="27"/>
  <c r="AJ489" i="27"/>
  <c r="AJ490" i="27"/>
  <c r="AJ491" i="27"/>
  <c r="AJ492" i="27"/>
  <c r="AJ493" i="27"/>
  <c r="AJ494" i="27"/>
  <c r="AJ495" i="27"/>
  <c r="AJ496" i="27"/>
  <c r="AJ497" i="27"/>
  <c r="AJ498" i="27"/>
  <c r="AJ499" i="27"/>
  <c r="AJ500" i="27"/>
  <c r="AJ501" i="27"/>
  <c r="AJ502" i="27"/>
  <c r="AJ503" i="27"/>
  <c r="AJ504" i="27"/>
  <c r="AJ505" i="27"/>
  <c r="AJ506" i="27"/>
  <c r="AJ507" i="27"/>
  <c r="AJ508" i="27"/>
  <c r="AJ509" i="27"/>
  <c r="AJ510" i="27"/>
  <c r="AJ511" i="27"/>
  <c r="AJ512" i="27"/>
  <c r="AJ513" i="27"/>
  <c r="AJ514" i="27"/>
  <c r="AJ515" i="27"/>
  <c r="AJ516" i="27"/>
  <c r="AJ517" i="27"/>
  <c r="AJ518" i="27"/>
  <c r="AJ519" i="27"/>
  <c r="AJ520" i="27"/>
  <c r="AJ521" i="27"/>
  <c r="AJ522" i="27"/>
  <c r="AJ523" i="27"/>
  <c r="AJ524" i="27"/>
  <c r="AJ525" i="27"/>
  <c r="AJ526" i="27"/>
  <c r="AJ527" i="27"/>
  <c r="AJ528" i="27"/>
  <c r="AJ529" i="27"/>
  <c r="AJ530" i="27"/>
  <c r="AJ531" i="27"/>
  <c r="AJ532" i="27"/>
  <c r="AJ533" i="27"/>
  <c r="AJ534" i="27"/>
  <c r="AJ535" i="27"/>
  <c r="AJ536" i="27"/>
  <c r="AJ537" i="27"/>
  <c r="AJ538" i="27"/>
  <c r="AJ539" i="27"/>
  <c r="AJ540" i="27"/>
  <c r="AJ541" i="27"/>
  <c r="AJ542" i="27"/>
  <c r="AJ543" i="27"/>
  <c r="AJ544" i="27"/>
  <c r="AJ545" i="27"/>
  <c r="AJ546" i="27"/>
  <c r="AJ547" i="27"/>
  <c r="AJ548" i="27"/>
  <c r="AJ549" i="27"/>
  <c r="AJ550" i="27"/>
  <c r="AJ551" i="27"/>
  <c r="AJ552" i="27"/>
  <c r="AJ553" i="27"/>
  <c r="AJ554" i="27"/>
  <c r="AJ555" i="27"/>
  <c r="AJ556" i="27"/>
  <c r="AJ557" i="27"/>
  <c r="AJ558" i="27"/>
  <c r="AJ559" i="27"/>
  <c r="AJ560" i="27"/>
  <c r="AJ561" i="27"/>
  <c r="AJ562" i="27"/>
  <c r="AJ563" i="27"/>
  <c r="AJ564" i="27"/>
  <c r="AJ565" i="27"/>
  <c r="AJ566" i="27"/>
  <c r="AJ567" i="27"/>
  <c r="AJ568" i="27"/>
  <c r="AJ569" i="27"/>
  <c r="AJ570" i="27"/>
  <c r="AJ571" i="27"/>
  <c r="AJ572" i="27"/>
  <c r="AJ573" i="27"/>
  <c r="AJ574" i="27"/>
  <c r="AJ575" i="27"/>
  <c r="AJ576" i="27"/>
  <c r="AJ577" i="27"/>
  <c r="AJ578" i="27"/>
  <c r="AJ579" i="27"/>
  <c r="AJ580" i="27"/>
  <c r="AJ581" i="27"/>
  <c r="AJ582" i="27"/>
  <c r="AJ583" i="27"/>
  <c r="AJ584" i="27"/>
  <c r="AJ585" i="27"/>
  <c r="AJ586" i="27"/>
  <c r="AJ587" i="27"/>
  <c r="AJ588" i="27"/>
  <c r="AJ589" i="27"/>
  <c r="AJ590" i="27"/>
  <c r="AJ591" i="27"/>
  <c r="AJ592" i="27"/>
  <c r="AJ593" i="27"/>
  <c r="AJ594" i="27"/>
  <c r="AJ595" i="27"/>
  <c r="AJ596" i="27"/>
  <c r="AJ597" i="27"/>
  <c r="AJ598" i="27"/>
  <c r="AJ599" i="27"/>
  <c r="AJ600" i="27"/>
  <c r="AJ601" i="27"/>
  <c r="AJ602" i="27"/>
  <c r="AJ603" i="27"/>
  <c r="AJ604" i="27"/>
  <c r="AJ605" i="27"/>
  <c r="AJ606" i="27"/>
  <c r="AJ607" i="27"/>
  <c r="AJ608" i="27"/>
  <c r="AJ609" i="27"/>
  <c r="AJ610" i="27"/>
  <c r="AJ611" i="27"/>
  <c r="AJ612" i="27"/>
  <c r="AJ613" i="27"/>
  <c r="AJ614" i="27"/>
  <c r="AJ615" i="27"/>
  <c r="AJ616" i="27"/>
  <c r="AJ617" i="27"/>
  <c r="AJ618" i="27"/>
  <c r="AJ619" i="27"/>
  <c r="AJ620" i="27"/>
  <c r="AJ621" i="27"/>
  <c r="AJ622" i="27"/>
  <c r="AJ623" i="27"/>
  <c r="AJ624" i="27"/>
  <c r="AJ625" i="27"/>
  <c r="AJ626" i="27"/>
  <c r="AJ627" i="27"/>
  <c r="AJ628" i="27"/>
  <c r="AJ629" i="27"/>
  <c r="AJ630" i="27"/>
  <c r="AJ631" i="27"/>
  <c r="AJ632" i="27"/>
  <c r="AJ633" i="27"/>
  <c r="AJ634" i="27"/>
  <c r="AJ635" i="27"/>
  <c r="AJ636" i="27"/>
  <c r="AJ637" i="27"/>
  <c r="AJ638" i="27"/>
  <c r="AJ639" i="27"/>
  <c r="AJ640" i="27"/>
  <c r="AJ641" i="27"/>
  <c r="AJ642" i="27"/>
  <c r="AJ643" i="27"/>
  <c r="AJ644" i="27"/>
  <c r="AJ645" i="27"/>
  <c r="AJ646" i="27"/>
  <c r="AJ647" i="27"/>
  <c r="AJ648" i="27"/>
  <c r="AJ649" i="27"/>
  <c r="AJ650" i="27"/>
  <c r="AJ651" i="27"/>
  <c r="AJ652" i="27"/>
  <c r="AJ653" i="27"/>
  <c r="AJ654" i="27"/>
  <c r="AJ655" i="27"/>
  <c r="AJ656" i="27"/>
  <c r="AJ657" i="27"/>
  <c r="R375" i="27" l="1"/>
  <c r="R474" i="27"/>
  <c r="R377" i="27"/>
  <c r="R554" i="27"/>
  <c r="R542" i="27"/>
  <c r="R494" i="27"/>
  <c r="R410" i="27"/>
  <c r="R575" i="27"/>
  <c r="R539" i="27"/>
  <c r="R503" i="27"/>
  <c r="R491" i="27"/>
  <c r="R479" i="27"/>
  <c r="R431" i="27"/>
  <c r="R419" i="27"/>
  <c r="R407" i="27"/>
  <c r="R655" i="27"/>
  <c r="R631" i="27"/>
  <c r="R583" i="27"/>
  <c r="R559" i="27"/>
  <c r="R499" i="27"/>
  <c r="R475" i="27"/>
  <c r="R427" i="27"/>
  <c r="R643" i="27"/>
  <c r="R619" i="27"/>
  <c r="R595" i="27"/>
  <c r="R571" i="27"/>
  <c r="R547" i="27"/>
  <c r="R523" i="27"/>
  <c r="R511" i="27"/>
  <c r="R487" i="27"/>
  <c r="R463" i="27"/>
  <c r="R451" i="27"/>
  <c r="R439" i="27"/>
  <c r="R415" i="27"/>
  <c r="R403" i="27"/>
  <c r="R379" i="27"/>
  <c r="R557" i="27"/>
  <c r="R413" i="27"/>
  <c r="R656" i="27"/>
  <c r="R644" i="27"/>
  <c r="R632" i="27"/>
  <c r="R620" i="27"/>
  <c r="R608" i="27"/>
  <c r="R596" i="27"/>
  <c r="R584" i="27"/>
  <c r="R572" i="27"/>
  <c r="R560" i="27"/>
  <c r="R548" i="27"/>
  <c r="R536" i="27"/>
  <c r="R524" i="27"/>
  <c r="R512" i="27"/>
  <c r="R500" i="27"/>
  <c r="R488" i="27"/>
  <c r="R476" i="27"/>
  <c r="R464" i="27"/>
  <c r="R440" i="27"/>
  <c r="R428" i="27"/>
  <c r="R416" i="27"/>
  <c r="R404" i="27"/>
  <c r="R392" i="27"/>
  <c r="R380" i="27"/>
  <c r="R602" i="27"/>
  <c r="R578" i="27"/>
  <c r="R588" i="27"/>
  <c r="R507" i="27"/>
  <c r="R495" i="27"/>
  <c r="R483" i="27"/>
  <c r="R471" i="27"/>
  <c r="R459" i="27"/>
  <c r="R447" i="27"/>
  <c r="R435" i="27"/>
  <c r="R423" i="27"/>
  <c r="R411" i="27"/>
  <c r="R399" i="27"/>
  <c r="R387" i="27"/>
  <c r="R518" i="27"/>
  <c r="R470" i="27"/>
  <c r="R398" i="27"/>
  <c r="R452" i="27"/>
  <c r="R480" i="27"/>
  <c r="R607" i="27"/>
  <c r="R535" i="27"/>
  <c r="R391" i="27"/>
  <c r="R563" i="27"/>
  <c r="R551" i="27"/>
  <c r="R527" i="27"/>
  <c r="R515" i="27"/>
  <c r="R467" i="27"/>
  <c r="R455" i="27"/>
  <c r="R395" i="27"/>
  <c r="R383" i="27"/>
  <c r="R654" i="27"/>
  <c r="R642" i="27"/>
  <c r="R630" i="27"/>
  <c r="R618" i="27"/>
  <c r="R606" i="27"/>
  <c r="R594" i="27"/>
  <c r="R582" i="27"/>
  <c r="R522" i="27"/>
  <c r="R510" i="27"/>
  <c r="R498" i="27"/>
  <c r="R486" i="27"/>
  <c r="R462" i="27"/>
  <c r="R450" i="27"/>
  <c r="R438" i="27"/>
  <c r="R426" i="27"/>
  <c r="R414" i="27"/>
  <c r="R390" i="27"/>
  <c r="R461" i="27"/>
  <c r="R381" i="27"/>
  <c r="R386" i="27"/>
  <c r="R513" i="27"/>
  <c r="R501" i="27"/>
  <c r="R489" i="27"/>
  <c r="R477" i="27"/>
  <c r="R465" i="27"/>
  <c r="R453" i="27"/>
  <c r="R441" i="27"/>
  <c r="R429" i="27"/>
  <c r="R417" i="27"/>
  <c r="R405" i="27"/>
  <c r="R393" i="27"/>
  <c r="R648" i="27"/>
  <c r="R636" i="27"/>
  <c r="R624" i="27"/>
  <c r="R612" i="27"/>
  <c r="R600" i="27"/>
  <c r="R576" i="27"/>
  <c r="R564" i="27"/>
  <c r="R552" i="27"/>
  <c r="R540" i="27"/>
  <c r="R528" i="27"/>
  <c r="R516" i="27"/>
  <c r="R504" i="27"/>
  <c r="R492" i="27"/>
  <c r="R468" i="27"/>
  <c r="R456" i="27"/>
  <c r="R444" i="27"/>
  <c r="R432" i="27"/>
  <c r="R420" i="27"/>
  <c r="R408" i="27"/>
  <c r="R396" i="27"/>
  <c r="R384" i="27"/>
  <c r="R650" i="27"/>
  <c r="R638" i="27"/>
  <c r="R626" i="27"/>
  <c r="R614" i="27"/>
  <c r="R590" i="27"/>
  <c r="R566" i="27"/>
  <c r="R530" i="27"/>
  <c r="R506" i="27"/>
  <c r="R482" i="27"/>
  <c r="R458" i="27"/>
  <c r="R446" i="27"/>
  <c r="R434" i="27"/>
  <c r="R422" i="27"/>
  <c r="R647" i="27"/>
  <c r="R635" i="27"/>
  <c r="R623" i="27"/>
  <c r="R611" i="27"/>
  <c r="R599" i="27"/>
  <c r="R587" i="27"/>
  <c r="R443" i="27"/>
  <c r="R545" i="27"/>
  <c r="R533" i="27"/>
  <c r="R521" i="27"/>
  <c r="R509" i="27"/>
  <c r="R497" i="27"/>
  <c r="R485" i="27"/>
  <c r="R473" i="27"/>
  <c r="R449" i="27"/>
  <c r="R437" i="27"/>
  <c r="R425" i="27"/>
  <c r="R401" i="27"/>
  <c r="R389" i="27"/>
  <c r="R652" i="27"/>
  <c r="R640" i="27"/>
  <c r="R628" i="27"/>
  <c r="R616" i="27"/>
  <c r="R604" i="27"/>
  <c r="R592" i="27"/>
  <c r="R580" i="27"/>
  <c r="R568" i="27"/>
  <c r="R556" i="27"/>
  <c r="R544" i="27"/>
  <c r="R532" i="27"/>
  <c r="R520" i="27"/>
  <c r="R508" i="27"/>
  <c r="R496" i="27"/>
  <c r="R484" i="27"/>
  <c r="R472" i="27"/>
  <c r="R460" i="27"/>
  <c r="R448" i="27"/>
  <c r="R436" i="27"/>
  <c r="R424" i="27"/>
  <c r="R412" i="27"/>
  <c r="R400" i="27"/>
  <c r="R388" i="27"/>
  <c r="R570" i="27"/>
  <c r="R558" i="27"/>
  <c r="R546" i="27"/>
  <c r="R534" i="27"/>
  <c r="R402" i="27"/>
  <c r="R653" i="27"/>
  <c r="R641" i="27"/>
  <c r="R629" i="27"/>
  <c r="R617" i="27"/>
  <c r="R605" i="27"/>
  <c r="R593" i="27"/>
  <c r="R581" i="27"/>
  <c r="R569" i="27"/>
  <c r="R657" i="27"/>
  <c r="R645" i="27"/>
  <c r="R633" i="27"/>
  <c r="R621" i="27"/>
  <c r="R609" i="27"/>
  <c r="R597" i="27"/>
  <c r="R585" i="27"/>
  <c r="R573" i="27"/>
  <c r="R561" i="27"/>
  <c r="R549" i="27"/>
  <c r="R537" i="27"/>
  <c r="R525" i="27"/>
  <c r="R649" i="27"/>
  <c r="R637" i="27"/>
  <c r="R625" i="27"/>
  <c r="R613" i="27"/>
  <c r="R601" i="27"/>
  <c r="R589" i="27"/>
  <c r="R577" i="27"/>
  <c r="R565" i="27"/>
  <c r="R553" i="27"/>
  <c r="R541" i="27"/>
  <c r="R529" i="27"/>
  <c r="R517" i="27"/>
  <c r="R505" i="27"/>
  <c r="R493" i="27"/>
  <c r="R481" i="27"/>
  <c r="R469" i="27"/>
  <c r="R457" i="27"/>
  <c r="R445" i="27"/>
  <c r="R433" i="27"/>
  <c r="R421" i="27"/>
  <c r="R409" i="27"/>
  <c r="R397" i="27"/>
  <c r="R385" i="27"/>
  <c r="R646" i="27"/>
  <c r="R634" i="27"/>
  <c r="R622" i="27"/>
  <c r="R610" i="27"/>
  <c r="R598" i="27"/>
  <c r="R586" i="27"/>
  <c r="R574" i="27"/>
  <c r="R562" i="27"/>
  <c r="R550" i="27"/>
  <c r="R538" i="27"/>
  <c r="R526" i="27"/>
  <c r="R514" i="27"/>
  <c r="R502" i="27"/>
  <c r="R490" i="27"/>
  <c r="R478" i="27"/>
  <c r="R466" i="27"/>
  <c r="R454" i="27"/>
  <c r="R442" i="27"/>
  <c r="R430" i="27"/>
  <c r="R418" i="27"/>
  <c r="R406" i="27"/>
  <c r="R394" i="27"/>
  <c r="R382" i="27"/>
  <c r="R651" i="27"/>
  <c r="R639" i="27"/>
  <c r="R627" i="27"/>
  <c r="R615" i="27"/>
  <c r="R603" i="27"/>
  <c r="R591" i="27"/>
  <c r="R579" i="27"/>
  <c r="R567" i="27"/>
  <c r="R555" i="27"/>
  <c r="R543" i="27"/>
  <c r="R531" i="27"/>
  <c r="R519" i="27"/>
  <c r="AJ370" i="27"/>
  <c r="AI370" i="27"/>
  <c r="Q370" i="27"/>
  <c r="P370" i="27"/>
  <c r="O370" i="27"/>
  <c r="I370" i="27"/>
  <c r="H370" i="27"/>
  <c r="AJ9" i="27"/>
  <c r="AI9" i="27"/>
  <c r="Q9" i="27"/>
  <c r="P9" i="27"/>
  <c r="O9" i="27"/>
  <c r="AJ10" i="27"/>
  <c r="AI10" i="27"/>
  <c r="Q10" i="27"/>
  <c r="AJ11" i="27"/>
  <c r="AI11" i="27"/>
  <c r="Q11" i="27"/>
  <c r="Q12" i="27"/>
  <c r="P12" i="27"/>
  <c r="O12" i="27"/>
  <c r="H12" i="27"/>
  <c r="I12" i="27"/>
  <c r="AI12" i="27"/>
  <c r="AJ12" i="27"/>
  <c r="H8" i="27"/>
  <c r="I8" i="27"/>
  <c r="O8" i="27"/>
  <c r="P8" i="27"/>
  <c r="Q8" i="27"/>
  <c r="AI8" i="27"/>
  <c r="AJ8" i="27"/>
  <c r="Q368" i="27"/>
  <c r="AJ368" i="27"/>
  <c r="AI368" i="27"/>
  <c r="I368" i="27"/>
  <c r="H368" i="27"/>
  <c r="R370" i="27" l="1"/>
  <c r="P368" i="27"/>
  <c r="O368" i="27"/>
  <c r="Q355" i="27" l="1"/>
  <c r="P355" i="27"/>
  <c r="O355" i="27"/>
  <c r="I355" i="27"/>
  <c r="H355" i="27"/>
  <c r="R355" i="27" l="1"/>
  <c r="H312" i="27"/>
  <c r="I312" i="27"/>
  <c r="O312" i="27"/>
  <c r="P312" i="27"/>
  <c r="Q312" i="27"/>
  <c r="Q307" i="27"/>
  <c r="P307" i="27"/>
  <c r="O307" i="27"/>
  <c r="I307" i="27"/>
  <c r="H307" i="27"/>
  <c r="H267" i="27"/>
  <c r="I267" i="27"/>
  <c r="H268" i="27"/>
  <c r="I268" i="27"/>
  <c r="H270" i="27"/>
  <c r="I270" i="27"/>
  <c r="H269" i="27"/>
  <c r="I269" i="27"/>
  <c r="H271" i="27"/>
  <c r="I271" i="27"/>
  <c r="H272" i="27"/>
  <c r="I272" i="27"/>
  <c r="H274" i="27"/>
  <c r="I274" i="27"/>
  <c r="H273" i="27"/>
  <c r="I273" i="27"/>
  <c r="H275" i="27"/>
  <c r="I275" i="27"/>
  <c r="H276" i="27"/>
  <c r="I276" i="27"/>
  <c r="H277" i="27"/>
  <c r="I277" i="27"/>
  <c r="H38" i="27"/>
  <c r="I38" i="27"/>
  <c r="H39" i="27"/>
  <c r="I39" i="27"/>
  <c r="H278" i="27"/>
  <c r="I278" i="27"/>
  <c r="H279" i="27"/>
  <c r="I279" i="27"/>
  <c r="H280" i="27"/>
  <c r="I280" i="27"/>
  <c r="H281" i="27"/>
  <c r="I281" i="27"/>
  <c r="H282" i="27"/>
  <c r="I282" i="27"/>
  <c r="H283" i="27"/>
  <c r="I283" i="27"/>
  <c r="H284" i="27"/>
  <c r="I284" i="27"/>
  <c r="H285" i="27"/>
  <c r="I285" i="27"/>
  <c r="H286" i="27"/>
  <c r="I286" i="27"/>
  <c r="H287" i="27"/>
  <c r="I287" i="27"/>
  <c r="H288" i="27"/>
  <c r="I288" i="27"/>
  <c r="H289" i="27"/>
  <c r="I289" i="27"/>
  <c r="H290" i="27"/>
  <c r="I290" i="27"/>
  <c r="H291" i="27"/>
  <c r="I291" i="27"/>
  <c r="H292" i="27"/>
  <c r="I292" i="27"/>
  <c r="H293" i="27"/>
  <c r="I293" i="27"/>
  <c r="H294" i="27"/>
  <c r="I294" i="27"/>
  <c r="H295" i="27"/>
  <c r="I295" i="27"/>
  <c r="H296" i="27"/>
  <c r="I296" i="27"/>
  <c r="H297" i="27"/>
  <c r="I297" i="27"/>
  <c r="H298" i="27"/>
  <c r="I298" i="27"/>
  <c r="H299" i="27"/>
  <c r="I299" i="27"/>
  <c r="R312" i="27" l="1"/>
  <c r="R307" i="27"/>
  <c r="Q297" i="27"/>
  <c r="P297" i="27"/>
  <c r="O297" i="27"/>
  <c r="R297" i="27" l="1"/>
  <c r="Q296" i="27" l="1"/>
  <c r="P296" i="27"/>
  <c r="O296" i="27"/>
  <c r="R276" i="27"/>
  <c r="O282" i="27"/>
  <c r="P282" i="27"/>
  <c r="Q282" i="27"/>
  <c r="O283" i="27"/>
  <c r="P283" i="27"/>
  <c r="Q283" i="27"/>
  <c r="O284" i="27"/>
  <c r="P284" i="27"/>
  <c r="Q284" i="27"/>
  <c r="O286" i="27"/>
  <c r="P286" i="27"/>
  <c r="Q286" i="27"/>
  <c r="O287" i="27"/>
  <c r="P287" i="27"/>
  <c r="Q287" i="27"/>
  <c r="O288" i="27"/>
  <c r="P288" i="27"/>
  <c r="Q288" i="27"/>
  <c r="O289" i="27"/>
  <c r="P289" i="27"/>
  <c r="Q289" i="27"/>
  <c r="O290" i="27"/>
  <c r="P290" i="27"/>
  <c r="Q290" i="27"/>
  <c r="O291" i="27"/>
  <c r="P291" i="27"/>
  <c r="Q291" i="27"/>
  <c r="O292" i="27"/>
  <c r="P292" i="27"/>
  <c r="Q292" i="27"/>
  <c r="O293" i="27"/>
  <c r="P293" i="27"/>
  <c r="Q293" i="27"/>
  <c r="O294" i="27"/>
  <c r="P294" i="27"/>
  <c r="Q294" i="27"/>
  <c r="O295" i="27"/>
  <c r="P295" i="27"/>
  <c r="Q295" i="27"/>
  <c r="O298" i="27"/>
  <c r="P298" i="27"/>
  <c r="Q298" i="27"/>
  <c r="O299" i="27"/>
  <c r="P299" i="27"/>
  <c r="Q299" i="27"/>
  <c r="H300" i="27"/>
  <c r="I300" i="27"/>
  <c r="O300" i="27"/>
  <c r="P300" i="27"/>
  <c r="Q300" i="27"/>
  <c r="H301" i="27"/>
  <c r="I301" i="27"/>
  <c r="O301" i="27"/>
  <c r="P301" i="27"/>
  <c r="Q301" i="27"/>
  <c r="H302" i="27"/>
  <c r="I302" i="27"/>
  <c r="O302" i="27"/>
  <c r="P302" i="27"/>
  <c r="Q302" i="27"/>
  <c r="H303" i="27"/>
  <c r="I303" i="27"/>
  <c r="O303" i="27"/>
  <c r="P303" i="27"/>
  <c r="Q303" i="27"/>
  <c r="H304" i="27"/>
  <c r="I304" i="27"/>
  <c r="O304" i="27"/>
  <c r="P304" i="27"/>
  <c r="Q304" i="27"/>
  <c r="H305" i="27"/>
  <c r="I305" i="27"/>
  <c r="O305" i="27"/>
  <c r="P305" i="27"/>
  <c r="Q305" i="27"/>
  <c r="H306" i="27"/>
  <c r="I306" i="27"/>
  <c r="O306" i="27"/>
  <c r="P306" i="27"/>
  <c r="Q306" i="27"/>
  <c r="H308" i="27"/>
  <c r="I308" i="27"/>
  <c r="O308" i="27"/>
  <c r="P308" i="27"/>
  <c r="Q308" i="27"/>
  <c r="H309" i="27"/>
  <c r="I309" i="27"/>
  <c r="O309" i="27"/>
  <c r="P309" i="27"/>
  <c r="Q309" i="27"/>
  <c r="H310" i="27"/>
  <c r="I310" i="27"/>
  <c r="O310" i="27"/>
  <c r="P310" i="27"/>
  <c r="Q310" i="27"/>
  <c r="H311" i="27"/>
  <c r="I311" i="27"/>
  <c r="O311" i="27"/>
  <c r="P311" i="27"/>
  <c r="Q311" i="27"/>
  <c r="H313" i="27"/>
  <c r="I313" i="27"/>
  <c r="O313" i="27"/>
  <c r="P313" i="27"/>
  <c r="Q313" i="27"/>
  <c r="H314" i="27"/>
  <c r="I314" i="27"/>
  <c r="O314" i="27"/>
  <c r="P314" i="27"/>
  <c r="Q314" i="27"/>
  <c r="H315" i="27"/>
  <c r="I315" i="27"/>
  <c r="O315" i="27"/>
  <c r="P315" i="27"/>
  <c r="Q315" i="27"/>
  <c r="H316" i="27"/>
  <c r="I316" i="27"/>
  <c r="O316" i="27"/>
  <c r="P316" i="27"/>
  <c r="Q316" i="27"/>
  <c r="H317" i="27"/>
  <c r="I317" i="27"/>
  <c r="O317" i="27"/>
  <c r="P317" i="27"/>
  <c r="Q317" i="27"/>
  <c r="H318" i="27"/>
  <c r="I318" i="27"/>
  <c r="O318" i="27"/>
  <c r="P318" i="27"/>
  <c r="Q318" i="27"/>
  <c r="H319" i="27"/>
  <c r="I319" i="27"/>
  <c r="O319" i="27"/>
  <c r="P319" i="27"/>
  <c r="Q319" i="27"/>
  <c r="H320" i="27"/>
  <c r="I320" i="27"/>
  <c r="O320" i="27"/>
  <c r="P320" i="27"/>
  <c r="Q320" i="27"/>
  <c r="H321" i="27"/>
  <c r="I321" i="27"/>
  <c r="O321" i="27"/>
  <c r="P321" i="27"/>
  <c r="Q321" i="27"/>
  <c r="H322" i="27"/>
  <c r="I322" i="27"/>
  <c r="O322" i="27"/>
  <c r="P322" i="27"/>
  <c r="Q322" i="27"/>
  <c r="H323" i="27"/>
  <c r="I323" i="27"/>
  <c r="O323" i="27"/>
  <c r="P323" i="27"/>
  <c r="Q323" i="27"/>
  <c r="H324" i="27"/>
  <c r="I324" i="27"/>
  <c r="O324" i="27"/>
  <c r="P324" i="27"/>
  <c r="Q324" i="27"/>
  <c r="H325" i="27"/>
  <c r="I325" i="27"/>
  <c r="O325" i="27"/>
  <c r="P325" i="27"/>
  <c r="Q325" i="27"/>
  <c r="H326" i="27"/>
  <c r="I326" i="27"/>
  <c r="O326" i="27"/>
  <c r="P326" i="27"/>
  <c r="Q326" i="27"/>
  <c r="H327" i="27"/>
  <c r="I327" i="27"/>
  <c r="O327" i="27"/>
  <c r="P327" i="27"/>
  <c r="Q327" i="27"/>
  <c r="H328" i="27"/>
  <c r="I328" i="27"/>
  <c r="O328" i="27"/>
  <c r="P328" i="27"/>
  <c r="Q328" i="27"/>
  <c r="H329" i="27"/>
  <c r="I329" i="27"/>
  <c r="O329" i="27"/>
  <c r="P329" i="27"/>
  <c r="Q329" i="27"/>
  <c r="H330" i="27"/>
  <c r="I330" i="27"/>
  <c r="O330" i="27"/>
  <c r="P330" i="27"/>
  <c r="Q330" i="27"/>
  <c r="H331" i="27"/>
  <c r="I331" i="27"/>
  <c r="O331" i="27"/>
  <c r="P331" i="27"/>
  <c r="Q331" i="27"/>
  <c r="H332" i="27"/>
  <c r="I332" i="27"/>
  <c r="O332" i="27"/>
  <c r="P332" i="27"/>
  <c r="Q332" i="27"/>
  <c r="H333" i="27"/>
  <c r="I333" i="27"/>
  <c r="O333" i="27"/>
  <c r="P333" i="27"/>
  <c r="Q333" i="27"/>
  <c r="H334" i="27"/>
  <c r="I334" i="27"/>
  <c r="O334" i="27"/>
  <c r="P334" i="27"/>
  <c r="Q334" i="27"/>
  <c r="H335" i="27"/>
  <c r="I335" i="27"/>
  <c r="O335" i="27"/>
  <c r="P335" i="27"/>
  <c r="Q335" i="27"/>
  <c r="H336" i="27"/>
  <c r="I336" i="27"/>
  <c r="O336" i="27"/>
  <c r="P336" i="27"/>
  <c r="Q336" i="27"/>
  <c r="H337" i="27"/>
  <c r="I337" i="27"/>
  <c r="O337" i="27"/>
  <c r="P337" i="27"/>
  <c r="Q337" i="27"/>
  <c r="H338" i="27"/>
  <c r="I338" i="27"/>
  <c r="O338" i="27"/>
  <c r="P338" i="27"/>
  <c r="Q338" i="27"/>
  <c r="H339" i="27"/>
  <c r="I339" i="27"/>
  <c r="O339" i="27"/>
  <c r="P339" i="27"/>
  <c r="Q339" i="27"/>
  <c r="H340" i="27"/>
  <c r="I340" i="27"/>
  <c r="O340" i="27"/>
  <c r="P340" i="27"/>
  <c r="Q340" i="27"/>
  <c r="H341" i="27"/>
  <c r="I341" i="27"/>
  <c r="O341" i="27"/>
  <c r="P341" i="27"/>
  <c r="Q341" i="27"/>
  <c r="H342" i="27"/>
  <c r="I342" i="27"/>
  <c r="O342" i="27"/>
  <c r="P342" i="27"/>
  <c r="Q342" i="27"/>
  <c r="H343" i="27"/>
  <c r="I343" i="27"/>
  <c r="O343" i="27"/>
  <c r="P343" i="27"/>
  <c r="Q343" i="27"/>
  <c r="H344" i="27"/>
  <c r="I344" i="27"/>
  <c r="O344" i="27"/>
  <c r="P344" i="27"/>
  <c r="Q344" i="27"/>
  <c r="H345" i="27"/>
  <c r="I345" i="27"/>
  <c r="O345" i="27"/>
  <c r="P345" i="27"/>
  <c r="Q345" i="27"/>
  <c r="H346" i="27"/>
  <c r="I346" i="27"/>
  <c r="O346" i="27"/>
  <c r="P346" i="27"/>
  <c r="Q346" i="27"/>
  <c r="H347" i="27"/>
  <c r="I347" i="27"/>
  <c r="O347" i="27"/>
  <c r="P347" i="27"/>
  <c r="Q347" i="27"/>
  <c r="H348" i="27"/>
  <c r="I348" i="27"/>
  <c r="O348" i="27"/>
  <c r="P348" i="27"/>
  <c r="Q348" i="27"/>
  <c r="H349" i="27"/>
  <c r="I349" i="27"/>
  <c r="O349" i="27"/>
  <c r="P349" i="27"/>
  <c r="Q349" i="27"/>
  <c r="H253" i="27"/>
  <c r="I253" i="27"/>
  <c r="O253" i="27"/>
  <c r="P253" i="27"/>
  <c r="Q253" i="27"/>
  <c r="H350" i="27"/>
  <c r="I350" i="27"/>
  <c r="O350" i="27"/>
  <c r="P350" i="27"/>
  <c r="Q350" i="27"/>
  <c r="H369" i="27"/>
  <c r="I369" i="27"/>
  <c r="O369" i="27"/>
  <c r="P369" i="27"/>
  <c r="Q369" i="27"/>
  <c r="H351" i="27"/>
  <c r="I351" i="27"/>
  <c r="O351" i="27"/>
  <c r="P351" i="27"/>
  <c r="Q351" i="27"/>
  <c r="H352" i="27"/>
  <c r="I352" i="27"/>
  <c r="O352" i="27"/>
  <c r="P352" i="27"/>
  <c r="Q352" i="27"/>
  <c r="H353" i="27"/>
  <c r="I353" i="27"/>
  <c r="O353" i="27"/>
  <c r="P353" i="27"/>
  <c r="Q353" i="27"/>
  <c r="H354" i="27"/>
  <c r="I354" i="27"/>
  <c r="O354" i="27"/>
  <c r="P354" i="27"/>
  <c r="Q354" i="27"/>
  <c r="H356" i="27"/>
  <c r="I356" i="27"/>
  <c r="O356" i="27"/>
  <c r="P356" i="27"/>
  <c r="Q356" i="27"/>
  <c r="H357" i="27"/>
  <c r="I357" i="27"/>
  <c r="O357" i="27"/>
  <c r="P357" i="27"/>
  <c r="Q357" i="27"/>
  <c r="H358" i="27"/>
  <c r="I358" i="27"/>
  <c r="O358" i="27"/>
  <c r="P358" i="27"/>
  <c r="Q358" i="27"/>
  <c r="H359" i="27"/>
  <c r="I359" i="27"/>
  <c r="O359" i="27"/>
  <c r="P359" i="27"/>
  <c r="Q359" i="27"/>
  <c r="H360" i="27"/>
  <c r="I360" i="27"/>
  <c r="O360" i="27"/>
  <c r="P360" i="27"/>
  <c r="Q360" i="27"/>
  <c r="H361" i="27"/>
  <c r="I361" i="27"/>
  <c r="O361" i="27"/>
  <c r="P361" i="27"/>
  <c r="Q361" i="27"/>
  <c r="H362" i="27"/>
  <c r="I362" i="27"/>
  <c r="O362" i="27"/>
  <c r="P362" i="27"/>
  <c r="Q362" i="27"/>
  <c r="H363" i="27"/>
  <c r="I363" i="27"/>
  <c r="O363" i="27"/>
  <c r="P363" i="27"/>
  <c r="Q363" i="27"/>
  <c r="H364" i="27"/>
  <c r="I364" i="27"/>
  <c r="O364" i="27"/>
  <c r="P364" i="27"/>
  <c r="Q364" i="27"/>
  <c r="H365" i="27"/>
  <c r="I365" i="27"/>
  <c r="O365" i="27"/>
  <c r="P365" i="27"/>
  <c r="Q365" i="27"/>
  <c r="H366" i="27"/>
  <c r="I366" i="27"/>
  <c r="O366" i="27"/>
  <c r="P366" i="27"/>
  <c r="Q366" i="27"/>
  <c r="H367" i="27"/>
  <c r="I367" i="27"/>
  <c r="O367" i="27"/>
  <c r="P367" i="27"/>
  <c r="Q367" i="27"/>
  <c r="Q280" i="27"/>
  <c r="P280" i="27"/>
  <c r="O280" i="27"/>
  <c r="R39" i="27"/>
  <c r="O274" i="27"/>
  <c r="P274" i="27"/>
  <c r="Q274" i="27"/>
  <c r="O273" i="27"/>
  <c r="P273" i="27"/>
  <c r="Q273" i="27"/>
  <c r="R296" i="27" l="1"/>
  <c r="R332" i="27"/>
  <c r="R352" i="27"/>
  <c r="R360" i="27"/>
  <c r="R304" i="27"/>
  <c r="R317" i="27"/>
  <c r="R280" i="27"/>
  <c r="R310" i="27"/>
  <c r="R346" i="27"/>
  <c r="R300" i="27"/>
  <c r="R325" i="27"/>
  <c r="R288" i="27"/>
  <c r="R283" i="27"/>
  <c r="R340" i="27"/>
  <c r="R322" i="27"/>
  <c r="R364" i="27"/>
  <c r="R326" i="27"/>
  <c r="R338" i="27"/>
  <c r="R319" i="27"/>
  <c r="R294" i="27"/>
  <c r="R289" i="27"/>
  <c r="R356" i="27"/>
  <c r="R315" i="27"/>
  <c r="R351" i="27"/>
  <c r="R336" i="27"/>
  <c r="R298" i="27"/>
  <c r="R348" i="27"/>
  <c r="R323" i="27"/>
  <c r="R318" i="27"/>
  <c r="R314" i="27"/>
  <c r="R302" i="27"/>
  <c r="R369" i="27"/>
  <c r="R253" i="27"/>
  <c r="R311" i="27"/>
  <c r="R306" i="27"/>
  <c r="R362" i="27"/>
  <c r="R292" i="27"/>
  <c r="R282" i="27"/>
  <c r="R328" i="27"/>
  <c r="R337" i="27"/>
  <c r="R305" i="27"/>
  <c r="R308" i="27"/>
  <c r="R290" i="27"/>
  <c r="R359" i="27"/>
  <c r="R354" i="27"/>
  <c r="R343" i="27"/>
  <c r="R330" i="27"/>
  <c r="R339" i="27"/>
  <c r="R321" i="27"/>
  <c r="R358" i="27"/>
  <c r="R334" i="27"/>
  <c r="R329" i="27"/>
  <c r="R345" i="27"/>
  <c r="R361" i="27"/>
  <c r="R353" i="27"/>
  <c r="R347" i="27"/>
  <c r="R341" i="27"/>
  <c r="R335" i="27"/>
  <c r="R327" i="27"/>
  <c r="R320" i="27"/>
  <c r="R313" i="27"/>
  <c r="R299" i="27"/>
  <c r="R291" i="27"/>
  <c r="R284" i="27"/>
  <c r="R363" i="27"/>
  <c r="R349" i="27"/>
  <c r="R301" i="27"/>
  <c r="R293" i="27"/>
  <c r="R286" i="27"/>
  <c r="R357" i="27"/>
  <c r="R350" i="27"/>
  <c r="R344" i="27"/>
  <c r="R331" i="27"/>
  <c r="R324" i="27"/>
  <c r="R316" i="27"/>
  <c r="R309" i="27"/>
  <c r="R303" i="27"/>
  <c r="R295" i="27"/>
  <c r="R287" i="27"/>
  <c r="R274" i="27"/>
  <c r="R273" i="27"/>
  <c r="Q267" i="27" l="1"/>
  <c r="P267" i="27"/>
  <c r="O267" i="27"/>
  <c r="Q266" i="27"/>
  <c r="P266" i="27"/>
  <c r="O266" i="27"/>
  <c r="I266" i="27"/>
  <c r="H266" i="27"/>
  <c r="Q265" i="27"/>
  <c r="P265" i="27"/>
  <c r="O265" i="27"/>
  <c r="I265" i="27"/>
  <c r="H265" i="27"/>
  <c r="Q264" i="27"/>
  <c r="P264" i="27"/>
  <c r="O264" i="27"/>
  <c r="I264" i="27"/>
  <c r="H264" i="27"/>
  <c r="H263" i="27"/>
  <c r="I263" i="27"/>
  <c r="O263" i="27"/>
  <c r="P263" i="27"/>
  <c r="Q263" i="27"/>
  <c r="AI263" i="27"/>
  <c r="AJ263" i="27"/>
  <c r="R264" i="27" l="1"/>
  <c r="R265" i="27"/>
  <c r="R266" i="27"/>
  <c r="R267" i="27"/>
  <c r="R263" i="27"/>
  <c r="AJ260" i="27"/>
  <c r="AI260" i="27"/>
  <c r="Q257" i="27"/>
  <c r="P257" i="27"/>
  <c r="O257" i="27"/>
  <c r="I257" i="27"/>
  <c r="H257" i="27"/>
  <c r="R257" i="27" l="1"/>
  <c r="Q247" i="27" l="1"/>
  <c r="P247" i="27"/>
  <c r="O247" i="27"/>
  <c r="I247" i="27"/>
  <c r="H247" i="27"/>
  <c r="AI243" i="27"/>
  <c r="AJ243" i="27"/>
  <c r="R247" i="27" l="1"/>
  <c r="Q241" i="27"/>
  <c r="P241" i="27"/>
  <c r="O241" i="27"/>
  <c r="I241" i="27"/>
  <c r="H241" i="27"/>
  <c r="Q240" i="27"/>
  <c r="P240" i="27"/>
  <c r="O240" i="27"/>
  <c r="I240" i="27"/>
  <c r="H240" i="27"/>
  <c r="Q239" i="27"/>
  <c r="P239" i="27"/>
  <c r="O239" i="27"/>
  <c r="I239" i="27"/>
  <c r="H239" i="27"/>
  <c r="AI238" i="27"/>
  <c r="AJ238" i="27"/>
  <c r="AI237" i="27"/>
  <c r="AJ237" i="27"/>
  <c r="Q236" i="27"/>
  <c r="P236" i="27"/>
  <c r="O236" i="27"/>
  <c r="I236" i="27"/>
  <c r="H236" i="27"/>
  <c r="AJ235" i="27"/>
  <c r="AI235" i="27"/>
  <c r="Q235" i="27"/>
  <c r="P235" i="27"/>
  <c r="O235" i="27"/>
  <c r="I235" i="27"/>
  <c r="H235" i="27"/>
  <c r="Q234" i="27"/>
  <c r="P234" i="27"/>
  <c r="O234" i="27"/>
  <c r="I234" i="27"/>
  <c r="H234" i="27"/>
  <c r="AJ229" i="27"/>
  <c r="AI229" i="27"/>
  <c r="R234" i="27" l="1"/>
  <c r="R240" i="27"/>
  <c r="R235" i="27"/>
  <c r="R241" i="27"/>
  <c r="R236" i="27"/>
  <c r="Q221" i="27"/>
  <c r="P221" i="27"/>
  <c r="O221" i="27"/>
  <c r="Q220" i="27"/>
  <c r="P220" i="27"/>
  <c r="O220" i="27"/>
  <c r="Q219" i="27"/>
  <c r="P219" i="27"/>
  <c r="O219" i="27"/>
  <c r="Q203" i="27"/>
  <c r="P203" i="27"/>
  <c r="O203" i="27"/>
  <c r="I203" i="27"/>
  <c r="H203" i="27"/>
  <c r="Q202" i="27"/>
  <c r="P202" i="27"/>
  <c r="O202" i="27"/>
  <c r="I202" i="27"/>
  <c r="H202" i="27"/>
  <c r="H195" i="27"/>
  <c r="I195" i="27"/>
  <c r="O195" i="27"/>
  <c r="P195" i="27"/>
  <c r="Q195" i="27"/>
  <c r="H196" i="27"/>
  <c r="I196" i="27"/>
  <c r="O196" i="27"/>
  <c r="P196" i="27"/>
  <c r="Q196" i="27"/>
  <c r="H197" i="27"/>
  <c r="I197" i="27"/>
  <c r="O197" i="27"/>
  <c r="P197" i="27"/>
  <c r="Q197" i="27"/>
  <c r="H198" i="27"/>
  <c r="I198" i="27"/>
  <c r="O198" i="27"/>
  <c r="P198" i="27"/>
  <c r="Q198" i="27"/>
  <c r="H199" i="27"/>
  <c r="I199" i="27"/>
  <c r="O199" i="27"/>
  <c r="P199" i="27"/>
  <c r="Q199" i="27"/>
  <c r="H194" i="27"/>
  <c r="I194" i="27"/>
  <c r="O194" i="27"/>
  <c r="P194" i="27"/>
  <c r="Q194" i="27"/>
  <c r="R219" i="27" l="1"/>
  <c r="R220" i="27"/>
  <c r="R221" i="27"/>
  <c r="R203" i="27"/>
  <c r="R202" i="27"/>
  <c r="R197" i="27"/>
  <c r="R199" i="27"/>
  <c r="R195" i="27"/>
  <c r="R198" i="27"/>
  <c r="R196" i="27"/>
  <c r="R194" i="27"/>
  <c r="H183" i="27" l="1"/>
  <c r="I183" i="27"/>
  <c r="O183" i="27"/>
  <c r="P183" i="27"/>
  <c r="Q183" i="27"/>
  <c r="H175" i="27"/>
  <c r="I175" i="27"/>
  <c r="H176" i="27"/>
  <c r="I176" i="27"/>
  <c r="H185" i="27"/>
  <c r="H186" i="27"/>
  <c r="H187" i="27"/>
  <c r="H7" i="27"/>
  <c r="H188" i="27"/>
  <c r="H189" i="27"/>
  <c r="H190" i="27"/>
  <c r="H191" i="27"/>
  <c r="H192" i="27"/>
  <c r="H193" i="27"/>
  <c r="H201" i="27"/>
  <c r="H204" i="27"/>
  <c r="H205" i="27"/>
  <c r="H206" i="27"/>
  <c r="H207" i="27"/>
  <c r="H208" i="27"/>
  <c r="H209" i="27"/>
  <c r="H210" i="27"/>
  <c r="H211" i="27"/>
  <c r="H212" i="27"/>
  <c r="H213" i="27"/>
  <c r="H214" i="27"/>
  <c r="H215" i="27"/>
  <c r="H216" i="27"/>
  <c r="H217" i="27"/>
  <c r="H218" i="27"/>
  <c r="H219" i="27"/>
  <c r="H220" i="27"/>
  <c r="H221" i="27"/>
  <c r="H222" i="27"/>
  <c r="H223" i="27"/>
  <c r="H224" i="27"/>
  <c r="H225" i="27"/>
  <c r="H226" i="27"/>
  <c r="H227" i="27"/>
  <c r="H228" i="27"/>
  <c r="H229" i="27"/>
  <c r="H230" i="27"/>
  <c r="H231" i="27"/>
  <c r="H232" i="27"/>
  <c r="H233" i="27"/>
  <c r="H237" i="27"/>
  <c r="H238" i="27"/>
  <c r="H242" i="27"/>
  <c r="H243" i="27"/>
  <c r="H244" i="27"/>
  <c r="H245" i="27"/>
  <c r="H246" i="27"/>
  <c r="H248" i="27"/>
  <c r="H249" i="27"/>
  <c r="H250" i="27"/>
  <c r="H252" i="27"/>
  <c r="H254" i="27"/>
  <c r="H255" i="27"/>
  <c r="H256" i="27"/>
  <c r="H258" i="27"/>
  <c r="H259" i="27"/>
  <c r="H260" i="27"/>
  <c r="H261" i="27"/>
  <c r="H262" i="27"/>
  <c r="I185" i="27"/>
  <c r="I186" i="27"/>
  <c r="I187" i="27"/>
  <c r="I7" i="27"/>
  <c r="I188" i="27"/>
  <c r="I189" i="27"/>
  <c r="I190" i="27"/>
  <c r="I191" i="27"/>
  <c r="I192" i="27"/>
  <c r="I193" i="27"/>
  <c r="I201" i="27"/>
  <c r="I204" i="27"/>
  <c r="I205" i="27"/>
  <c r="I206" i="27"/>
  <c r="I207" i="27"/>
  <c r="I208" i="27"/>
  <c r="I209" i="27"/>
  <c r="I210" i="27"/>
  <c r="I211" i="27"/>
  <c r="I212" i="27"/>
  <c r="I213" i="27"/>
  <c r="I214" i="27"/>
  <c r="I215" i="27"/>
  <c r="I216" i="27"/>
  <c r="I217" i="27"/>
  <c r="I218" i="27"/>
  <c r="I219" i="27"/>
  <c r="I220" i="27"/>
  <c r="I221" i="27"/>
  <c r="I222" i="27"/>
  <c r="I223" i="27"/>
  <c r="I224" i="27"/>
  <c r="I225" i="27"/>
  <c r="I226" i="27"/>
  <c r="I227" i="27"/>
  <c r="I228" i="27"/>
  <c r="I229" i="27"/>
  <c r="I230" i="27"/>
  <c r="I231" i="27"/>
  <c r="I232" i="27"/>
  <c r="I233" i="27"/>
  <c r="I237" i="27"/>
  <c r="I238" i="27"/>
  <c r="I242" i="27"/>
  <c r="I243" i="27"/>
  <c r="I244" i="27"/>
  <c r="I245" i="27"/>
  <c r="I246" i="27"/>
  <c r="I248" i="27"/>
  <c r="I249" i="27"/>
  <c r="I250" i="27"/>
  <c r="I252" i="27"/>
  <c r="I254" i="27"/>
  <c r="I255" i="27"/>
  <c r="I256" i="27"/>
  <c r="I258" i="27"/>
  <c r="I259" i="27"/>
  <c r="I260" i="27"/>
  <c r="I261" i="27"/>
  <c r="I262" i="27"/>
  <c r="O185" i="27"/>
  <c r="O186" i="27"/>
  <c r="O187" i="27"/>
  <c r="O7" i="27"/>
  <c r="O188" i="27"/>
  <c r="O189" i="27"/>
  <c r="O190" i="27"/>
  <c r="O191" i="27"/>
  <c r="O192" i="27"/>
  <c r="O193" i="27"/>
  <c r="O200" i="27"/>
  <c r="O201" i="27"/>
  <c r="O204" i="27"/>
  <c r="O205" i="27"/>
  <c r="O206" i="27"/>
  <c r="O207" i="27"/>
  <c r="O208" i="27"/>
  <c r="O209" i="27"/>
  <c r="O210" i="27"/>
  <c r="O211" i="27"/>
  <c r="O212" i="27"/>
  <c r="O213" i="27"/>
  <c r="O214" i="27"/>
  <c r="O215" i="27"/>
  <c r="O216" i="27"/>
  <c r="O217" i="27"/>
  <c r="O218" i="27"/>
  <c r="O222" i="27"/>
  <c r="O223" i="27"/>
  <c r="O224" i="27"/>
  <c r="O225" i="27"/>
  <c r="O226" i="27"/>
  <c r="O227" i="27"/>
  <c r="O228" i="27"/>
  <c r="O229" i="27"/>
  <c r="O230" i="27"/>
  <c r="O231" i="27"/>
  <c r="O232" i="27"/>
  <c r="O233" i="27"/>
  <c r="O237" i="27"/>
  <c r="O238" i="27"/>
  <c r="O242" i="27"/>
  <c r="O243" i="27"/>
  <c r="O244" i="27"/>
  <c r="O245" i="27"/>
  <c r="O246" i="27"/>
  <c r="O248" i="27"/>
  <c r="O249" i="27"/>
  <c r="O250" i="27"/>
  <c r="O251" i="27"/>
  <c r="O252" i="27"/>
  <c r="O254" i="27"/>
  <c r="O255" i="27"/>
  <c r="O256" i="27"/>
  <c r="O258" i="27"/>
  <c r="O259" i="27"/>
  <c r="O260" i="27"/>
  <c r="O261" i="27"/>
  <c r="O262" i="27"/>
  <c r="O268" i="27"/>
  <c r="O269" i="27"/>
  <c r="O270" i="27"/>
  <c r="O271" i="27"/>
  <c r="O272" i="27"/>
  <c r="O275" i="27"/>
  <c r="O278" i="27"/>
  <c r="O279" i="27"/>
  <c r="O281" i="27"/>
  <c r="P185" i="27"/>
  <c r="P186" i="27"/>
  <c r="P187" i="27"/>
  <c r="P7" i="27"/>
  <c r="P188" i="27"/>
  <c r="P189" i="27"/>
  <c r="P190" i="27"/>
  <c r="P191" i="27"/>
  <c r="P192" i="27"/>
  <c r="P193" i="27"/>
  <c r="P200" i="27"/>
  <c r="P201" i="27"/>
  <c r="P204" i="27"/>
  <c r="P205" i="27"/>
  <c r="P206" i="27"/>
  <c r="P207" i="27"/>
  <c r="P208" i="27"/>
  <c r="P209" i="27"/>
  <c r="P210" i="27"/>
  <c r="P211" i="27"/>
  <c r="P212" i="27"/>
  <c r="P213" i="27"/>
  <c r="P214" i="27"/>
  <c r="P215" i="27"/>
  <c r="P216" i="27"/>
  <c r="P217" i="27"/>
  <c r="P218" i="27"/>
  <c r="P222" i="27"/>
  <c r="P223" i="27"/>
  <c r="P224" i="27"/>
  <c r="P225" i="27"/>
  <c r="P226" i="27"/>
  <c r="P227" i="27"/>
  <c r="P228" i="27"/>
  <c r="P229" i="27"/>
  <c r="P230" i="27"/>
  <c r="P231" i="27"/>
  <c r="P232" i="27"/>
  <c r="P233" i="27"/>
  <c r="P237" i="27"/>
  <c r="P238" i="27"/>
  <c r="P242" i="27"/>
  <c r="P243" i="27"/>
  <c r="P244" i="27"/>
  <c r="P245" i="27"/>
  <c r="P246" i="27"/>
  <c r="P248" i="27"/>
  <c r="P249" i="27"/>
  <c r="P250" i="27"/>
  <c r="P251" i="27"/>
  <c r="P252" i="27"/>
  <c r="P254" i="27"/>
  <c r="P255" i="27"/>
  <c r="P256" i="27"/>
  <c r="P258" i="27"/>
  <c r="P259" i="27"/>
  <c r="P260" i="27"/>
  <c r="P261" i="27"/>
  <c r="P262" i="27"/>
  <c r="P268" i="27"/>
  <c r="P269" i="27"/>
  <c r="P270" i="27"/>
  <c r="P271" i="27"/>
  <c r="P272" i="27"/>
  <c r="P275" i="27"/>
  <c r="P278" i="27"/>
  <c r="P279" i="27"/>
  <c r="P281" i="27"/>
  <c r="Q185" i="27"/>
  <c r="Q186" i="27"/>
  <c r="Q187" i="27"/>
  <c r="Q7" i="27"/>
  <c r="Q188" i="27"/>
  <c r="Q189" i="27"/>
  <c r="Q190" i="27"/>
  <c r="Q191" i="27"/>
  <c r="Q192" i="27"/>
  <c r="Q193" i="27"/>
  <c r="Q200" i="27"/>
  <c r="Q201" i="27"/>
  <c r="Q204" i="27"/>
  <c r="Q205" i="27"/>
  <c r="Q206" i="27"/>
  <c r="Q207" i="27"/>
  <c r="Q208" i="27"/>
  <c r="Q209" i="27"/>
  <c r="Q210" i="27"/>
  <c r="Q211" i="27"/>
  <c r="Q212" i="27"/>
  <c r="Q213" i="27"/>
  <c r="Q214" i="27"/>
  <c r="Q215" i="27"/>
  <c r="Q216" i="27"/>
  <c r="Q217" i="27"/>
  <c r="Q218" i="27"/>
  <c r="Q222" i="27"/>
  <c r="Q223" i="27"/>
  <c r="Q224" i="27"/>
  <c r="Q225" i="27"/>
  <c r="Q226" i="27"/>
  <c r="Q227" i="27"/>
  <c r="Q228" i="27"/>
  <c r="Q229" i="27"/>
  <c r="Q230" i="27"/>
  <c r="Q231" i="27"/>
  <c r="Q232" i="27"/>
  <c r="Q233" i="27"/>
  <c r="Q237" i="27"/>
  <c r="Q238" i="27"/>
  <c r="Q242" i="27"/>
  <c r="Q243" i="27"/>
  <c r="Q244" i="27"/>
  <c r="Q245" i="27"/>
  <c r="Q246" i="27"/>
  <c r="Q248" i="27"/>
  <c r="Q249" i="27"/>
  <c r="Q250" i="27"/>
  <c r="Q251" i="27"/>
  <c r="Q252" i="27"/>
  <c r="Q254" i="27"/>
  <c r="Q255" i="27"/>
  <c r="Q256" i="27"/>
  <c r="Q258" i="27"/>
  <c r="Q259" i="27"/>
  <c r="Q260" i="27"/>
  <c r="Q261" i="27"/>
  <c r="Q262" i="27"/>
  <c r="Q268" i="27"/>
  <c r="Q269" i="27"/>
  <c r="Q270" i="27"/>
  <c r="Q271" i="27"/>
  <c r="Q272" i="27"/>
  <c r="Q275" i="27"/>
  <c r="Q278" i="27"/>
  <c r="Q279" i="27"/>
  <c r="Q281" i="27"/>
  <c r="AI185" i="27"/>
  <c r="AI186" i="27"/>
  <c r="AI187" i="27"/>
  <c r="AI7" i="27"/>
  <c r="AI188" i="27"/>
  <c r="AI189" i="27"/>
  <c r="AI190" i="27"/>
  <c r="AI191" i="27"/>
  <c r="AI192" i="27"/>
  <c r="AI193" i="27"/>
  <c r="AI194" i="27"/>
  <c r="AI195" i="27"/>
  <c r="AI196" i="27"/>
  <c r="AI197" i="27"/>
  <c r="AI198" i="27"/>
  <c r="AI199" i="27"/>
  <c r="AI200" i="27"/>
  <c r="AI201" i="27"/>
  <c r="AI202" i="27"/>
  <c r="AI203" i="27"/>
  <c r="AI204" i="27"/>
  <c r="AI205" i="27"/>
  <c r="AI206" i="27"/>
  <c r="AI207" i="27"/>
  <c r="AI208" i="27"/>
  <c r="AI209" i="27"/>
  <c r="AI210" i="27"/>
  <c r="AI211" i="27"/>
  <c r="AI212" i="27"/>
  <c r="AI213" i="27"/>
  <c r="AI214" i="27"/>
  <c r="AI215" i="27"/>
  <c r="AI216" i="27"/>
  <c r="AI217" i="27"/>
  <c r="AI218" i="27"/>
  <c r="AI219" i="27"/>
  <c r="AI220" i="27"/>
  <c r="AI221" i="27"/>
  <c r="AI222" i="27"/>
  <c r="AI223" i="27"/>
  <c r="AI224" i="27"/>
  <c r="AI225" i="27"/>
  <c r="AI226" i="27"/>
  <c r="AI227" i="27"/>
  <c r="AI228" i="27"/>
  <c r="AI230" i="27"/>
  <c r="AI231" i="27"/>
  <c r="AI232" i="27"/>
  <c r="AI233" i="27"/>
  <c r="AI234" i="27"/>
  <c r="AI236" i="27"/>
  <c r="AI239" i="27"/>
  <c r="AI240" i="27"/>
  <c r="AI241" i="27"/>
  <c r="AI242" i="27"/>
  <c r="AI244" i="27"/>
  <c r="AI245" i="27"/>
  <c r="AI246" i="27"/>
  <c r="AI247" i="27"/>
  <c r="AI248" i="27"/>
  <c r="AI249" i="27"/>
  <c r="AI250" i="27"/>
  <c r="AI251" i="27"/>
  <c r="AI252" i="27"/>
  <c r="AI254" i="27"/>
  <c r="AI255" i="27"/>
  <c r="AI256" i="27"/>
  <c r="AI257" i="27"/>
  <c r="AI258" i="27"/>
  <c r="AI259" i="27"/>
  <c r="AI261" i="27"/>
  <c r="AI262" i="27"/>
  <c r="AI264" i="27"/>
  <c r="AI265" i="27"/>
  <c r="AI266" i="27"/>
  <c r="AI267" i="27"/>
  <c r="AI268" i="27"/>
  <c r="AI269" i="27"/>
  <c r="AI270" i="27"/>
  <c r="AI271" i="27"/>
  <c r="AI272" i="27"/>
  <c r="AI273" i="27"/>
  <c r="AI274" i="27"/>
  <c r="AI275" i="27"/>
  <c r="AI278" i="27"/>
  <c r="AI279" i="27"/>
  <c r="AI280" i="27"/>
  <c r="AI281" i="27"/>
  <c r="AI282" i="27"/>
  <c r="AI283" i="27"/>
  <c r="AI284" i="27"/>
  <c r="AI286" i="27"/>
  <c r="AI287" i="27"/>
  <c r="AI288" i="27"/>
  <c r="AI289" i="27"/>
  <c r="AI290" i="27"/>
  <c r="AI291" i="27"/>
  <c r="AI292" i="27"/>
  <c r="AI293" i="27"/>
  <c r="AI294" i="27"/>
  <c r="AI295" i="27"/>
  <c r="AI296" i="27"/>
  <c r="AI297" i="27"/>
  <c r="AI298" i="27"/>
  <c r="AI299" i="27"/>
  <c r="AI300" i="27"/>
  <c r="AI301" i="27"/>
  <c r="AI302" i="27"/>
  <c r="AI303" i="27"/>
  <c r="AI304" i="27"/>
  <c r="AI305" i="27"/>
  <c r="AI306" i="27"/>
  <c r="AI307" i="27"/>
  <c r="AI308" i="27"/>
  <c r="AI309" i="27"/>
  <c r="AI310" i="27"/>
  <c r="AI311" i="27"/>
  <c r="AI312" i="27"/>
  <c r="AI313" i="27"/>
  <c r="AI314" i="27"/>
  <c r="AI315" i="27"/>
  <c r="AI316" i="27"/>
  <c r="AI317" i="27"/>
  <c r="AI318" i="27"/>
  <c r="AI319" i="27"/>
  <c r="AI320" i="27"/>
  <c r="AI321" i="27"/>
  <c r="AI322" i="27"/>
  <c r="AI323" i="27"/>
  <c r="AI324" i="27"/>
  <c r="AI325" i="27"/>
  <c r="AI326" i="27"/>
  <c r="AI327" i="27"/>
  <c r="AI328" i="27"/>
  <c r="AI329" i="27"/>
  <c r="AI330" i="27"/>
  <c r="AI331" i="27"/>
  <c r="AI332" i="27"/>
  <c r="AI333" i="27"/>
  <c r="AI334" i="27"/>
  <c r="AI335" i="27"/>
  <c r="AI336" i="27"/>
  <c r="AI337" i="27"/>
  <c r="AI338" i="27"/>
  <c r="AI339" i="27"/>
  <c r="AI340" i="27"/>
  <c r="AI341" i="27"/>
  <c r="AI342" i="27"/>
  <c r="AI343" i="27"/>
  <c r="AI344" i="27"/>
  <c r="AI345" i="27"/>
  <c r="AI346" i="27"/>
  <c r="AI347" i="27"/>
  <c r="AI348" i="27"/>
  <c r="AI349" i="27"/>
  <c r="AI253" i="27"/>
  <c r="AI350" i="27"/>
  <c r="AI369" i="27"/>
  <c r="AI351" i="27"/>
  <c r="AI352" i="27"/>
  <c r="AI353" i="27"/>
  <c r="AI354" i="27"/>
  <c r="AI355" i="27"/>
  <c r="AI356" i="27"/>
  <c r="AI357" i="27"/>
  <c r="AI358" i="27"/>
  <c r="AI359" i="27"/>
  <c r="AI360" i="27"/>
  <c r="AI361" i="27"/>
  <c r="AI362" i="27"/>
  <c r="AI363" i="27"/>
  <c r="AI364" i="27"/>
  <c r="AI365" i="27"/>
  <c r="AI366" i="27"/>
  <c r="AI367" i="27"/>
  <c r="AJ185" i="27"/>
  <c r="AJ186" i="27"/>
  <c r="AJ187" i="27"/>
  <c r="AJ7" i="27"/>
  <c r="AJ188" i="27"/>
  <c r="AJ189" i="27"/>
  <c r="AJ190" i="27"/>
  <c r="AJ191" i="27"/>
  <c r="AJ192" i="27"/>
  <c r="AJ193" i="27"/>
  <c r="AJ194" i="27"/>
  <c r="AJ195" i="27"/>
  <c r="AJ196" i="27"/>
  <c r="AJ197" i="27"/>
  <c r="AJ198" i="27"/>
  <c r="AJ199" i="27"/>
  <c r="AJ200" i="27"/>
  <c r="AJ201" i="27"/>
  <c r="AJ202" i="27"/>
  <c r="AJ203" i="27"/>
  <c r="AJ204" i="27"/>
  <c r="AJ205" i="27"/>
  <c r="AJ206" i="27"/>
  <c r="AJ207" i="27"/>
  <c r="AJ208" i="27"/>
  <c r="AJ209" i="27"/>
  <c r="AJ210" i="27"/>
  <c r="AJ211" i="27"/>
  <c r="AJ212" i="27"/>
  <c r="AJ213" i="27"/>
  <c r="AJ214" i="27"/>
  <c r="AJ215" i="27"/>
  <c r="AJ216" i="27"/>
  <c r="AJ217" i="27"/>
  <c r="AJ218" i="27"/>
  <c r="AJ219" i="27"/>
  <c r="AJ220" i="27"/>
  <c r="AJ221" i="27"/>
  <c r="AJ222" i="27"/>
  <c r="AJ223" i="27"/>
  <c r="AJ224" i="27"/>
  <c r="AJ225" i="27"/>
  <c r="AJ226" i="27"/>
  <c r="AJ227" i="27"/>
  <c r="AJ228" i="27"/>
  <c r="AJ230" i="27"/>
  <c r="AJ231" i="27"/>
  <c r="AJ232" i="27"/>
  <c r="AJ233" i="27"/>
  <c r="AJ234" i="27"/>
  <c r="AJ236" i="27"/>
  <c r="AJ239" i="27"/>
  <c r="AJ240" i="27"/>
  <c r="AJ241" i="27"/>
  <c r="AJ242" i="27"/>
  <c r="AJ244" i="27"/>
  <c r="AJ245" i="27"/>
  <c r="AJ246" i="27"/>
  <c r="AJ247" i="27"/>
  <c r="AJ248" i="27"/>
  <c r="AJ249" i="27"/>
  <c r="AJ250" i="27"/>
  <c r="AJ251" i="27"/>
  <c r="AJ252" i="27"/>
  <c r="AJ254" i="27"/>
  <c r="AJ255" i="27"/>
  <c r="AJ256" i="27"/>
  <c r="AJ257" i="27"/>
  <c r="AJ258" i="27"/>
  <c r="AJ259" i="27"/>
  <c r="AJ261" i="27"/>
  <c r="AJ262" i="27"/>
  <c r="AJ264" i="27"/>
  <c r="AJ265" i="27"/>
  <c r="AJ266" i="27"/>
  <c r="AJ267" i="27"/>
  <c r="AJ268" i="27"/>
  <c r="AJ269" i="27"/>
  <c r="AJ270" i="27"/>
  <c r="AJ271" i="27"/>
  <c r="AJ272" i="27"/>
  <c r="AJ273" i="27"/>
  <c r="AJ274" i="27"/>
  <c r="AJ275" i="27"/>
  <c r="AJ278" i="27"/>
  <c r="AJ279" i="27"/>
  <c r="AJ280" i="27"/>
  <c r="AJ281" i="27"/>
  <c r="AJ282" i="27"/>
  <c r="AJ283" i="27"/>
  <c r="AJ284" i="27"/>
  <c r="AJ286" i="27"/>
  <c r="AJ287" i="27"/>
  <c r="AJ288" i="27"/>
  <c r="AJ289" i="27"/>
  <c r="AJ290" i="27"/>
  <c r="AJ291" i="27"/>
  <c r="AJ292" i="27"/>
  <c r="AJ293" i="27"/>
  <c r="AJ294" i="27"/>
  <c r="AJ295" i="27"/>
  <c r="AJ296" i="27"/>
  <c r="AJ297" i="27"/>
  <c r="AJ298" i="27"/>
  <c r="AJ299" i="27"/>
  <c r="AJ300" i="27"/>
  <c r="AJ301" i="27"/>
  <c r="AJ302" i="27"/>
  <c r="AJ303" i="27"/>
  <c r="AJ304" i="27"/>
  <c r="AJ305" i="27"/>
  <c r="AJ306" i="27"/>
  <c r="AJ307" i="27"/>
  <c r="AJ308" i="27"/>
  <c r="AJ309" i="27"/>
  <c r="AJ310" i="27"/>
  <c r="AJ311" i="27"/>
  <c r="AJ312" i="27"/>
  <c r="AJ313" i="27"/>
  <c r="AJ314" i="27"/>
  <c r="AJ315" i="27"/>
  <c r="AJ316" i="27"/>
  <c r="AJ317" i="27"/>
  <c r="AJ318" i="27"/>
  <c r="AJ319" i="27"/>
  <c r="AJ320" i="27"/>
  <c r="AJ321" i="27"/>
  <c r="AJ322" i="27"/>
  <c r="AJ323" i="27"/>
  <c r="AJ324" i="27"/>
  <c r="AJ325" i="27"/>
  <c r="AJ326" i="27"/>
  <c r="AJ327" i="27"/>
  <c r="AJ328" i="27"/>
  <c r="AJ329" i="27"/>
  <c r="AJ330" i="27"/>
  <c r="AJ331" i="27"/>
  <c r="AJ332" i="27"/>
  <c r="AJ333" i="27"/>
  <c r="AJ334" i="27"/>
  <c r="AJ335" i="27"/>
  <c r="AJ336" i="27"/>
  <c r="AJ337" i="27"/>
  <c r="AJ338" i="27"/>
  <c r="AJ339" i="27"/>
  <c r="AJ340" i="27"/>
  <c r="AJ341" i="27"/>
  <c r="AJ342" i="27"/>
  <c r="AJ343" i="27"/>
  <c r="AJ344" i="27"/>
  <c r="AJ345" i="27"/>
  <c r="AJ346" i="27"/>
  <c r="AJ347" i="27"/>
  <c r="AJ348" i="27"/>
  <c r="AJ349" i="27"/>
  <c r="AJ253" i="27"/>
  <c r="AJ350" i="27"/>
  <c r="AJ369" i="27"/>
  <c r="AJ351" i="27"/>
  <c r="AJ352" i="27"/>
  <c r="AJ353" i="27"/>
  <c r="AJ354" i="27"/>
  <c r="AJ355" i="27"/>
  <c r="AJ356" i="27"/>
  <c r="AJ357" i="27"/>
  <c r="AJ358" i="27"/>
  <c r="AJ359" i="27"/>
  <c r="AJ360" i="27"/>
  <c r="AJ361" i="27"/>
  <c r="AJ362" i="27"/>
  <c r="AJ363" i="27"/>
  <c r="AJ364" i="27"/>
  <c r="AJ365" i="27"/>
  <c r="AJ366" i="27"/>
  <c r="AJ367" i="27"/>
  <c r="H170" i="27"/>
  <c r="H171" i="27"/>
  <c r="H172" i="27"/>
  <c r="H173" i="27"/>
  <c r="H6" i="27"/>
  <c r="H174" i="27"/>
  <c r="H177" i="27"/>
  <c r="H178" i="27"/>
  <c r="H179" i="27"/>
  <c r="H180" i="27"/>
  <c r="H181" i="27"/>
  <c r="H182" i="27"/>
  <c r="H184" i="27"/>
  <c r="I170" i="27"/>
  <c r="I171" i="27"/>
  <c r="I172" i="27"/>
  <c r="I173" i="27"/>
  <c r="I6" i="27"/>
  <c r="I174" i="27"/>
  <c r="I177" i="27"/>
  <c r="I178" i="27"/>
  <c r="I179" i="27"/>
  <c r="I180" i="27"/>
  <c r="I181" i="27"/>
  <c r="I182" i="27"/>
  <c r="I184" i="27"/>
  <c r="O170" i="27"/>
  <c r="O171" i="27"/>
  <c r="O172" i="27"/>
  <c r="O173" i="27"/>
  <c r="O6" i="27"/>
  <c r="O174" i="27"/>
  <c r="O175" i="27"/>
  <c r="O176" i="27"/>
  <c r="O177" i="27"/>
  <c r="O178" i="27"/>
  <c r="O179" i="27"/>
  <c r="O180" i="27"/>
  <c r="O181" i="27"/>
  <c r="O182" i="27"/>
  <c r="O184" i="27"/>
  <c r="P170" i="27"/>
  <c r="P171" i="27"/>
  <c r="P172" i="27"/>
  <c r="P173" i="27"/>
  <c r="P6" i="27"/>
  <c r="P174" i="27"/>
  <c r="P175" i="27"/>
  <c r="P176" i="27"/>
  <c r="P177" i="27"/>
  <c r="P178" i="27"/>
  <c r="P179" i="27"/>
  <c r="P180" i="27"/>
  <c r="P181" i="27"/>
  <c r="P182" i="27"/>
  <c r="P184" i="27"/>
  <c r="Q170" i="27"/>
  <c r="Q171" i="27"/>
  <c r="Q172" i="27"/>
  <c r="Q173" i="27"/>
  <c r="Q6" i="27"/>
  <c r="Q174" i="27"/>
  <c r="Q175" i="27"/>
  <c r="Q176" i="27"/>
  <c r="Q177" i="27"/>
  <c r="Q178" i="27"/>
  <c r="Q179" i="27"/>
  <c r="Q180" i="27"/>
  <c r="Q181" i="27"/>
  <c r="Q182" i="27"/>
  <c r="Q184" i="27"/>
  <c r="AI170" i="27"/>
  <c r="AI171" i="27"/>
  <c r="AI172" i="27"/>
  <c r="AI173" i="27"/>
  <c r="AI6" i="27"/>
  <c r="AI174" i="27"/>
  <c r="AI175" i="27"/>
  <c r="AI176" i="27"/>
  <c r="AI177" i="27"/>
  <c r="AI178" i="27"/>
  <c r="AI179" i="27"/>
  <c r="AI180" i="27"/>
  <c r="AI181" i="27"/>
  <c r="AI182" i="27"/>
  <c r="AI183" i="27"/>
  <c r="AI184" i="27"/>
  <c r="AJ170" i="27"/>
  <c r="AJ171" i="27"/>
  <c r="AJ172" i="27"/>
  <c r="AJ173" i="27"/>
  <c r="AJ6" i="27"/>
  <c r="AJ174" i="27"/>
  <c r="AJ175" i="27"/>
  <c r="AJ176" i="27"/>
  <c r="AJ177" i="27"/>
  <c r="AJ178" i="27"/>
  <c r="AJ179" i="27"/>
  <c r="AJ180" i="27"/>
  <c r="AJ181" i="27"/>
  <c r="AJ182" i="27"/>
  <c r="AJ183" i="27"/>
  <c r="AJ184" i="27"/>
  <c r="R259" i="27" l="1"/>
  <c r="R183" i="27"/>
  <c r="R227" i="27"/>
  <c r="R246" i="27"/>
  <c r="R254" i="27"/>
  <c r="R218" i="27"/>
  <c r="R251" i="27"/>
  <c r="R207" i="27"/>
  <c r="R275" i="27"/>
  <c r="R242" i="27"/>
  <c r="R225" i="27"/>
  <c r="R176" i="27"/>
  <c r="R243" i="27"/>
  <c r="R270" i="27"/>
  <c r="R187" i="27"/>
  <c r="R226" i="27"/>
  <c r="R252" i="27"/>
  <c r="R171" i="27"/>
  <c r="R278" i="27"/>
  <c r="R210" i="27"/>
  <c r="R204" i="27"/>
  <c r="R279" i="27"/>
  <c r="R205" i="27"/>
  <c r="R250" i="27"/>
  <c r="R230" i="27"/>
  <c r="R182" i="27"/>
  <c r="R222" i="27"/>
  <c r="R212" i="27"/>
  <c r="R188" i="27"/>
  <c r="R269" i="27"/>
  <c r="R256" i="27"/>
  <c r="R245" i="27"/>
  <c r="R233" i="27"/>
  <c r="R209" i="27"/>
  <c r="R186" i="27"/>
  <c r="R268" i="27"/>
  <c r="R255" i="27"/>
  <c r="R244" i="27"/>
  <c r="R232" i="27"/>
  <c r="R208" i="27"/>
  <c r="R185" i="27"/>
  <c r="R231" i="27"/>
  <c r="R258" i="27"/>
  <c r="R7" i="27"/>
  <c r="R6" i="27"/>
  <c r="R179" i="27"/>
  <c r="R228" i="27"/>
  <c r="R281" i="27"/>
  <c r="R173" i="27"/>
  <c r="R172" i="27"/>
  <c r="R217" i="27"/>
  <c r="R193" i="27"/>
  <c r="R262" i="27"/>
  <c r="R215" i="27"/>
  <c r="R191" i="27"/>
  <c r="R272" i="27"/>
  <c r="R248" i="27"/>
  <c r="R224" i="27"/>
  <c r="R200" i="27"/>
  <c r="R260" i="27"/>
  <c r="R237" i="27"/>
  <c r="R213" i="27"/>
  <c r="R189" i="27"/>
  <c r="R249" i="27"/>
  <c r="R201" i="27"/>
  <c r="R181" i="27"/>
  <c r="R216" i="27"/>
  <c r="R192" i="27"/>
  <c r="R261" i="27"/>
  <c r="R238" i="27"/>
  <c r="R214" i="27"/>
  <c r="R190" i="27"/>
  <c r="R271" i="27"/>
  <c r="R223" i="27"/>
  <c r="R177" i="27"/>
  <c r="R178" i="27"/>
  <c r="R180" i="27"/>
  <c r="R175" i="27"/>
  <c r="R170" i="27"/>
  <c r="R174" i="27"/>
  <c r="R184" i="27"/>
  <c r="Q167" i="27"/>
  <c r="P167" i="27"/>
  <c r="O167" i="27"/>
  <c r="I167" i="27"/>
  <c r="H167" i="27"/>
  <c r="R167" i="27" l="1"/>
  <c r="Q165" i="27"/>
  <c r="P165" i="27"/>
  <c r="O165" i="27"/>
  <c r="I165" i="27"/>
  <c r="H165" i="27"/>
  <c r="Q164" i="27"/>
  <c r="P164" i="27"/>
  <c r="O164" i="27"/>
  <c r="I164" i="27"/>
  <c r="H164" i="27"/>
  <c r="R165" i="27" l="1"/>
  <c r="R164" i="27"/>
  <c r="Q163" i="27"/>
  <c r="P163" i="27"/>
  <c r="O163" i="27"/>
  <c r="I163" i="27"/>
  <c r="H163" i="27"/>
  <c r="R163" i="27" l="1"/>
  <c r="H161" i="27"/>
  <c r="I161" i="27"/>
  <c r="H162" i="27"/>
  <c r="I162" i="27"/>
  <c r="Q159" i="27"/>
  <c r="P159" i="27"/>
  <c r="O159" i="27"/>
  <c r="I159" i="27"/>
  <c r="H159" i="27"/>
  <c r="AJ161" i="27"/>
  <c r="AI161" i="27"/>
  <c r="Q161" i="27"/>
  <c r="P161" i="27"/>
  <c r="O161" i="27"/>
  <c r="AJ162" i="27"/>
  <c r="AI162" i="27"/>
  <c r="Q162" i="27"/>
  <c r="P162" i="27"/>
  <c r="O162" i="27"/>
  <c r="AJ163" i="27"/>
  <c r="AI163" i="27"/>
  <c r="AJ165" i="27"/>
  <c r="AI165" i="27"/>
  <c r="AJ166" i="27"/>
  <c r="AI166" i="27"/>
  <c r="Q166" i="27"/>
  <c r="P166" i="27"/>
  <c r="O166" i="27"/>
  <c r="I166" i="27"/>
  <c r="H166" i="27"/>
  <c r="AJ167" i="27"/>
  <c r="AI167" i="27"/>
  <c r="AJ164" i="27"/>
  <c r="AI164" i="27"/>
  <c r="AJ168" i="27"/>
  <c r="AI168" i="27"/>
  <c r="Q168" i="27"/>
  <c r="P168" i="27"/>
  <c r="O168" i="27"/>
  <c r="I168" i="27"/>
  <c r="H168" i="27"/>
  <c r="H156" i="27"/>
  <c r="I156" i="27"/>
  <c r="R159" i="27" l="1"/>
  <c r="R161" i="27"/>
  <c r="R168" i="27"/>
  <c r="R162" i="27"/>
  <c r="R166" i="27"/>
  <c r="AJ156" i="27"/>
  <c r="AI156" i="27"/>
  <c r="Q156" i="27"/>
  <c r="P156" i="27"/>
  <c r="O156" i="27"/>
  <c r="AJ159" i="27"/>
  <c r="AI159" i="27"/>
  <c r="AJ160" i="27"/>
  <c r="AI160" i="27"/>
  <c r="Q160" i="27"/>
  <c r="P160" i="27"/>
  <c r="O160" i="27"/>
  <c r="I160" i="27"/>
  <c r="H160" i="27"/>
  <c r="AJ152" i="27"/>
  <c r="AI152" i="27"/>
  <c r="Q152" i="27"/>
  <c r="P152" i="27"/>
  <c r="O152" i="27"/>
  <c r="I152" i="27"/>
  <c r="H152" i="27"/>
  <c r="AJ154" i="27"/>
  <c r="AI154" i="27"/>
  <c r="Q154" i="27"/>
  <c r="P154" i="27"/>
  <c r="O154" i="27"/>
  <c r="I154" i="27"/>
  <c r="H154" i="27"/>
  <c r="AJ155" i="27"/>
  <c r="AI155" i="27"/>
  <c r="Q155" i="27"/>
  <c r="P155" i="27"/>
  <c r="O155" i="27"/>
  <c r="I155" i="27"/>
  <c r="H155" i="27"/>
  <c r="AJ158" i="27"/>
  <c r="AI158" i="27"/>
  <c r="Q158" i="27"/>
  <c r="P158" i="27"/>
  <c r="O158" i="27"/>
  <c r="I158" i="27"/>
  <c r="H158" i="27"/>
  <c r="AJ153" i="27"/>
  <c r="AI153" i="27"/>
  <c r="Q153" i="27"/>
  <c r="P153" i="27"/>
  <c r="O153" i="27"/>
  <c r="I153" i="27"/>
  <c r="H153" i="27"/>
  <c r="AJ157" i="27"/>
  <c r="AI157" i="27"/>
  <c r="Q157" i="27"/>
  <c r="P157" i="27"/>
  <c r="O157" i="27"/>
  <c r="I157" i="27"/>
  <c r="H157" i="27"/>
  <c r="AJ151" i="27"/>
  <c r="AI151" i="27"/>
  <c r="Q151" i="27"/>
  <c r="P151" i="27"/>
  <c r="O151" i="27"/>
  <c r="I151" i="27"/>
  <c r="H151" i="27"/>
  <c r="AJ5" i="27"/>
  <c r="AI5" i="27"/>
  <c r="Q5" i="27"/>
  <c r="P5" i="27"/>
  <c r="O5" i="27"/>
  <c r="I5" i="27"/>
  <c r="H5" i="27"/>
  <c r="AI150" i="27"/>
  <c r="AJ150" i="27"/>
  <c r="H150" i="27"/>
  <c r="I150" i="27"/>
  <c r="O150" i="27"/>
  <c r="P150" i="27"/>
  <c r="Q150" i="27"/>
  <c r="AI149" i="27"/>
  <c r="AJ149" i="27"/>
  <c r="H149" i="27"/>
  <c r="I149" i="27"/>
  <c r="O149" i="27"/>
  <c r="P149" i="27"/>
  <c r="Q149" i="27"/>
  <c r="Q148" i="27"/>
  <c r="P148" i="27"/>
  <c r="O148" i="27"/>
  <c r="I148" i="27"/>
  <c r="H148" i="27"/>
  <c r="AJ145" i="27"/>
  <c r="AI145" i="27"/>
  <c r="Q145" i="27"/>
  <c r="P145" i="27"/>
  <c r="O145" i="27"/>
  <c r="I145" i="27"/>
  <c r="H145" i="27"/>
  <c r="AJ144" i="27"/>
  <c r="AI144" i="27"/>
  <c r="Q144" i="27"/>
  <c r="P144" i="27"/>
  <c r="O144" i="27"/>
  <c r="I144" i="27"/>
  <c r="H144" i="27"/>
  <c r="Q143" i="27"/>
  <c r="P143" i="27"/>
  <c r="O143" i="27"/>
  <c r="I143" i="27"/>
  <c r="H143" i="27"/>
  <c r="R160" i="27" l="1"/>
  <c r="R156" i="27"/>
  <c r="R154" i="27"/>
  <c r="R152" i="27"/>
  <c r="R155" i="27"/>
  <c r="R158" i="27"/>
  <c r="R153" i="27"/>
  <c r="R157" i="27"/>
  <c r="R151" i="27"/>
  <c r="R5" i="27"/>
  <c r="R150" i="27"/>
  <c r="R149" i="27"/>
  <c r="R148" i="27"/>
  <c r="R145" i="27"/>
  <c r="R144" i="27"/>
  <c r="R143" i="27"/>
  <c r="Q141" i="27"/>
  <c r="P141" i="27"/>
  <c r="O141" i="27"/>
  <c r="I141" i="27"/>
  <c r="H141" i="27"/>
  <c r="H140" i="27"/>
  <c r="I140" i="27"/>
  <c r="O140" i="27"/>
  <c r="P140" i="27"/>
  <c r="Q140" i="27"/>
  <c r="Q138" i="27"/>
  <c r="P138" i="27"/>
  <c r="O138" i="27"/>
  <c r="Q137" i="27"/>
  <c r="P137" i="27"/>
  <c r="O137" i="27"/>
  <c r="I137" i="27"/>
  <c r="H137" i="27"/>
  <c r="R141" i="27" l="1"/>
  <c r="R140" i="27"/>
  <c r="R137" i="27"/>
  <c r="R138" i="27"/>
  <c r="Q135" i="27"/>
  <c r="P135" i="27"/>
  <c r="O135" i="27"/>
  <c r="I135" i="27"/>
  <c r="H135" i="27"/>
  <c r="Q133" i="27"/>
  <c r="P133" i="27"/>
  <c r="O133" i="27"/>
  <c r="I133" i="27"/>
  <c r="H133" i="27"/>
  <c r="R135" i="27" l="1"/>
  <c r="R133" i="27"/>
  <c r="Q132" i="27"/>
  <c r="P132" i="27"/>
  <c r="O132" i="27"/>
  <c r="I132" i="27"/>
  <c r="H132" i="27"/>
  <c r="R132" i="27" l="1"/>
  <c r="AI131" i="27"/>
  <c r="AJ131" i="27"/>
  <c r="H131" i="27"/>
  <c r="I131" i="27"/>
  <c r="O131" i="27"/>
  <c r="P131" i="27"/>
  <c r="Q131" i="27"/>
  <c r="R131" i="27" l="1"/>
  <c r="Q129" i="27"/>
  <c r="P129" i="27"/>
  <c r="O129" i="27"/>
  <c r="I129" i="27"/>
  <c r="H129" i="27"/>
  <c r="R129" i="27" l="1"/>
  <c r="Q128" i="27" l="1"/>
  <c r="P128" i="27"/>
  <c r="O128" i="27"/>
  <c r="I128" i="27"/>
  <c r="H128" i="27"/>
  <c r="H127" i="27"/>
  <c r="I127" i="27"/>
  <c r="O127" i="27"/>
  <c r="P127" i="27"/>
  <c r="Q127" i="27"/>
  <c r="Q126" i="27"/>
  <c r="P126" i="27"/>
  <c r="O126" i="27"/>
  <c r="I126" i="27"/>
  <c r="H126" i="27"/>
  <c r="H125" i="27"/>
  <c r="I125" i="27"/>
  <c r="O125" i="27"/>
  <c r="P125" i="27"/>
  <c r="Q125" i="27"/>
  <c r="AJ124" i="27"/>
  <c r="AI124" i="27"/>
  <c r="Q124" i="27"/>
  <c r="P124" i="27"/>
  <c r="O124" i="27"/>
  <c r="I124" i="27"/>
  <c r="H124" i="27"/>
  <c r="Q122" i="27"/>
  <c r="P122" i="27"/>
  <c r="O122" i="27"/>
  <c r="I122" i="27"/>
  <c r="H122" i="27"/>
  <c r="Q117" i="27"/>
  <c r="P117" i="27"/>
  <c r="O117" i="27"/>
  <c r="I117" i="27"/>
  <c r="H117" i="27"/>
  <c r="Q116" i="27"/>
  <c r="P116" i="27"/>
  <c r="O116" i="27"/>
  <c r="I116" i="27"/>
  <c r="H116" i="27"/>
  <c r="H110" i="27"/>
  <c r="I110" i="27"/>
  <c r="O110" i="27"/>
  <c r="P110" i="27"/>
  <c r="Q110" i="27"/>
  <c r="AI110" i="27"/>
  <c r="AJ110" i="27"/>
  <c r="H111" i="27"/>
  <c r="H113" i="27"/>
  <c r="H114" i="27"/>
  <c r="H115" i="27"/>
  <c r="H118" i="27"/>
  <c r="H119" i="27"/>
  <c r="H120" i="27"/>
  <c r="H121" i="27"/>
  <c r="H123" i="27"/>
  <c r="H130" i="27"/>
  <c r="H134" i="27"/>
  <c r="H136" i="27"/>
  <c r="H138" i="27"/>
  <c r="H139" i="27"/>
  <c r="H142" i="27"/>
  <c r="H146" i="27"/>
  <c r="H147" i="27"/>
  <c r="H169" i="27"/>
  <c r="I111" i="27"/>
  <c r="I113" i="27"/>
  <c r="I114" i="27"/>
  <c r="I115" i="27"/>
  <c r="I118" i="27"/>
  <c r="I119" i="27"/>
  <c r="I120" i="27"/>
  <c r="I121" i="27"/>
  <c r="I123" i="27"/>
  <c r="I130" i="27"/>
  <c r="I134" i="27"/>
  <c r="I136" i="27"/>
  <c r="I138" i="27"/>
  <c r="I139" i="27"/>
  <c r="I142" i="27"/>
  <c r="I146" i="27"/>
  <c r="I147" i="27"/>
  <c r="I169" i="27"/>
  <c r="O111" i="27"/>
  <c r="O113" i="27"/>
  <c r="O114" i="27"/>
  <c r="O115" i="27"/>
  <c r="O118" i="27"/>
  <c r="O119" i="27"/>
  <c r="O120" i="27"/>
  <c r="O121" i="27"/>
  <c r="O123" i="27"/>
  <c r="O130" i="27"/>
  <c r="O134" i="27"/>
  <c r="O139" i="27"/>
  <c r="O142" i="27"/>
  <c r="O146" i="27"/>
  <c r="O147" i="27"/>
  <c r="O169" i="27"/>
  <c r="P111" i="27"/>
  <c r="P113" i="27"/>
  <c r="P114" i="27"/>
  <c r="P115" i="27"/>
  <c r="P118" i="27"/>
  <c r="P119" i="27"/>
  <c r="P120" i="27"/>
  <c r="P121" i="27"/>
  <c r="P123" i="27"/>
  <c r="P130" i="27"/>
  <c r="P134" i="27"/>
  <c r="P139" i="27"/>
  <c r="P142" i="27"/>
  <c r="P146" i="27"/>
  <c r="P147" i="27"/>
  <c r="P169" i="27"/>
  <c r="Q111" i="27"/>
  <c r="Q113" i="27"/>
  <c r="Q114" i="27"/>
  <c r="Q115" i="27"/>
  <c r="Q118" i="27"/>
  <c r="Q119" i="27"/>
  <c r="Q120" i="27"/>
  <c r="Q121" i="27"/>
  <c r="Q123" i="27"/>
  <c r="Q130" i="27"/>
  <c r="Q134" i="27"/>
  <c r="Q139" i="27"/>
  <c r="Q142" i="27"/>
  <c r="Q146" i="27"/>
  <c r="Q147" i="27"/>
  <c r="Q169" i="27"/>
  <c r="AI111" i="27"/>
  <c r="AI112" i="27"/>
  <c r="AI113" i="27"/>
  <c r="AI114" i="27"/>
  <c r="AI115" i="27"/>
  <c r="AI116" i="27"/>
  <c r="AI117" i="27"/>
  <c r="AI118" i="27"/>
  <c r="AI119" i="27"/>
  <c r="AI120" i="27"/>
  <c r="AI121" i="27"/>
  <c r="AI122" i="27"/>
  <c r="AI123" i="27"/>
  <c r="AI125" i="27"/>
  <c r="AI126" i="27"/>
  <c r="AI127" i="27"/>
  <c r="AI128" i="27"/>
  <c r="AI129" i="27"/>
  <c r="AI130" i="27"/>
  <c r="AI132" i="27"/>
  <c r="AI133" i="27"/>
  <c r="AI134" i="27"/>
  <c r="AI135" i="27"/>
  <c r="AI136" i="27"/>
  <c r="AI137" i="27"/>
  <c r="AI138" i="27"/>
  <c r="AI139" i="27"/>
  <c r="AI140" i="27"/>
  <c r="AI141" i="27"/>
  <c r="AI142" i="27"/>
  <c r="AI143" i="27"/>
  <c r="AI146" i="27"/>
  <c r="AI147" i="27"/>
  <c r="AI148" i="27"/>
  <c r="AI169" i="27"/>
  <c r="AJ111" i="27"/>
  <c r="AJ112" i="27"/>
  <c r="AJ113" i="27"/>
  <c r="AJ114" i="27"/>
  <c r="AJ115" i="27"/>
  <c r="AJ116" i="27"/>
  <c r="AJ117" i="27"/>
  <c r="AJ118" i="27"/>
  <c r="AJ119" i="27"/>
  <c r="AJ120" i="27"/>
  <c r="AJ121" i="27"/>
  <c r="AJ122" i="27"/>
  <c r="AJ123" i="27"/>
  <c r="AJ125" i="27"/>
  <c r="AJ126" i="27"/>
  <c r="AJ127" i="27"/>
  <c r="AJ128" i="27"/>
  <c r="AJ129" i="27"/>
  <c r="AJ130" i="27"/>
  <c r="AJ132" i="27"/>
  <c r="AJ133" i="27"/>
  <c r="AJ134" i="27"/>
  <c r="AJ135" i="27"/>
  <c r="AJ136" i="27"/>
  <c r="AJ137" i="27"/>
  <c r="AJ138" i="27"/>
  <c r="AJ139" i="27"/>
  <c r="AJ140" i="27"/>
  <c r="AJ141" i="27"/>
  <c r="AJ142" i="27"/>
  <c r="AJ143" i="27"/>
  <c r="AJ146" i="27"/>
  <c r="AJ147" i="27"/>
  <c r="AJ148" i="27"/>
  <c r="AJ169" i="27"/>
  <c r="H107" i="27"/>
  <c r="I107" i="27"/>
  <c r="P107" i="27"/>
  <c r="Q107" i="27"/>
  <c r="AI107" i="27"/>
  <c r="AJ107" i="27"/>
  <c r="R128" i="27" l="1"/>
  <c r="R127" i="27"/>
  <c r="R126" i="27"/>
  <c r="R125" i="27"/>
  <c r="R124" i="27"/>
  <c r="R122" i="27"/>
  <c r="R116" i="27"/>
  <c r="R117" i="27"/>
  <c r="R134" i="27"/>
  <c r="R114" i="27"/>
  <c r="R119" i="27"/>
  <c r="R107" i="27"/>
  <c r="R169" i="27"/>
  <c r="R130" i="27"/>
  <c r="R118" i="27"/>
  <c r="R147" i="27"/>
  <c r="R123" i="27"/>
  <c r="R146" i="27"/>
  <c r="R113" i="27"/>
  <c r="R120" i="27"/>
  <c r="R142" i="27"/>
  <c r="R121" i="27"/>
  <c r="R139" i="27"/>
  <c r="R115" i="27"/>
  <c r="R110" i="27"/>
  <c r="R111" i="27"/>
  <c r="H106" i="27"/>
  <c r="I106" i="27"/>
  <c r="Q106" i="27"/>
  <c r="R106" i="27" s="1"/>
  <c r="AI106" i="27"/>
  <c r="AJ106" i="27"/>
  <c r="AJ104" i="27"/>
  <c r="AI104" i="27"/>
  <c r="Q104" i="27"/>
  <c r="R104" i="27" s="1"/>
  <c r="I104" i="27"/>
  <c r="H104" i="27"/>
  <c r="I14" i="27" l="1"/>
  <c r="I15" i="27"/>
  <c r="I16" i="27"/>
  <c r="I17" i="27"/>
  <c r="I18" i="27"/>
  <c r="I19" i="27"/>
  <c r="I20" i="27"/>
  <c r="I21" i="27"/>
  <c r="I22" i="27"/>
  <c r="I23" i="27"/>
  <c r="I4" i="27"/>
  <c r="I24" i="27"/>
  <c r="I25" i="27"/>
  <c r="I26" i="27"/>
  <c r="I27" i="27"/>
  <c r="I28" i="27"/>
  <c r="I29" i="27"/>
  <c r="I30" i="27"/>
  <c r="I31" i="27"/>
  <c r="I32" i="27"/>
  <c r="I33" i="27"/>
  <c r="I34" i="27"/>
  <c r="I35" i="27"/>
  <c r="I36" i="27"/>
  <c r="I37" i="27"/>
  <c r="I40" i="27"/>
  <c r="I41" i="27"/>
  <c r="I42" i="27"/>
  <c r="I43" i="27"/>
  <c r="I44" i="27"/>
  <c r="I45" i="27"/>
  <c r="I46" i="27"/>
  <c r="I47" i="27"/>
  <c r="I48" i="27"/>
  <c r="I49" i="27"/>
  <c r="I50" i="27"/>
  <c r="I51" i="27"/>
  <c r="I52" i="27"/>
  <c r="I53" i="27"/>
  <c r="I54" i="27"/>
  <c r="I55" i="27"/>
  <c r="I56" i="27"/>
  <c r="I57" i="27"/>
  <c r="I58" i="27"/>
  <c r="I59" i="27"/>
  <c r="I60" i="27"/>
  <c r="I61" i="27"/>
  <c r="I62" i="27"/>
  <c r="I63" i="27"/>
  <c r="I64" i="27"/>
  <c r="I65" i="27"/>
  <c r="I66" i="27"/>
  <c r="I67" i="27"/>
  <c r="I68" i="27"/>
  <c r="I69" i="27"/>
  <c r="I70" i="27"/>
  <c r="I71" i="27"/>
  <c r="I72" i="27"/>
  <c r="I73" i="27"/>
  <c r="I74" i="27"/>
  <c r="I75" i="27"/>
  <c r="I76" i="27"/>
  <c r="I77" i="27"/>
  <c r="I78" i="27"/>
  <c r="I79" i="27"/>
  <c r="I80" i="27"/>
  <c r="I81" i="27"/>
  <c r="I82" i="27"/>
  <c r="I83" i="27"/>
  <c r="I84" i="27"/>
  <c r="I85" i="27"/>
  <c r="I86" i="27"/>
  <c r="I87" i="27"/>
  <c r="I88" i="27"/>
  <c r="I89" i="27"/>
  <c r="I90" i="27"/>
  <c r="I91" i="27"/>
  <c r="I92" i="27"/>
  <c r="I93" i="27"/>
  <c r="I94" i="27"/>
  <c r="I95" i="27"/>
  <c r="I96" i="27"/>
  <c r="I97" i="27"/>
  <c r="I98" i="27"/>
  <c r="I99" i="27"/>
  <c r="I100" i="27"/>
  <c r="I101" i="27"/>
  <c r="I102" i="27"/>
  <c r="I103" i="27"/>
  <c r="I105" i="27"/>
  <c r="H14" i="27"/>
  <c r="H15" i="27"/>
  <c r="H16" i="27"/>
  <c r="H17" i="27"/>
  <c r="H18" i="27"/>
  <c r="H19" i="27"/>
  <c r="H20" i="27"/>
  <c r="H21" i="27"/>
  <c r="H22" i="27"/>
  <c r="H23" i="27"/>
  <c r="H4" i="27"/>
  <c r="H24" i="27"/>
  <c r="H25" i="27"/>
  <c r="H26" i="27"/>
  <c r="H27" i="27"/>
  <c r="H28" i="27"/>
  <c r="H29" i="27"/>
  <c r="H30" i="27"/>
  <c r="H31" i="27"/>
  <c r="H32" i="27"/>
  <c r="H33" i="27"/>
  <c r="H34" i="27"/>
  <c r="H35" i="27"/>
  <c r="H36" i="27"/>
  <c r="H37" i="27"/>
  <c r="H40" i="27"/>
  <c r="H41" i="27"/>
  <c r="H42" i="27"/>
  <c r="H43" i="27"/>
  <c r="H44" i="27"/>
  <c r="H45" i="27"/>
  <c r="H46" i="27"/>
  <c r="H47" i="27"/>
  <c r="H48" i="27"/>
  <c r="H49" i="27"/>
  <c r="H50" i="27"/>
  <c r="H51" i="27"/>
  <c r="H52" i="27"/>
  <c r="H53" i="27"/>
  <c r="H54" i="27"/>
  <c r="H55" i="27"/>
  <c r="H56" i="27"/>
  <c r="H57" i="27"/>
  <c r="H58" i="27"/>
  <c r="H59" i="27"/>
  <c r="H60" i="27"/>
  <c r="H61" i="27"/>
  <c r="H62" i="27"/>
  <c r="H63" i="27"/>
  <c r="H64" i="27"/>
  <c r="H65" i="27"/>
  <c r="H66" i="27"/>
  <c r="H67" i="27"/>
  <c r="H68" i="27"/>
  <c r="H69" i="27"/>
  <c r="H70" i="27"/>
  <c r="H71" i="27"/>
  <c r="H72" i="27"/>
  <c r="H73" i="27"/>
  <c r="H74" i="27"/>
  <c r="H75" i="27"/>
  <c r="H76" i="27"/>
  <c r="H77" i="27"/>
  <c r="H78" i="27"/>
  <c r="H79" i="27"/>
  <c r="H80" i="27"/>
  <c r="H81" i="27"/>
  <c r="H82" i="27"/>
  <c r="H83" i="27"/>
  <c r="H84" i="27"/>
  <c r="H85" i="27"/>
  <c r="H86" i="27"/>
  <c r="H87" i="27"/>
  <c r="H88" i="27"/>
  <c r="H89" i="27"/>
  <c r="H90" i="27"/>
  <c r="H91" i="27"/>
  <c r="H92" i="27"/>
  <c r="H93" i="27"/>
  <c r="H94" i="27"/>
  <c r="H95" i="27"/>
  <c r="H96" i="27"/>
  <c r="H97" i="27"/>
  <c r="H98" i="27"/>
  <c r="H99" i="27"/>
  <c r="H100" i="27"/>
  <c r="H101" i="27"/>
  <c r="H102" i="27"/>
  <c r="H103" i="27"/>
  <c r="H105" i="27"/>
  <c r="AJ101" i="27"/>
  <c r="AI101" i="27"/>
  <c r="Q101" i="27"/>
  <c r="P101" i="27"/>
  <c r="O101" i="27"/>
  <c r="AJ38" i="27"/>
  <c r="AI38" i="27"/>
  <c r="Q38" i="27"/>
  <c r="P38" i="27"/>
  <c r="O38" i="27"/>
  <c r="AJ98" i="27"/>
  <c r="AI98" i="27"/>
  <c r="Q98" i="27"/>
  <c r="P98" i="27"/>
  <c r="O98" i="27"/>
  <c r="R38" i="27" l="1"/>
  <c r="AJ96" i="27"/>
  <c r="AI96" i="27"/>
  <c r="Q96" i="27"/>
  <c r="P96" i="27"/>
  <c r="O96" i="27"/>
  <c r="R96" i="27" l="1"/>
  <c r="AJ94" i="27"/>
  <c r="AI94" i="27"/>
  <c r="Q94" i="27"/>
  <c r="P94" i="27"/>
  <c r="O94" i="27"/>
  <c r="AJ93" i="27" l="1"/>
  <c r="AI93" i="27"/>
  <c r="Q93" i="27"/>
  <c r="P93" i="27"/>
  <c r="O93" i="27"/>
  <c r="AJ89" i="27" l="1"/>
  <c r="AI89" i="27"/>
  <c r="Q89" i="27"/>
  <c r="P89" i="27"/>
  <c r="O89" i="27"/>
  <c r="AJ88" i="27"/>
  <c r="AI88" i="27"/>
  <c r="Q88" i="27"/>
  <c r="P88" i="27"/>
  <c r="O88" i="27"/>
  <c r="AJ87" i="27"/>
  <c r="AI87" i="27"/>
  <c r="Q87" i="27"/>
  <c r="P87" i="27"/>
  <c r="O87" i="27"/>
  <c r="AJ86" i="27"/>
  <c r="AI86" i="27"/>
  <c r="Q86" i="27"/>
  <c r="P86" i="27"/>
  <c r="O86" i="27"/>
  <c r="O105" i="27"/>
  <c r="P105" i="27"/>
  <c r="Q105" i="27"/>
  <c r="AI105" i="27"/>
  <c r="AJ105" i="27"/>
  <c r="O99" i="27"/>
  <c r="O100" i="27"/>
  <c r="P99" i="27"/>
  <c r="P100" i="27"/>
  <c r="Q99" i="27"/>
  <c r="Q100" i="27"/>
  <c r="Q102" i="27"/>
  <c r="Q103" i="27"/>
  <c r="AI99" i="27"/>
  <c r="AI100" i="27"/>
  <c r="AI102" i="27"/>
  <c r="AI103" i="27"/>
  <c r="AJ99" i="27"/>
  <c r="AJ100" i="27"/>
  <c r="AJ102" i="27"/>
  <c r="AJ103" i="27"/>
  <c r="O95" i="27"/>
  <c r="P95" i="27"/>
  <c r="Q95" i="27"/>
  <c r="AI95" i="27"/>
  <c r="AJ95" i="27"/>
  <c r="AJ84" i="27"/>
  <c r="AI84" i="27"/>
  <c r="Q84" i="27"/>
  <c r="P84" i="27"/>
  <c r="O84" i="27"/>
  <c r="AJ82" i="27"/>
  <c r="AI82" i="27"/>
  <c r="Q82" i="27"/>
  <c r="P82" i="27"/>
  <c r="O82" i="27"/>
  <c r="AJ80" i="27"/>
  <c r="AI80" i="27"/>
  <c r="Q80" i="27"/>
  <c r="P80" i="27"/>
  <c r="O80" i="27"/>
  <c r="AJ79" i="27"/>
  <c r="AI79" i="27"/>
  <c r="Q79" i="27"/>
  <c r="P79" i="27"/>
  <c r="O79" i="27"/>
  <c r="O83" i="27"/>
  <c r="O90" i="27"/>
  <c r="O91" i="27"/>
  <c r="O92" i="27"/>
  <c r="P83" i="27"/>
  <c r="P90" i="27"/>
  <c r="P91" i="27"/>
  <c r="P92" i="27"/>
  <c r="Q83" i="27"/>
  <c r="Q90" i="27"/>
  <c r="Q91" i="27"/>
  <c r="Q92" i="27"/>
  <c r="AI83" i="27"/>
  <c r="AI90" i="27"/>
  <c r="AI91" i="27"/>
  <c r="AI92" i="27"/>
  <c r="AJ83" i="27"/>
  <c r="AJ90" i="27"/>
  <c r="AJ91" i="27"/>
  <c r="AJ92" i="27"/>
  <c r="O81" i="27"/>
  <c r="P81" i="27"/>
  <c r="Q81" i="27"/>
  <c r="AI81" i="27"/>
  <c r="AJ81" i="27"/>
  <c r="R102" i="27" l="1"/>
  <c r="R100" i="27"/>
  <c r="R95" i="27"/>
  <c r="R103" i="27"/>
  <c r="R99" i="27"/>
  <c r="R80" i="27"/>
  <c r="R105" i="27"/>
  <c r="R79" i="27"/>
  <c r="R92" i="27"/>
  <c r="R90" i="27"/>
  <c r="R91" i="27"/>
  <c r="R83" i="27"/>
  <c r="R81" i="27"/>
  <c r="Q76" i="27" l="1"/>
  <c r="P76" i="27"/>
  <c r="O76" i="27"/>
  <c r="AJ74" i="27"/>
  <c r="AI74" i="27"/>
  <c r="Q74" i="27"/>
  <c r="P74" i="27"/>
  <c r="O74" i="27"/>
  <c r="AJ73" i="27"/>
  <c r="AI73" i="27"/>
  <c r="Q73" i="27"/>
  <c r="P73" i="27"/>
  <c r="O73" i="27"/>
  <c r="R74" i="27" l="1"/>
  <c r="R73" i="27"/>
  <c r="AJ69" i="27"/>
  <c r="AI69" i="27"/>
  <c r="Q69" i="27"/>
  <c r="P69" i="27"/>
  <c r="O69" i="27"/>
  <c r="AJ68" i="27"/>
  <c r="AI68" i="27"/>
  <c r="Q68" i="27"/>
  <c r="P68" i="27"/>
  <c r="O68" i="27"/>
  <c r="O70" i="27"/>
  <c r="O71" i="27"/>
  <c r="O72" i="27"/>
  <c r="P70" i="27"/>
  <c r="P71" i="27"/>
  <c r="P72" i="27"/>
  <c r="Q70" i="27"/>
  <c r="Q71" i="27"/>
  <c r="Q72" i="27"/>
  <c r="AI70" i="27"/>
  <c r="AI71" i="27"/>
  <c r="AI72" i="27"/>
  <c r="AJ70" i="27"/>
  <c r="AJ71" i="27"/>
  <c r="AJ72" i="27"/>
  <c r="O75" i="27"/>
  <c r="P75" i="27"/>
  <c r="Q75" i="27"/>
  <c r="AI75" i="27"/>
  <c r="AJ75" i="27"/>
  <c r="O78" i="27"/>
  <c r="P78" i="27"/>
  <c r="Q78" i="27"/>
  <c r="AI78" i="27"/>
  <c r="AJ78" i="27"/>
  <c r="O77" i="27"/>
  <c r="P77" i="27"/>
  <c r="Q77" i="27"/>
  <c r="AI77" i="27"/>
  <c r="AJ77" i="27"/>
  <c r="O277" i="27"/>
  <c r="P277" i="27"/>
  <c r="Q277" i="27"/>
  <c r="AI276" i="27"/>
  <c r="AI277" i="27"/>
  <c r="AJ276" i="27"/>
  <c r="AJ277" i="27"/>
  <c r="AJ62" i="27"/>
  <c r="AI62" i="27"/>
  <c r="Q62" i="27"/>
  <c r="P62" i="27"/>
  <c r="O62" i="27"/>
  <c r="R72" i="27" l="1"/>
  <c r="R70" i="27"/>
  <c r="R71" i="27"/>
  <c r="R75" i="27"/>
  <c r="R77" i="27"/>
  <c r="R277" i="27"/>
  <c r="AJ60" i="27"/>
  <c r="AI60" i="27"/>
  <c r="Q60" i="27"/>
  <c r="P60" i="27"/>
  <c r="O60" i="27"/>
  <c r="AJ59" i="27"/>
  <c r="AI59" i="27"/>
  <c r="Q59" i="27"/>
  <c r="P59" i="27"/>
  <c r="O59" i="27"/>
  <c r="Q55" i="27" l="1"/>
  <c r="P55" i="27"/>
  <c r="O55" i="27"/>
  <c r="O51" i="27" l="1"/>
  <c r="P51" i="27"/>
  <c r="Q51" i="27"/>
  <c r="O50" i="27"/>
  <c r="P50" i="27"/>
  <c r="Q50" i="27"/>
  <c r="O49" i="27"/>
  <c r="P49" i="27"/>
  <c r="Q49" i="27"/>
  <c r="AJ49" i="27"/>
  <c r="O48" i="27" l="1"/>
  <c r="P48" i="27"/>
  <c r="Q48" i="27"/>
  <c r="AJ48" i="27"/>
  <c r="AJ47" i="27"/>
  <c r="AI47" i="27"/>
  <c r="Q47" i="27"/>
  <c r="P47" i="27"/>
  <c r="O47" i="27"/>
  <c r="AJ46" i="27"/>
  <c r="AI46" i="27"/>
  <c r="Q46" i="27"/>
  <c r="P46" i="27"/>
  <c r="O46" i="27"/>
  <c r="AJ45" i="27"/>
  <c r="AI45" i="27"/>
  <c r="Q45" i="27"/>
  <c r="P45" i="27"/>
  <c r="O45" i="27"/>
  <c r="AJ44" i="27"/>
  <c r="AI44" i="27"/>
  <c r="Q44" i="27"/>
  <c r="P44" i="27"/>
  <c r="O44" i="27"/>
  <c r="AJ43" i="27"/>
  <c r="AI43" i="27"/>
  <c r="Q43" i="27"/>
  <c r="P43" i="27"/>
  <c r="O43" i="27"/>
  <c r="AJ42" i="27"/>
  <c r="AI42" i="27"/>
  <c r="Q42" i="27"/>
  <c r="P42" i="27"/>
  <c r="O42" i="27"/>
  <c r="O41" i="27"/>
  <c r="P41" i="27"/>
  <c r="Q41" i="27"/>
  <c r="AI41" i="27"/>
  <c r="AJ41" i="27"/>
  <c r="R42" i="27" l="1"/>
  <c r="R47" i="27"/>
  <c r="R46" i="27"/>
  <c r="R43" i="27"/>
  <c r="R41" i="27"/>
  <c r="O40" i="27" l="1"/>
  <c r="P40" i="27"/>
  <c r="Q40" i="27"/>
  <c r="AI40" i="27"/>
  <c r="AJ40" i="27"/>
  <c r="R40" i="27" l="1"/>
  <c r="O37" i="27" l="1"/>
  <c r="P37" i="27"/>
  <c r="Q37" i="27"/>
  <c r="AI37" i="27"/>
  <c r="AJ37" i="27"/>
  <c r="R37" i="27" l="1"/>
  <c r="O36" i="27" l="1"/>
  <c r="P36" i="27"/>
  <c r="Q36" i="27"/>
  <c r="AI36" i="27"/>
  <c r="AJ36" i="27"/>
  <c r="R36" i="27" l="1"/>
  <c r="O35" i="27"/>
  <c r="P35" i="27"/>
  <c r="Q35" i="27"/>
  <c r="AI35" i="27"/>
  <c r="AJ35" i="27"/>
  <c r="O34" i="27"/>
  <c r="P34" i="27"/>
  <c r="Q34" i="27"/>
  <c r="AI34" i="27"/>
  <c r="AJ34" i="27"/>
  <c r="O33" i="27"/>
  <c r="P33" i="27"/>
  <c r="Q33" i="27"/>
  <c r="AI33" i="27"/>
  <c r="AJ33" i="27"/>
  <c r="O32" i="27"/>
  <c r="P32" i="27"/>
  <c r="Q32" i="27"/>
  <c r="AI32" i="27"/>
  <c r="AJ32" i="27"/>
  <c r="R35" i="27" l="1"/>
  <c r="R33" i="27"/>
  <c r="R34" i="27"/>
  <c r="R32" i="27"/>
  <c r="O31" i="27" l="1"/>
  <c r="P31" i="27"/>
  <c r="Q31" i="27"/>
  <c r="AI31" i="27"/>
  <c r="AJ31" i="27"/>
  <c r="Q24" i="27"/>
  <c r="P24" i="27"/>
  <c r="O24" i="27"/>
  <c r="AJ28" i="27"/>
  <c r="AI28" i="27"/>
  <c r="Q28" i="27"/>
  <c r="P28" i="27"/>
  <c r="O28" i="27"/>
  <c r="AJ25" i="27"/>
  <c r="AI25" i="27"/>
  <c r="Q25" i="27"/>
  <c r="P25" i="27"/>
  <c r="O25" i="27"/>
  <c r="AJ24" i="27"/>
  <c r="AI24" i="27"/>
  <c r="AJ23" i="27"/>
  <c r="AI23" i="27"/>
  <c r="Q23" i="27"/>
  <c r="P23" i="27"/>
  <c r="O23" i="27"/>
  <c r="AJ26" i="27"/>
  <c r="AI26" i="27"/>
  <c r="Q26" i="27"/>
  <c r="P26" i="27"/>
  <c r="O26" i="27"/>
  <c r="O27" i="27"/>
  <c r="P27" i="27"/>
  <c r="Q27" i="27"/>
  <c r="AI27" i="27"/>
  <c r="AJ27" i="27"/>
  <c r="AJ22" i="27"/>
  <c r="AI22" i="27"/>
  <c r="Q22" i="27"/>
  <c r="P22" i="27"/>
  <c r="O22" i="27"/>
  <c r="AJ4" i="27"/>
  <c r="AI4" i="27"/>
  <c r="Q4" i="27"/>
  <c r="P4" i="27"/>
  <c r="O4" i="27"/>
  <c r="AJ29" i="27"/>
  <c r="AI29" i="27"/>
  <c r="Q29" i="27"/>
  <c r="P29" i="27"/>
  <c r="O29" i="27"/>
  <c r="AJ30" i="27"/>
  <c r="AI30" i="27"/>
  <c r="Q30" i="27"/>
  <c r="P30" i="27"/>
  <c r="O30" i="27"/>
  <c r="O20" i="27"/>
  <c r="P20" i="27"/>
  <c r="Q20" i="27"/>
  <c r="O15" i="27"/>
  <c r="O16" i="27"/>
  <c r="O17" i="27"/>
  <c r="O18" i="27"/>
  <c r="O19" i="27"/>
  <c r="O21" i="27"/>
  <c r="P15" i="27"/>
  <c r="P16" i="27"/>
  <c r="P17" i="27"/>
  <c r="P18" i="27"/>
  <c r="P19" i="27"/>
  <c r="P21" i="27"/>
  <c r="Q15" i="27"/>
  <c r="Q16" i="27"/>
  <c r="Q17" i="27"/>
  <c r="Q18" i="27"/>
  <c r="Q19" i="27"/>
  <c r="Q21" i="27"/>
  <c r="AI15" i="27"/>
  <c r="AI16" i="27"/>
  <c r="AI17" i="27"/>
  <c r="AI18" i="27"/>
  <c r="AI19" i="27"/>
  <c r="AI20" i="27"/>
  <c r="AI21" i="27"/>
  <c r="AJ15" i="27"/>
  <c r="AJ16" i="27"/>
  <c r="AJ17" i="27"/>
  <c r="AJ18" i="27"/>
  <c r="AJ19" i="27"/>
  <c r="AJ20" i="27"/>
  <c r="AJ21" i="27"/>
  <c r="O14" i="27"/>
  <c r="P14" i="27"/>
  <c r="Q14" i="27"/>
  <c r="AI14" i="27"/>
  <c r="AJ14" i="27"/>
  <c r="R31" i="27" l="1"/>
  <c r="R24" i="27"/>
  <c r="R28" i="27"/>
  <c r="R4" i="27"/>
  <c r="R22" i="27"/>
  <c r="R27" i="27"/>
  <c r="R20" i="27"/>
  <c r="R25" i="27"/>
  <c r="R26" i="27"/>
  <c r="R29" i="27"/>
  <c r="R30" i="27"/>
  <c r="R23" i="27"/>
  <c r="R19" i="27"/>
  <c r="R15" i="27"/>
  <c r="R14" i="27"/>
  <c r="R21" i="27"/>
  <c r="R18" i="27"/>
  <c r="R17" i="27"/>
  <c r="R16" i="27"/>
  <c r="K31" i="3" l="1"/>
  <c r="I31" i="3"/>
  <c r="K67" i="3"/>
  <c r="I67" i="3"/>
  <c r="K68" i="3"/>
  <c r="I68" i="3"/>
  <c r="K76" i="3"/>
  <c r="I76" i="3"/>
  <c r="K17" i="3"/>
  <c r="I17" i="3"/>
  <c r="K5" i="3"/>
  <c r="K6" i="3"/>
  <c r="K7" i="3"/>
  <c r="K8" i="3"/>
  <c r="K9" i="3"/>
  <c r="K10" i="3"/>
  <c r="K11" i="3"/>
  <c r="K12" i="3"/>
  <c r="K13" i="3"/>
  <c r="K14" i="3"/>
  <c r="K15" i="3"/>
  <c r="K16" i="3"/>
  <c r="K18" i="3"/>
  <c r="K19" i="3"/>
  <c r="K20" i="3"/>
  <c r="K21" i="3"/>
  <c r="K22" i="3"/>
  <c r="K23" i="3"/>
  <c r="K24" i="3"/>
  <c r="K25" i="3"/>
  <c r="K26" i="3"/>
  <c r="K27" i="3"/>
  <c r="K28" i="3"/>
  <c r="K29" i="3"/>
  <c r="K30"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9" i="3"/>
  <c r="K70" i="3"/>
  <c r="K71" i="3"/>
  <c r="K72" i="3"/>
  <c r="K73" i="3"/>
  <c r="K74" i="3"/>
  <c r="K75" i="3"/>
  <c r="K77" i="3"/>
  <c r="K78" i="3"/>
  <c r="K79" i="3"/>
  <c r="K80" i="3"/>
  <c r="K81" i="3"/>
  <c r="K4" i="3"/>
  <c r="I5" i="3"/>
  <c r="I6" i="3"/>
  <c r="I7" i="3"/>
  <c r="I8" i="3"/>
  <c r="I9" i="3"/>
  <c r="I10" i="3"/>
  <c r="I11" i="3"/>
  <c r="I12" i="3"/>
  <c r="I13" i="3"/>
  <c r="I14" i="3"/>
  <c r="I15" i="3"/>
  <c r="I16" i="3"/>
  <c r="I18" i="3"/>
  <c r="I19" i="3"/>
  <c r="I20" i="3"/>
  <c r="I21" i="3"/>
  <c r="I22" i="3"/>
  <c r="I23" i="3"/>
  <c r="I24" i="3"/>
  <c r="I25" i="3"/>
  <c r="I26" i="3"/>
  <c r="I27" i="3"/>
  <c r="I28" i="3"/>
  <c r="I29" i="3"/>
  <c r="I30"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9" i="3"/>
  <c r="I70" i="3"/>
  <c r="I71" i="3"/>
  <c r="I72" i="3"/>
  <c r="I73" i="3"/>
  <c r="I74" i="3"/>
  <c r="I75" i="3"/>
  <c r="I77" i="3"/>
  <c r="I78" i="3"/>
  <c r="I79" i="3"/>
  <c r="I80" i="3"/>
  <c r="I81" i="3"/>
  <c r="I4" i="3"/>
  <c r="I82" i="3" l="1"/>
  <c r="J62" i="3" s="1"/>
  <c r="K82" i="3"/>
  <c r="L37" i="3" s="1"/>
  <c r="J28" i="3" l="1"/>
  <c r="J60" i="3"/>
  <c r="J20" i="3"/>
  <c r="J52" i="3"/>
  <c r="J46" i="3"/>
  <c r="J51" i="3"/>
  <c r="J79" i="3"/>
  <c r="J38" i="3"/>
  <c r="J39" i="3"/>
  <c r="J11" i="3"/>
  <c r="J47" i="3"/>
  <c r="J25" i="3"/>
  <c r="J81" i="3"/>
  <c r="J37" i="3"/>
  <c r="J19" i="3"/>
  <c r="J69" i="3"/>
  <c r="J35" i="3"/>
  <c r="J67" i="3"/>
  <c r="J4" i="3"/>
  <c r="J65" i="3"/>
  <c r="J53" i="3"/>
  <c r="J30" i="3"/>
  <c r="J70" i="3"/>
  <c r="J6" i="3"/>
  <c r="J31" i="3"/>
  <c r="J77" i="3"/>
  <c r="J12" i="3"/>
  <c r="L15" i="3"/>
  <c r="L45" i="3"/>
  <c r="J71" i="3"/>
  <c r="J29" i="3"/>
  <c r="L42" i="3"/>
  <c r="L27" i="3"/>
  <c r="J8" i="3"/>
  <c r="J48" i="3"/>
  <c r="J74" i="3"/>
  <c r="J56" i="3"/>
  <c r="J16" i="3"/>
  <c r="L46" i="3"/>
  <c r="L25" i="3"/>
  <c r="L55" i="3"/>
  <c r="L19" i="3"/>
  <c r="J15" i="3"/>
  <c r="J41" i="3"/>
  <c r="J17" i="3"/>
  <c r="J26" i="3"/>
  <c r="J73" i="3"/>
  <c r="J27" i="3"/>
  <c r="J33" i="3"/>
  <c r="J7" i="3"/>
  <c r="J63" i="3"/>
  <c r="J68" i="3"/>
  <c r="J21" i="3"/>
  <c r="J40" i="3"/>
  <c r="J59" i="3"/>
  <c r="J78" i="3"/>
  <c r="J18" i="3"/>
  <c r="J55" i="3"/>
  <c r="J58" i="3"/>
  <c r="J57" i="3"/>
  <c r="J75" i="3"/>
  <c r="J42" i="3"/>
  <c r="L20" i="3"/>
  <c r="L12" i="3"/>
  <c r="L11" i="3"/>
  <c r="L57" i="3"/>
  <c r="L16" i="3"/>
  <c r="J36" i="3"/>
  <c r="J13" i="3"/>
  <c r="J10" i="3"/>
  <c r="J23" i="3"/>
  <c r="L49" i="3"/>
  <c r="L23" i="3"/>
  <c r="L60" i="3"/>
  <c r="L68" i="3"/>
  <c r="L30" i="3"/>
  <c r="L80" i="3"/>
  <c r="J24" i="3"/>
  <c r="J49" i="3"/>
  <c r="J44" i="3"/>
  <c r="J64" i="3"/>
  <c r="J9" i="3"/>
  <c r="J32" i="3"/>
  <c r="J72" i="3"/>
  <c r="J45" i="3"/>
  <c r="J14" i="3"/>
  <c r="J50" i="3"/>
  <c r="J34" i="3"/>
  <c r="J76" i="3"/>
  <c r="J5" i="3"/>
  <c r="J22" i="3"/>
  <c r="J43" i="3"/>
  <c r="J54" i="3"/>
  <c r="J66" i="3"/>
  <c r="J61" i="3"/>
  <c r="J80" i="3"/>
  <c r="L59" i="3"/>
  <c r="L40" i="3"/>
  <c r="L43" i="3"/>
  <c r="L7" i="3"/>
  <c r="L21" i="3"/>
  <c r="L64" i="3"/>
  <c r="L10" i="3"/>
  <c r="L29" i="3"/>
  <c r="L41" i="3"/>
  <c r="L58" i="3"/>
  <c r="L77" i="3"/>
  <c r="L34" i="3"/>
  <c r="L28" i="3"/>
  <c r="L31" i="3"/>
  <c r="L24" i="3"/>
  <c r="L71" i="3"/>
  <c r="L73" i="3"/>
  <c r="L72" i="3"/>
  <c r="L74" i="3"/>
  <c r="L36" i="3"/>
  <c r="L8" i="3"/>
  <c r="L63" i="3"/>
  <c r="L70" i="3"/>
  <c r="L76" i="3"/>
  <c r="L9" i="3"/>
  <c r="L78" i="3"/>
  <c r="L4" i="3"/>
  <c r="L48" i="3"/>
  <c r="L47" i="3"/>
  <c r="L61" i="3"/>
  <c r="L18" i="3"/>
  <c r="L53" i="3"/>
  <c r="L26" i="3"/>
  <c r="L38" i="3"/>
  <c r="L51" i="3"/>
  <c r="L5" i="3"/>
  <c r="L54" i="3"/>
  <c r="L17" i="3"/>
  <c r="L52" i="3"/>
  <c r="L62" i="3"/>
  <c r="L75" i="3"/>
  <c r="L13" i="3"/>
  <c r="L44" i="3"/>
  <c r="L69" i="3"/>
  <c r="L33" i="3"/>
  <c r="L56" i="3"/>
  <c r="L66" i="3"/>
  <c r="L35" i="3"/>
  <c r="L32" i="3"/>
  <c r="L79" i="3"/>
  <c r="L81" i="3"/>
  <c r="L22" i="3"/>
  <c r="L50" i="3"/>
  <c r="L67" i="3"/>
  <c r="L65" i="3"/>
  <c r="L6" i="3"/>
  <c r="L39" i="3"/>
  <c r="L1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 Manson</author>
    <author>tc={A340AF01-E686-426C-B88D-C63EC992C744}</author>
  </authors>
  <commentList>
    <comment ref="L4" authorId="0" shapeId="0" xr:uid="{00000000-0006-0000-0300-000001000000}">
      <text>
        <r>
          <rPr>
            <b/>
            <sz val="9"/>
            <color indexed="81"/>
            <rFont val="Tahoma"/>
            <family val="2"/>
          </rPr>
          <t>Chris Manson:</t>
        </r>
        <r>
          <rPr>
            <sz val="9"/>
            <color indexed="81"/>
            <rFont val="Tahoma"/>
            <family val="2"/>
          </rPr>
          <t xml:space="preserve">
average</t>
        </r>
      </text>
    </comment>
    <comment ref="C8" authorId="1" shapeId="0" xr:uid="{00000000-0006-0000-0300-000002000000}">
      <text>
        <t>[Threaded comment]
Your version of Excel allows you to read this threaded comment; however, any edits to it will get removed if the file is opened in a newer version of Excel. Learn more: https://go.microsoft.com/fwlink/?linkid=870924
Comment:
    will be reduced to 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Chris Manson</author>
  </authors>
  <commentList>
    <comment ref="L4" authorId="0" shapeId="0" xr:uid="{9A8990C3-DD01-4AF3-A9EE-A7655957013A}">
      <text>
        <r>
          <rPr>
            <b/>
            <sz val="9"/>
            <color indexed="81"/>
            <rFont val="Tahoma"/>
            <family val="2"/>
          </rPr>
          <t>Chris Manson:</t>
        </r>
        <r>
          <rPr>
            <sz val="9"/>
            <color indexed="81"/>
            <rFont val="Tahoma"/>
            <family val="2"/>
          </rPr>
          <t xml:space="preserve">
average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tc={D323A39D-A16B-43CB-8064-6FA518A5E2FF}</author>
    <author>tc={AAC72878-431C-4579-8F96-FC80E779B566}</author>
    <author>tc={58352FFF-D5E3-406D-88D8-3B0D40C96F22}</author>
    <author>tc={DFE242C4-D501-4389-86EA-1DA26C2A7921}</author>
    <author>tc={69419E64-1574-4BFF-B86B-9E923BF16307}</author>
    <author>tc={CE92728D-3C96-4851-B80D-3E9F6BDEA177}</author>
    <author>tc={96B5D140-1146-42E9-BC48-D38ADA67CB36}</author>
    <author>tc={30B77578-C9A4-4A9C-9BE9-F5618A3ED355}</author>
    <author>tc={78A2FC25-F804-4BD2-AD62-E4B478954241}</author>
    <author>tc={4283C53A-E8A6-4227-888D-C46BCB90122E}</author>
    <author>tc={F3D0E334-B9DD-46F0-903B-699490E4B0E7}</author>
    <author>tc={650AD75C-6752-4AF2-AB58-AFD9E3E664AF}</author>
    <author>tc={04BB521A-6DEC-4401-AB2F-A2C3339835AD}</author>
    <author>tc={C8B53861-1CBB-4D3A-97BA-9C95150477BC}</author>
    <author>tc={542BEE4D-8779-48D6-98A3-2D082580B08C}</author>
    <author>tc={7493F365-7730-4152-A40F-7AEDB93E9E43}</author>
    <author>tc={D00A51BD-5E3F-4BAB-A896-B50361658C35}</author>
    <author>tc={590E64CD-DA97-417A-806F-ACD83AD880C8}</author>
    <author>tc={A56C053F-4CEB-443B-89DE-0A4318122D79}</author>
    <author>tc={EE782C98-827B-4E23-AB76-EC9E30ACD9EC}</author>
    <author>tc={9124C727-7740-438A-8BF9-F2E674AFC1C6}</author>
    <author>tc={CB6C2DE2-15CA-4175-B950-58C1FF99A53D}</author>
    <author>tc={45622D4D-BC89-46EB-8F52-0D898D6666F0}</author>
    <author>tc={B5F15287-0B13-46B5-9A1F-C970ADC07004}</author>
  </authors>
  <commentList>
    <comment ref="AA160" authorId="0" shapeId="0" xr:uid="{D323A39D-A16B-43CB-8064-6FA518A5E2FF}">
      <text>
        <t>[Threaded comment]
Your version of Excel allows you to read this threaded comment; however, any edits to it will get removed if the file is opened in a newer version of Excel. Learn more: https://go.microsoft.com/fwlink/?linkid=870924
Comment:
    @Sibin Siva , needs to update 8D. Fixture is in place, ITP update. 8D to be done by Dec23 2025</t>
      </text>
    </comment>
    <comment ref="AA346" authorId="1" shapeId="0" xr:uid="{AAC72878-431C-4579-8F96-FC80E779B566}">
      <text>
        <t>[Threaded comment]
Your version of Excel allows you to read this threaded comment; however, any edits to it will get removed if the file is opened in a newer version of Excel. Learn more: https://go.microsoft.com/fwlink/?linkid=870924
Comment:
    @Sibin Siva Was there ITP created and issued to floor?
Any training required?</t>
      </text>
    </comment>
    <comment ref="V347" authorId="2" shapeId="0" xr:uid="{58352FFF-D5E3-406D-88D8-3B0D40C96F22}">
      <text>
        <t>[Threaded comment]
Your version of Excel allows you to read this threaded comment; however, any edits to it will get removed if the file is opened in a newer version of Excel. Learn more: https://go.microsoft.com/fwlink/?linkid=870924
Comment:
    @Sibin Siva please update log, seems pending information from customer</t>
      </text>
    </comment>
    <comment ref="AA348" authorId="3" shapeId="0" xr:uid="{DFE242C4-D501-4389-86EA-1DA26C2A7921}">
      <text>
        <t xml:space="preserve">[Threaded comment]
Your version of Excel allows you to read this threaded comment; however, any edits to it will get removed if the file is opened in a newer version of Excel. Learn more: https://go.microsoft.com/fwlink/?linkid=870924
Comment:
    @Sibin Siva  , any investigation was done?
Reply:
    @Yingman Cheng Yes, I did an investigation and found out that these were made by Onarc. Issued supplier NCR on 3-Dec-25.. Onarc proposed a fixture design, we reviewed and gave our suggestions. </t>
      </text>
    </comment>
    <comment ref="V349" authorId="4" shapeId="0" xr:uid="{69419E64-1574-4BFF-B86B-9E923BF16307}">
      <text>
        <t>[Threaded comment]
Your version of Excel allows you to read this threaded comment; however, any edits to it will get removed if the file is opened in a newer version of Excel. Learn more: https://go.microsoft.com/fwlink/?linkid=870924
Comment:
    @Jatinder Singh did we issue Quality Alert on this? Any containment action done?</t>
      </text>
    </comment>
    <comment ref="AA349" authorId="5" shapeId="0" xr:uid="{CE92728D-3C96-4851-B80D-3E9F6BDEA177}">
      <text>
        <t>[Threaded comment]
Your version of Excel allows you to read this threaded comment; however, any edits to it will get removed if the file is opened in a newer version of Excel. Learn more: https://go.microsoft.com/fwlink/?linkid=870924
Comment:
    @Jatinder Singh Do we have jig for this? If not, do we need one?</t>
      </text>
    </comment>
    <comment ref="AA351" authorId="6" shapeId="0" xr:uid="{96B5D140-1146-42E9-BC48-D38ADA67CB36}">
      <text>
        <t>[Threaded comment]
Your version of Excel allows you to read this threaded comment; however, any edits to it will get removed if the file is opened in a newer version of Excel. Learn more: https://go.microsoft.com/fwlink/?linkid=870924
Comment:
    @Sibin Siva what’s the follow up on this? Do we need issue quality alert?
Reply:
    @Yingman Cheng We provided Jeff with the information regarding where they can find our stamp ID. We still need confirmation to make sure this is our part. We can issue a quality alert as a warning at this point.</t>
      </text>
    </comment>
    <comment ref="Z352" authorId="7" shapeId="0" xr:uid="{30B77578-C9A4-4A9C-9BE9-F5618A3ED355}">
      <text>
        <t>[Threaded comment]
Your version of Excel allows you to read this threaded comment; however, any edits to it will get removed if the file is opened in a newer version of Excel. Learn more: https://go.microsoft.com/fwlink/?linkid=870924
Comment:
    @Sibin Siva , did we issue quality alert for this?</t>
      </text>
    </comment>
    <comment ref="AA352" authorId="8" shapeId="0" xr:uid="{78A2FC25-F804-4BD2-AD62-E4B478954241}">
      <text>
        <t>[Threaded comment]
Your version of Excel allows you to read this threaded comment; however, any edits to it will get removed if the file is opened in a newer version of Excel. Learn more: https://go.microsoft.com/fwlink/?linkid=870924
Comment:
    @Jatinder Singh This is re-occurring issue as defect 513383. Need further investigation
Reply:
    Will need to send a photo of fixture in use once it’s arrived</t>
      </text>
    </comment>
    <comment ref="V353" authorId="9" shapeId="0" xr:uid="{4283C53A-E8A6-4227-888D-C46BCB90122E}">
      <text>
        <t xml:space="preserve">[Threaded comment]
Your version of Excel allows you to read this threaded comment; however, any edits to it will get removed if the file is opened in a newer version of Excel. Learn more: https://go.microsoft.com/fwlink/?linkid=870924
Comment:
    @Sibin Siva did we issue quality alert for this? </t>
      </text>
    </comment>
    <comment ref="AA353" authorId="10" shapeId="0" xr:uid="{F3D0E334-B9DD-46F0-903B-699490E4B0E7}">
      <text>
        <t>[Threaded comment]
Your version of Excel allows you to read this threaded comment; however, any edits to it will get removed if the file is opened in a newer version of Excel. Learn more: https://go.microsoft.com/fwlink/?linkid=870924
Comment:
    @Clay Paquette , is the fixture design completed? Are you the responsible person to update ENG master?
Reply:
    @Yingman Cheng the fixture design is complete and has been quoted and requisition submitted. Once the fixture is complete and validated I will enter it into the ENG master.</t>
      </text>
    </comment>
    <comment ref="AB353" authorId="11" shapeId="0" xr:uid="{650AD75C-6752-4AF2-AB58-AFD9E3E664AF}">
      <text>
        <t>[Threaded comment]
Your version of Excel allows you to read this threaded comment; however, any edits to it will get removed if the file is opened in a newer version of Excel. Learn more: https://go.microsoft.com/fwlink/?linkid=870924
Comment:
    @Sibin Siva do we need to update ITP for this measurement?</t>
      </text>
    </comment>
    <comment ref="AA354" authorId="12" shapeId="0" xr:uid="{04BB521A-6DEC-4401-AB2F-A2C3339835AD}">
      <text>
        <t>[Threaded comment]
Your version of Excel allows you to read this threaded comment; however, any edits to it will get removed if the file is opened in a newer version of Excel. Learn more: https://go.microsoft.com/fwlink/?linkid=870924
Comment:
    @Jatinder Singh , did we complete containment action for this issue? Do we have ITP sign off requirement for the machining dimension?
Reply:
    Go/no go gauge designed and getting quote for maufacturing</t>
      </text>
    </comment>
    <comment ref="AA357" authorId="13" shapeId="0" xr:uid="{C8B53861-1CBB-4D3A-97BA-9C95150477BC}">
      <text>
        <t>[Threaded comment]
Your version of Excel allows you to read this threaded comment; however, any edits to it will get removed if the file is opened in a newer version of Excel. Learn more: https://go.microsoft.com/fwlink/?linkid=870924
Comment:
    @Jordan Cook  please look into this and let us know who is the responsible ENG for this issue.
Reply:
    @Yingman Cheng this is the first I’ve heard of this. I will add the operation to the ENG master once I verify the stamping protocol.
Reply:
    Clay have added stamping operation to SP-073 and created a 2nd page for drawing  for stamping format. Pending information from Rob Oliver to ensure if any other PN requires stamping.</t>
      </text>
    </comment>
    <comment ref="AB357" authorId="14" shapeId="0" xr:uid="{542BEE4D-8779-48D6-98A3-2D082580B08C}">
      <text>
        <t>[Threaded comment]
Your version of Excel allows you to read this threaded comment; however, any edits to it will get removed if the file is opened in a newer version of Excel. Learn more: https://go.microsoft.com/fwlink/?linkid=870924
Comment:
    @Sibin Siva do we have final inspection checklist before ship out? We need to make sure all inspector knows the requirement</t>
      </text>
    </comment>
    <comment ref="AA361" authorId="15" shapeId="0" xr:uid="{7493F365-7730-4152-A40F-7AEDB93E9E43}">
      <text>
        <t>[Threaded comment]
Your version of Excel allows you to read this threaded comment; however, any edits to it will get removed if the file is opened in a newer version of Excel. Learn more: https://go.microsoft.com/fwlink/?linkid=870924
Comment:
    New alignment checking fixture in design</t>
      </text>
    </comment>
    <comment ref="AA362" authorId="16" shapeId="0" xr:uid="{D00A51BD-5E3F-4BAB-A896-B50361658C35}">
      <text>
        <t>[Threaded comment]
Your version of Excel allows you to read this threaded comment; however, any edits to it will get removed if the file is opened in a newer version of Excel. Learn more: https://go.microsoft.com/fwlink/?linkid=870924
Comment:
    @Sibin Siva , please setup separate meeting  to discuss receiving inspection requirement.
Need vendor to provide their inspection evidence</t>
      </text>
    </comment>
    <comment ref="AB363" authorId="17" shapeId="0" xr:uid="{590E64CD-DA97-417A-806F-ACD83AD880C8}">
      <text>
        <t>[Threaded comment]
Your version of Excel allows you to read this threaded comment; however, any edits to it will get removed if the file is opened in a newer version of Excel. Learn more: https://go.microsoft.com/fwlink/?linkid=870924
Comment:
    Komatisu will send pin to Arrow for checking this</t>
      </text>
    </comment>
    <comment ref="Y368" authorId="18" shapeId="0" xr:uid="{A56C053F-4CEB-443B-89DE-0A4318122D7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@Jordan Cook </t>
      </text>
    </comment>
    <comment ref="V370" authorId="19" shapeId="0" xr:uid="{EE782C98-827B-4E23-AB76-EC9E30ACD9EC}">
      <text>
        <t>[Threaded comment]
Your version of Excel allows you to read this threaded comment; however, any edits to it will get removed if the file is opened in a newer version of Excel. Learn more: https://go.microsoft.com/fwlink/?linkid=870924
Comment:
    @Yingman Cheng  no stamping ID provided. Need this information from customer to confirm its our part. From pictures, it looks like this part is not ours</t>
      </text>
    </comment>
    <comment ref="AA371" authorId="20" shapeId="0" xr:uid="{9124C727-7740-438A-8BF9-F2E674AFC1C6}">
      <text>
        <t>[Threaded comment]
Your version of Excel allows you to read this threaded comment; however, any edits to it will get removed if the file is opened in a newer version of Excel. Learn more: https://go.microsoft.com/fwlink/?linkid=870924
Comment:
    Komatisu will send pin to Arrow for checking this</t>
      </text>
    </comment>
    <comment ref="AA373" authorId="21" shapeId="0" xr:uid="{CB6C2DE2-15CA-4175-B950-58C1FF99A53D}">
      <text>
        <t>[Threaded comment]
Your version of Excel allows you to read this threaded comment; however, any edits to it will get removed if the file is opened in a newer version of Excel. Learn more: https://go.microsoft.com/fwlink/?linkid=870924
Comment:
    @Jatinder Singh , please include the vendor part of CAR</t>
      </text>
    </comment>
    <comment ref="AA377" authorId="22" shapeId="0" xr:uid="{45622D4D-BC89-46EB-8F52-0D898D6666F0}">
      <text>
        <t>[Threaded comment]
Your version of Excel allows you to read this threaded comment; however, any edits to it will get removed if the file is opened in a newer version of Excel. Learn more: https://go.microsoft.com/fwlink/?linkid=870924
Comment:
    @Jatinder Singh , please add in all potential cause as we discussed. For excessive weld causing distortion, how are we going to prevent this?</t>
      </text>
    </comment>
    <comment ref="AB377" authorId="23" shapeId="0" xr:uid="{B5F15287-0B13-46B5-9A1F-C970ADC07004}">
      <text>
        <t>[Threaded comment]
Your version of Excel allows you to read this threaded comment; however, any edits to it will get removed if the file is opened in a newer version of Excel. Learn more: https://go.microsoft.com/fwlink/?linkid=870924
Comment:
    @Jatinder Singh , if we are performing TWYN inspection now and didn’t detect this issue, why you think TWYN can be the detective action here?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Chris Manson</author>
  </authors>
  <commentList>
    <comment ref="L4" authorId="0" shapeId="0" xr:uid="{00000000-0006-0000-0200-000001000000}">
      <text>
        <r>
          <rPr>
            <b/>
            <sz val="9"/>
            <color indexed="81"/>
            <rFont val="Tahoma"/>
            <family val="2"/>
          </rPr>
          <t>Chris Manson:</t>
        </r>
        <r>
          <rPr>
            <sz val="9"/>
            <color indexed="81"/>
            <rFont val="Tahoma"/>
            <family val="2"/>
          </rPr>
          <t xml:space="preserve">
average</t>
        </r>
      </text>
    </comment>
  </commentList>
</comments>
</file>

<file path=xl/sharedStrings.xml><?xml version="1.0" encoding="utf-8"?>
<sst xmlns="http://schemas.openxmlformats.org/spreadsheetml/2006/main" count="8004" uniqueCount="1953">
  <si>
    <t>Cambridge 60778</t>
  </si>
  <si>
    <t>Month</t>
  </si>
  <si>
    <t>Defect Notice Count All</t>
  </si>
  <si>
    <t>Defect Notice Productioon</t>
  </si>
  <si>
    <t>Defect Notice In Process Machining</t>
  </si>
  <si>
    <t>Defect Notice Raw Material</t>
  </si>
  <si>
    <t>Defect Notice NPI/PPAP</t>
  </si>
  <si>
    <t>Defect Notice PPD Parts</t>
  </si>
  <si>
    <t>No Defect Claims Early Life Failure</t>
  </si>
  <si>
    <t>Green Target</t>
  </si>
  <si>
    <t>Yellow Target</t>
  </si>
  <si>
    <t>Red Target</t>
  </si>
  <si>
    <t>Production DPU</t>
  </si>
  <si>
    <t>Production Average FY DPU</t>
  </si>
  <si>
    <t>Q1</t>
  </si>
  <si>
    <t>Q2</t>
  </si>
  <si>
    <t>Q3</t>
  </si>
  <si>
    <t>Q4</t>
  </si>
  <si>
    <t>Defect Notice Rolling Quarterly Average</t>
  </si>
  <si>
    <t>2019 avg monthy defects</t>
  </si>
  <si>
    <t>2020 avg monthy defects</t>
  </si>
  <si>
    <t>2021 avg monthy defects</t>
  </si>
  <si>
    <t>Apr</t>
  </si>
  <si>
    <t>May</t>
  </si>
  <si>
    <t>Jun</t>
  </si>
  <si>
    <t>Jul</t>
  </si>
  <si>
    <t>Aug</t>
  </si>
  <si>
    <t>Sep</t>
  </si>
  <si>
    <t>Oct</t>
  </si>
  <si>
    <t>Nov</t>
  </si>
  <si>
    <t>Dec</t>
  </si>
  <si>
    <t>Jan</t>
  </si>
  <si>
    <t>Feb</t>
  </si>
  <si>
    <t>Mar</t>
  </si>
  <si>
    <t>Woodstock 60782</t>
  </si>
  <si>
    <t>Studs off location</t>
  </si>
  <si>
    <t>video</t>
  </si>
  <si>
    <t>Corrective Action Log</t>
  </si>
  <si>
    <t xml:space="preserve"> </t>
  </si>
  <si>
    <t>Corrective Action Form</t>
  </si>
  <si>
    <t>GDLS PDF</t>
  </si>
  <si>
    <t>Strat/Wood PDF</t>
  </si>
  <si>
    <t>Cambridge PDF</t>
  </si>
  <si>
    <t>&lt;&lt;&lt;  Unhide previous columns for other date targets as needed</t>
  </si>
  <si>
    <t>Location
(as applicable)</t>
  </si>
  <si>
    <t>Status</t>
  </si>
  <si>
    <t>Incidence Type</t>
  </si>
  <si>
    <t>Type</t>
  </si>
  <si>
    <t>Category</t>
  </si>
  <si>
    <t>Received Date</t>
  </si>
  <si>
    <t>Year</t>
  </si>
  <si>
    <t>Part Number</t>
  </si>
  <si>
    <t>Part 
Description</t>
  </si>
  <si>
    <t>Reference #'s 
(Cust. CAR #, Stop 
Tag #, Audit NC #)</t>
  </si>
  <si>
    <t>Customer</t>
  </si>
  <si>
    <t>email</t>
  </si>
  <si>
    <t>200 Series</t>
  </si>
  <si>
    <t>800 Series</t>
  </si>
  <si>
    <t>Komatsu Tracking</t>
  </si>
  <si>
    <t>Work 
Order #</t>
  </si>
  <si>
    <t>Manufacture 
Date</t>
  </si>
  <si>
    <t>Quantity</t>
  </si>
  <si>
    <t>Problem Description</t>
  </si>
  <si>
    <t>Department Responsible</t>
  </si>
  <si>
    <t>Defect Category</t>
  </si>
  <si>
    <t>Champion</t>
  </si>
  <si>
    <t>Containment Complete?</t>
  </si>
  <si>
    <t>Corrective Action Prevention</t>
  </si>
  <si>
    <t>Corrective Action Detection</t>
  </si>
  <si>
    <t>Proposed Cost</t>
  </si>
  <si>
    <t>Cost Approved?</t>
  </si>
  <si>
    <t>Initial Resp.</t>
  </si>
  <si>
    <t>Final Resp. Due Date</t>
  </si>
  <si>
    <t>Completed Resp. Actual</t>
  </si>
  <si>
    <t xml:space="preserve">Follow Up Dates </t>
  </si>
  <si>
    <t># Days Ongoing</t>
  </si>
  <si>
    <t># Days to Close</t>
  </si>
  <si>
    <t>Closed Date</t>
  </si>
  <si>
    <t>Employee ID</t>
  </si>
  <si>
    <t>RMA #</t>
  </si>
  <si>
    <t xml:space="preserve">Follow up items: </t>
  </si>
  <si>
    <t>Contact</t>
  </si>
  <si>
    <t>Contact2</t>
  </si>
  <si>
    <t>Contact3</t>
  </si>
  <si>
    <t>Contact4</t>
  </si>
  <si>
    <t>Debit Cost</t>
  </si>
  <si>
    <t>Comments</t>
  </si>
  <si>
    <t>Stratford</t>
  </si>
  <si>
    <t>Closed</t>
  </si>
  <si>
    <t>Initial Rejection</t>
  </si>
  <si>
    <t>Internal</t>
  </si>
  <si>
    <t>5 Why</t>
  </si>
  <si>
    <t>QCI Cambridge</t>
  </si>
  <si>
    <t>Laser / Plasma</t>
  </si>
  <si>
    <t>Wrong Material</t>
  </si>
  <si>
    <t>Cancelled</t>
  </si>
  <si>
    <t>GDLS</t>
  </si>
  <si>
    <t>N/A</t>
  </si>
  <si>
    <t>Customer Issue</t>
  </si>
  <si>
    <t>Customer change / error</t>
  </si>
  <si>
    <t>Pull stock / Purge</t>
  </si>
  <si>
    <t>QCI Woodstock</t>
  </si>
  <si>
    <t>Shipping</t>
  </si>
  <si>
    <t>Missing Component</t>
  </si>
  <si>
    <t>Progress Rail</t>
  </si>
  <si>
    <t>Forming</t>
  </si>
  <si>
    <t>Poor Function</t>
  </si>
  <si>
    <t>Woodstock</t>
  </si>
  <si>
    <t>QCI Stratford</t>
  </si>
  <si>
    <t>Paint</t>
  </si>
  <si>
    <t>Adhesion</t>
  </si>
  <si>
    <t>Cambridge</t>
  </si>
  <si>
    <t>58F0400950</t>
  </si>
  <si>
    <t>Komatsu</t>
  </si>
  <si>
    <t>Weld</t>
  </si>
  <si>
    <t>Wrong Component</t>
  </si>
  <si>
    <t>John Deere</t>
  </si>
  <si>
    <t>Contamination</t>
  </si>
  <si>
    <t>Missed Operation</t>
  </si>
  <si>
    <t>58F2200054</t>
  </si>
  <si>
    <t>58B2200812</t>
  </si>
  <si>
    <t>Missing Weld</t>
  </si>
  <si>
    <t>count</t>
  </si>
  <si>
    <t>Machining</t>
  </si>
  <si>
    <t>Dim O/S</t>
  </si>
  <si>
    <t>RMA</t>
  </si>
  <si>
    <t>Assembly</t>
  </si>
  <si>
    <t>Damaged</t>
  </si>
  <si>
    <t>In Dispute</t>
  </si>
  <si>
    <t>58F4601071</t>
  </si>
  <si>
    <t>Dim U/S</t>
  </si>
  <si>
    <t>58B4601600</t>
  </si>
  <si>
    <t>Off Location</t>
  </si>
  <si>
    <t>Follow up</t>
  </si>
  <si>
    <t>Axle Housing STR</t>
  </si>
  <si>
    <t xml:space="preserve">Welding defects like undercuts, Lack of fusion, pin holes, undersize, weld barries etc. </t>
  </si>
  <si>
    <t>Weld Defects</t>
  </si>
  <si>
    <t>Jatinder Singh</t>
  </si>
  <si>
    <t>y</t>
  </si>
  <si>
    <t>Start Auditing LPA</t>
  </si>
  <si>
    <t>Open</t>
  </si>
  <si>
    <t>Fuel Tank</t>
  </si>
  <si>
    <t>Keneel</t>
  </si>
  <si>
    <t>Out of Specification</t>
  </si>
  <si>
    <t>Y</t>
  </si>
  <si>
    <t>Customer Request</t>
  </si>
  <si>
    <t>Tank A Covers</t>
  </si>
  <si>
    <t>Plate</t>
  </si>
  <si>
    <t>Weld O/S</t>
  </si>
  <si>
    <t>weld</t>
  </si>
  <si>
    <t>Galvion</t>
  </si>
  <si>
    <t>Receiving / Supplier</t>
  </si>
  <si>
    <t>Engineering</t>
  </si>
  <si>
    <t>Wrong Revision</t>
  </si>
  <si>
    <t>Weld U/S</t>
  </si>
  <si>
    <t>Grinding / Sanding marks</t>
  </si>
  <si>
    <t>QCI Division</t>
  </si>
  <si>
    <t>all</t>
  </si>
  <si>
    <t>58E4600711</t>
  </si>
  <si>
    <t>8D - Customer</t>
  </si>
  <si>
    <t>Side Frame</t>
  </si>
  <si>
    <t>not provided</t>
  </si>
  <si>
    <t>Dwayne</t>
  </si>
  <si>
    <t>QCI Rejected</t>
  </si>
  <si>
    <t>EMD</t>
  </si>
  <si>
    <t>Backwards/Wrong Side</t>
  </si>
  <si>
    <t>Liberty</t>
  </si>
  <si>
    <t>Weld / Paint</t>
  </si>
  <si>
    <t>Paint inside thread</t>
  </si>
  <si>
    <t>don't count</t>
  </si>
  <si>
    <t>Pedastal AS</t>
  </si>
  <si>
    <t>Caterpillar</t>
  </si>
  <si>
    <t>25-013</t>
  </si>
  <si>
    <t>SP-3132</t>
  </si>
  <si>
    <t>Chassis</t>
  </si>
  <si>
    <t>Midland</t>
  </si>
  <si>
    <t>The frame is missing a latch Item no. 13 on drawing SP-3135 (M5075) for holding the side door open on the machine</t>
  </si>
  <si>
    <t>QA</t>
  </si>
  <si>
    <t>Every sub-component must be verifed for presence after welding and Twyn inspection should also be peformed at the end of welding process. Twyn was not performed on this and will be going forward.</t>
  </si>
  <si>
    <t>25-155</t>
  </si>
  <si>
    <t>X830027784</t>
  </si>
  <si>
    <t>Cab G</t>
  </si>
  <si>
    <t>2025-Mar</t>
  </si>
  <si>
    <t xml:space="preserve">PB9923 windshield wiper motor has dead short causing fuse to                
    pop when powered on                                                         </t>
  </si>
  <si>
    <t>Sibin Siva</t>
  </si>
  <si>
    <t>This has been supplied to us and all wiper motors are to be certified by supplier</t>
  </si>
  <si>
    <t xml:space="preserve">Use the updated Cab assembly checklist (FRM-MF-065-C) to include additional electrical run test verification on all wiper motors </t>
  </si>
  <si>
    <t>25-254</t>
  </si>
  <si>
    <t>25-Aug/25-Sep</t>
  </si>
  <si>
    <t>RH Rear Fender</t>
  </si>
  <si>
    <t>Audit</t>
  </si>
  <si>
    <t>8D - Internal</t>
  </si>
  <si>
    <t>Adam</t>
  </si>
  <si>
    <t>Militex</t>
  </si>
  <si>
    <t>Bevel</t>
  </si>
  <si>
    <t>Profile</t>
  </si>
  <si>
    <t>Upright</t>
  </si>
  <si>
    <t>Cracked</t>
  </si>
  <si>
    <t>10849759-011</t>
  </si>
  <si>
    <t>25-169</t>
  </si>
  <si>
    <t>58D2280002</t>
  </si>
  <si>
    <t xml:space="preserve">Several areas of poor weld quality. will need reworked prior to use. areas of   
poor weld quality marked on the part.     Debit 2400 only                                      </t>
  </si>
  <si>
    <t xml:space="preserve">Welder Must weld to the customer spec. All corners needs to be wrapped and blended properly.use v-wac gauge for measuring undercut </t>
  </si>
  <si>
    <t>Always use the appropriate welding parameters to measure under cut and make sure they are in spec.  All corners needs to be wrapped and blended properly.</t>
  </si>
  <si>
    <t>25-187</t>
  </si>
  <si>
    <t>During assembly at G&amp;D axle was found with rust/debris in ports of 58B6010020 manifold, plastic caps do not provid  proper protection from contamination. 58B6010020 print list eng std 4.93.003 which lists plugs that should be installed in ports to prevent contamination. Unknown why supplier is not installing plugs per engineering specs,many past defects debit 42 only</t>
  </si>
  <si>
    <t>rust</t>
  </si>
  <si>
    <t>Full protection required using caps. RP must be applied prior to putting caps</t>
  </si>
  <si>
    <t xml:space="preserve">Please make sure threaded holes and machines surfaces always protected from paint and rust. RP must be applied prior to putting caps and needs to be verified </t>
  </si>
  <si>
    <t>MRB</t>
  </si>
  <si>
    <t>Rob Kuno</t>
  </si>
  <si>
    <t>Internal Audit</t>
  </si>
  <si>
    <t>Axle</t>
  </si>
  <si>
    <t>25-356</t>
  </si>
  <si>
    <t>Various</t>
  </si>
  <si>
    <t>Gauge Calibration</t>
  </si>
  <si>
    <t xml:space="preserve">ISO 9001:2015 standard mandates in section 7.1.5 Monitoring and measuring resources
b) are maintained to ensure their continuing fitness for their purpose.
7.5.2 Measurement traceability
a) calibrated or verified, or both, at specified intervals, or prior to use, against measurement standards traceable to international or national measurement standards. 
&amp; Arrow AOR Stratford Controlled Process PRO-10.1 – Gauge Management
(13) gauges are overdue for calibration at AOR Stratford
(37) gauges are overdue for calibration at AOR Cambridge </t>
  </si>
  <si>
    <t>25-336</t>
  </si>
  <si>
    <t>Audit CA</t>
  </si>
  <si>
    <t>No evidence of internal audits performed at regular frequencies in 2025 at AOR Stratford
Audit plan incomplete, with no assigned internal auditors to AOR Stratford</t>
  </si>
  <si>
    <t>Quality</t>
  </si>
  <si>
    <t>Stephanie</t>
  </si>
  <si>
    <t>Log Only</t>
  </si>
  <si>
    <t>Poor Pin Fit</t>
  </si>
  <si>
    <t>Undercut</t>
  </si>
  <si>
    <t>Cab</t>
  </si>
  <si>
    <t>Deck</t>
  </si>
  <si>
    <t>Cabinet</t>
  </si>
  <si>
    <t xml:space="preserve">Wrong Paint </t>
  </si>
  <si>
    <t>Wrong Product ID</t>
  </si>
  <si>
    <t>Grille</t>
  </si>
  <si>
    <t>58E2200234</t>
  </si>
  <si>
    <t>58E5404775</t>
  </si>
  <si>
    <t>58E5400301</t>
  </si>
  <si>
    <t>Control Box</t>
  </si>
  <si>
    <t>X830006677</t>
  </si>
  <si>
    <t>58E0618004</t>
  </si>
  <si>
    <t>Support</t>
  </si>
  <si>
    <t>Rust - Pitting</t>
  </si>
  <si>
    <t>58B5421001</t>
  </si>
  <si>
    <t xml:space="preserve">Cab </t>
  </si>
  <si>
    <t>in Dispute</t>
  </si>
  <si>
    <t>Porosity</t>
  </si>
  <si>
    <t>58E5426002</t>
  </si>
  <si>
    <t>Lack of Fusion</t>
  </si>
  <si>
    <t>58F5410830</t>
  </si>
  <si>
    <t>58F8000884</t>
  </si>
  <si>
    <t>Material Distortion</t>
  </si>
  <si>
    <t>Stamping</t>
  </si>
  <si>
    <t>Missing Feature</t>
  </si>
  <si>
    <t>Runs</t>
  </si>
  <si>
    <t>John K</t>
  </si>
  <si>
    <t>Missing Product ID</t>
  </si>
  <si>
    <t>Platform Center Deck</t>
  </si>
  <si>
    <t>IEC Holden</t>
  </si>
  <si>
    <t>58F4601301</t>
  </si>
  <si>
    <t>Jim</t>
  </si>
  <si>
    <t>Jeff</t>
  </si>
  <si>
    <t>58B5421831</t>
  </si>
  <si>
    <t>Underspray</t>
  </si>
  <si>
    <t>Masking / Prep</t>
  </si>
  <si>
    <t>58D4601120</t>
  </si>
  <si>
    <t xml:space="preserve">58E2200132 </t>
  </si>
  <si>
    <t>Clean/Grind</t>
  </si>
  <si>
    <t>58E5408924</t>
  </si>
  <si>
    <t>58E5452500</t>
  </si>
  <si>
    <t>Part has porosity, overlap and weld berries cut out bad welds. Debit $150.00</t>
  </si>
  <si>
    <t>Gusset on accumulator bracket has porosity</t>
  </si>
  <si>
    <t>58B5422835</t>
  </si>
  <si>
    <t>Enclosure has multiple places of water damage and water is still draining from the intreior of the enclosure. Debit $7277.52</t>
  </si>
  <si>
    <t>58E5452740</t>
  </si>
  <si>
    <t>Item #74 (MM0073) @ A-14 and item 83 (MM0082) @ A-15 are broken damaged from position placed in carrier.</t>
  </si>
  <si>
    <t>Part 58E4600711 was built wrong the center structure is 98mm off location, one side is 965mm and the other side is 1161mmm, Bebit $2195.37</t>
  </si>
  <si>
    <t>58F5452150</t>
  </si>
  <si>
    <t>Refer to the following areas ofn the drawing: 9mm fillet both sides@ C-43, 6mm fillet@ D-45, flare bevel weld 2x@D-45 &amp; bevel weld 2x item 38 and 42 @ E-70, Supplier did not seek clarification fomr Supplier Quality Engineering.</t>
  </si>
  <si>
    <t>58F8001380</t>
  </si>
  <si>
    <t>Two different parts found on pallet on G&amp;D receiving dock. Parts need to be on separate pallets to prevent possible miss picks. 58F8001380 &amp; 58F8003220 need to stored in separate locations. Debit $42.50</t>
  </si>
  <si>
    <t>58F8003220</t>
  </si>
  <si>
    <t>All the flat plates has lack of fusion,profile leg of weld dont hit the crown. The blocks on the ends has bad profile, overlap and pinhole. Debit $150.00</t>
  </si>
  <si>
    <t xml:space="preserve">Welds on inside fo flat plates has lack of fusion, profile, porosity, where two welds stop has to spaced 1 inch apart. </t>
  </si>
  <si>
    <t>Top and bottom of the flat plate are low. Leg of welds don’t hit the crown profile,inside plate,profile,lack of fusion. Debit $150.00</t>
  </si>
  <si>
    <t>58B5422825</t>
  </si>
  <si>
    <t>Cabinet is missing a tie @ E-15 of page #2 (TY7850). Debit $575.00</t>
  </si>
  <si>
    <t>Missing weld on outside of box</t>
  </si>
  <si>
    <t>58E0518004</t>
  </si>
  <si>
    <t>Nut off loation (not centered) spatter and a piece of welding wire</t>
  </si>
  <si>
    <t>58F4600541</t>
  </si>
  <si>
    <t>Dave</t>
  </si>
  <si>
    <t>Wrong component</t>
  </si>
  <si>
    <t>Control box</t>
  </si>
  <si>
    <t>Platform RH Deck</t>
  </si>
  <si>
    <t>Brake Cabinet</t>
  </si>
  <si>
    <t>STRYTEN CANADA</t>
  </si>
  <si>
    <t>Mike</t>
  </si>
  <si>
    <t>Steve</t>
  </si>
  <si>
    <t>Surface Finish</t>
  </si>
  <si>
    <t>Mack Defense</t>
  </si>
  <si>
    <t>Overspray</t>
  </si>
  <si>
    <t>58F2200900</t>
  </si>
  <si>
    <t>RMA only</t>
  </si>
  <si>
    <t>Mateial Handling</t>
  </si>
  <si>
    <t>58B0207300</t>
  </si>
  <si>
    <t>Missing weld</t>
  </si>
  <si>
    <t>DNV 
(formerly TRC)</t>
  </si>
  <si>
    <t>Platform A., LH Deck</t>
  </si>
  <si>
    <t>CAB G</t>
  </si>
  <si>
    <t>Missing Paint</t>
  </si>
  <si>
    <t>SP-073</t>
  </si>
  <si>
    <t>Timberline/
Komatsu</t>
  </si>
  <si>
    <t>Control Box A</t>
  </si>
  <si>
    <t>2021-Sep</t>
  </si>
  <si>
    <t>Wrong product ID</t>
  </si>
  <si>
    <t>Platform A, LH Deck</t>
  </si>
  <si>
    <t>Olympic</t>
  </si>
  <si>
    <t>58F2201300</t>
  </si>
  <si>
    <t>Muffler A., Exhaust</t>
  </si>
  <si>
    <t>Flatness</t>
  </si>
  <si>
    <t>58F2200002</t>
  </si>
  <si>
    <t>58E5454100</t>
  </si>
  <si>
    <t xml:space="preserve">Platform LH Deck </t>
  </si>
  <si>
    <t>58B5405045</t>
  </si>
  <si>
    <t>58F5411401</t>
  </si>
  <si>
    <t>58F0250571</t>
  </si>
  <si>
    <t>58F5431051</t>
  </si>
  <si>
    <t>Cab G, Purchased</t>
  </si>
  <si>
    <t>58F5454401</t>
  </si>
  <si>
    <t>X830032211</t>
  </si>
  <si>
    <t>Rob Oliver</t>
  </si>
  <si>
    <t>Wrong Orientation/ Flipped</t>
  </si>
  <si>
    <t>58D5480362</t>
  </si>
  <si>
    <t>58E5430663</t>
  </si>
  <si>
    <t>58E5423540</t>
  </si>
  <si>
    <t>Plate, Diagnostic</t>
  </si>
  <si>
    <t>58E2200133</t>
  </si>
  <si>
    <t>Perforated Sheet</t>
  </si>
  <si>
    <t>58B0240801</t>
  </si>
  <si>
    <t>58B5451602</t>
  </si>
  <si>
    <t>Un-incorporated weld</t>
  </si>
  <si>
    <t>Platform, RH Deck Str</t>
  </si>
  <si>
    <t>Tank A, Def Covers</t>
  </si>
  <si>
    <t>Upright A., LH STR</t>
  </si>
  <si>
    <t>58F0350001</t>
  </si>
  <si>
    <t>Light Paint</t>
  </si>
  <si>
    <t>NA</t>
  </si>
  <si>
    <t>Zinc Coating</t>
  </si>
  <si>
    <t>58F5452851</t>
  </si>
  <si>
    <t>Axle, Housing STR</t>
  </si>
  <si>
    <t>Rust</t>
  </si>
  <si>
    <t>Muffler</t>
  </si>
  <si>
    <t>Grille Str Top</t>
  </si>
  <si>
    <t>Final Assembly</t>
  </si>
  <si>
    <t>25-001</t>
  </si>
  <si>
    <t>During assembly at G&amp;D 58b2201620 hatch door was found not latching closed properly. Latch will not grab keeper. 2 different hatch doors tried with same result. Hatch door measurement o mm checks ok. Unable to measure axle  dimension of 709.7mm. EL0851 possibly welded off location for keeper. Order 1 pc of EL0851 from supplier.</t>
  </si>
  <si>
    <t>Use the fixture in appropriate way and verify the measurments afterwards.Debit $150</t>
  </si>
  <si>
    <t>25-002</t>
  </si>
  <si>
    <t>When checking for water damage the door came off hinges and dropped the door causing some bent .</t>
  </si>
  <si>
    <t>This should not be on us as it was mis-handled by Komatsu employees.</t>
  </si>
  <si>
    <t>25-003</t>
  </si>
  <si>
    <t xml:space="preserve">Right hand side mounting plate is welded on approx 120mm off.  Spec: 1321.1mm  &amp; actual measurement is  1200mm. </t>
  </si>
  <si>
    <t>100% Twyn inspection on all cabinets as per QA 25-002</t>
  </si>
  <si>
    <t>25-004</t>
  </si>
  <si>
    <t>Grille Str.</t>
  </si>
  <si>
    <t>Wrong cap screw welded on part for radiator cap to bolt on. Should be .875" long and founds ome of 0.750". Same as defect 516729 (24-358).</t>
  </si>
  <si>
    <t>Material handlers: Make sure right parts are picked as per work order. Verify the length &amp; thread size of studs, nuts and cap screws as it can be mis-interptered easily. QA 24-178. Debit $7890.05</t>
  </si>
  <si>
    <t>25-005</t>
  </si>
  <si>
    <t>Platfrom A, lH Deck str.</t>
  </si>
  <si>
    <t>PPAP part. Welds does not meet the print spec.Debit $14085.22</t>
  </si>
  <si>
    <t>PPAP</t>
  </si>
  <si>
    <t>Okay for wash magnets needs tro be used to signal its ready for wash. Do not wash any PPAP part without if these magnets are not put on the part by quality</t>
  </si>
  <si>
    <t>25-006</t>
  </si>
  <si>
    <t xml:space="preserve">Water leakage between the walls. Debit $8334.20 only </t>
  </si>
  <si>
    <t>Wash</t>
  </si>
  <si>
    <t>Kan to try wiping with alcohol instead of washing. Wash only outside and wipe down inside with alcohol.</t>
  </si>
  <si>
    <t>25-007</t>
  </si>
  <si>
    <t>58E-54-10682 trim bracket is off location inside of cab causing RH side panel 58B-54-70770 to not fit properly. Trim bracket should measure 345.1mm from tapped hole in rops frame. Actual measurement is approx. 341mm</t>
  </si>
  <si>
    <r>
      <t xml:space="preserve">QA 25-005 to use fixture. Debit </t>
    </r>
    <r>
      <rPr>
        <u/>
        <sz val="10"/>
        <color theme="1"/>
        <rFont val="Arial"/>
        <family val="2"/>
      </rPr>
      <t>$450.00 only</t>
    </r>
  </si>
  <si>
    <t>25-008</t>
  </si>
  <si>
    <t>SP-10</t>
  </si>
  <si>
    <t>The left side operator console mount socket (SP-134) is not square to the deck of the machine.</t>
  </si>
  <si>
    <t xml:space="preserve">QA issued stating team member must verify squarness. Mount Sockets should be checked for square after welding and do not apply excessive heat input during hollow pipe welding. </t>
  </si>
  <si>
    <t>25-011</t>
  </si>
  <si>
    <t>Handle, Door Grab RH</t>
  </si>
  <si>
    <t>Wrong part # is printed on the sticker thats taped to the part. Part #58E-54-30662 is on the sticker, but should be part #58E-54-30663.</t>
  </si>
  <si>
    <t>Final Assembly / Shipping</t>
  </si>
  <si>
    <t>Ensure the right lable is used on the part as the the print</t>
  </si>
  <si>
    <t>25-012</t>
  </si>
  <si>
    <t>58F0150571</t>
  </si>
  <si>
    <t>Wrong part sent by supplier. Part #58F-02-50571 was ordered, but part #58F-02-50570 was received. This was a mistake from our side and it got resolved in Nov-2024. see emails in the CAR folder</t>
  </si>
  <si>
    <t>Wrong Part</t>
  </si>
  <si>
    <t>Verify the part ID  with the packaing slip beofre putting them in the crate</t>
  </si>
  <si>
    <t>25-015</t>
  </si>
  <si>
    <t>58E5430653</t>
  </si>
  <si>
    <t>Handle, Door Grab LH</t>
  </si>
  <si>
    <t xml:space="preserve">Customer ordered 58E5430653 but we supplied them 58E5430663 and the label on the part was different too (58E5430652). </t>
  </si>
  <si>
    <t>Refer the print and Quality alert to make sure the part and label is correct prir to packaging</t>
  </si>
  <si>
    <t>25-016</t>
  </si>
  <si>
    <t>Cab assy recieved at PMO with the bottom rh mm0576 weld nut welded off location on the 58E5424252 plate A.,Steering mtg. The steering column will not bolt up.</t>
  </si>
  <si>
    <t>QA 25-012 to do a bolt check on all nuts after welding</t>
  </si>
  <si>
    <t>25-017</t>
  </si>
  <si>
    <t>58B4601802</t>
  </si>
  <si>
    <t>Support, Str.</t>
  </si>
  <si>
    <t>PPAP Part. item 33 should be welded under Item 4 both sides. Item 34&amp;35 channe welds are low and have undercut.Welds needs to go over tacks.berries ,overlap, reentery angle lack of fusion on prep parts size on conner of the tubes</t>
  </si>
  <si>
    <t>QA 25-013 Debit $150 only</t>
  </si>
  <si>
    <t>25-018</t>
  </si>
  <si>
    <t>During assembly at G&amp;D rear tube str 58F2200940 was found not fitting on rear axle. Print dimension of 684 mm between 58F2200830 tapped pads measures approx 687 mm. Two  different 58F2200940 tubes tried with same result.
 REWORK AT PMO. ORDER 1 PC OF 58F2200830 TAPPED PAD</t>
  </si>
  <si>
    <t>Use the fixture in appropriate way and verify the measurments afterwards if Twyn shows off location. Debit $75</t>
  </si>
  <si>
    <t>Need fixture</t>
  </si>
  <si>
    <t>John Megan</t>
  </si>
  <si>
    <t>25-019</t>
  </si>
  <si>
    <t xml:space="preserve">N/A </t>
  </si>
  <si>
    <t xml:space="preserve">Broken stud on inner left wall( May be lack of fusion) </t>
  </si>
  <si>
    <t xml:space="preserve">Need to weld the studs with appropriate welding parameters. </t>
  </si>
  <si>
    <t>25-020</t>
  </si>
  <si>
    <t>Upright A., L.H. STR</t>
  </si>
  <si>
    <t>58F4600541 found with sheet metal (58F-46-00590 &amp; 58F-46-00580) not square and on right location. 38.0 dimension found out of specification.</t>
  </si>
  <si>
    <t>1.Engineerng needs add extra dimension to assit weld process. 2. Quality alert has been issued (25-017).</t>
  </si>
  <si>
    <t>25-021</t>
  </si>
  <si>
    <t>Cab floor RH lwr sheet 58E-54-24761 has hole/weld nut off location where 58B5470490 dash bottom cover bolts to  the floor. hole should measure 318mm from the egde of the  lower sheet hole actually measures approx. 315mm causing cover to not properly fit. Rework in dept</t>
  </si>
  <si>
    <t xml:space="preserve">Measurement should be taken properly during welding. </t>
  </si>
  <si>
    <t>25-022</t>
  </si>
  <si>
    <t xml:space="preserve">N/A, </t>
  </si>
  <si>
    <t>505079, 501223</t>
  </si>
  <si>
    <t xml:space="preserve">We received a defect notice from Liberty on 58B5422835 enclosure about holes not being plugged before paint, Incorrect holes plugged prior to painting, causing insufficient hole diameter
</t>
  </si>
  <si>
    <t xml:space="preserve">All threaded holes must be plugged in properly before paint. </t>
  </si>
  <si>
    <t>25-023</t>
  </si>
  <si>
    <t>During assembly at G&amp;D 2 pcs of EG7814 were found welded to axle off location. Print 58E2200143 lists dimension of 162.7 mm center of hole to center of hole. Actual measurement is approx 150 mm between holes. 2 pcs will need cut off and located per print. REWORK AT PMO. ORDER 2 PCS OF EG7814</t>
  </si>
  <si>
    <t xml:space="preserve">Measurement should be taken properly during marking process and should be verified after tack welding. Fixture needs to make to locate three EG7418 blockes.  </t>
  </si>
  <si>
    <t>25-024</t>
  </si>
  <si>
    <t>N/A,404111</t>
  </si>
  <si>
    <t>501224, 504634</t>
  </si>
  <si>
    <t>Weld not complete around stud in section C-C on Page 2.</t>
  </si>
  <si>
    <t>Studs must be welded all around as per drawing. Debit $600</t>
  </si>
  <si>
    <t>25-025</t>
  </si>
  <si>
    <t>Bar on right door welded towards right side of door instead of left side of door.</t>
  </si>
  <si>
    <t xml:space="preserve">Rods should be welded according to the print and must be verifed after tack welding. </t>
  </si>
  <si>
    <t>25-026</t>
  </si>
  <si>
    <t>N/A,404080</t>
  </si>
  <si>
    <t>Missing bar on back panel in left compartment of enclosure.</t>
  </si>
  <si>
    <t>Welder should cross check all the Componets after welding. Inspectors must verify all welded components with TWYN.Debit $600</t>
  </si>
  <si>
    <t>25-027</t>
  </si>
  <si>
    <t>During assembly at G&amp;D def tank was found with damaged threads at 58B0200570 flange. Threads look and feel rough,filter will not install fully due to threads damaged at bottom of flange, unknown how damage occurred, not damaged  at G&amp;D.</t>
  </si>
  <si>
    <t>Threads must be protected like with aluminium foil or apply anti spatter spray before to start welding. QA alert has been also issued.</t>
  </si>
  <si>
    <t xml:space="preserve">Threads must be protected like with aluminium foil or apply anti spatter spray before to start welding. </t>
  </si>
  <si>
    <t>25-028</t>
  </si>
  <si>
    <t>During assembly at G&amp;D axle was found with weld in holes of EM8618 bracket str for blower press switch box and portable light. VH9969 studs welded to EM8619 off position &amp; weld at top of TY1334 pipe. ORDER 1 PC EM8618.</t>
  </si>
  <si>
    <t xml:space="preserve">Please remove all tack welds after welding and holes also should be protected from molten metal. Measurements should be verified before to start welding. QA alert has been also issued. </t>
  </si>
  <si>
    <t>Please remove all tack welds after welding and holes also should be protected from molten metal. Measurements should be verified before to start welding.</t>
  </si>
  <si>
    <t>25-028.1</t>
  </si>
  <si>
    <t>Always use appropriate welding parameters and techniques. Operator must inspect his own work and fix it on the spot. Even single pin hole, single undercut,  weld barries, tiny lack of fusions are not acceptable any more. Debit $2400 only</t>
  </si>
  <si>
    <t>25-029</t>
  </si>
  <si>
    <t>Def tank was found not fitting on
       fuel tank properly. Top of tank is flush, 1 side of lower
       mount is flush, 1 side of lower tank mount is approx 1/2
       inch from fuel tank. When lower tank is mounted flush,
       opposite side of top of def tank is approx 1/2 inch from
       fuel tank. Def tank appears to be warped, tried on two fuel
       tanks with same result. Reference defect 899309 for same
       issue.</t>
  </si>
  <si>
    <t>Highlighted the note on print to keep both faces of item 3 &amp; Item 6 within 1mm. Added note to print make sure the face of Item 6 is flat.</t>
  </si>
  <si>
    <t>Make sure the faces are flat and the distance between the faces of bottom and top brackets are within 1 mm</t>
  </si>
  <si>
    <t>25-030</t>
  </si>
  <si>
    <t>During assembly at G&amp;D weld was found in hole of EK7293 tapped pad for handrail mounting, bolt will not tighten to handrail.        ORDER 1 PC OF EK7293.</t>
  </si>
  <si>
    <t xml:space="preserve">Arc strikes and tack welds must be grind off . These kinds of defects are not acceptable. Quality alert has been issued. </t>
  </si>
  <si>
    <t xml:space="preserve">Arc strikes and tack welds must be grind off . These kinds of defects are not acceptable. </t>
  </si>
  <si>
    <t>25-031</t>
  </si>
  <si>
    <t>Chassis (SP-165)</t>
  </si>
  <si>
    <t xml:space="preserve">Rear body weldment (SP-165) is missing both item 13's (Lashing D'ring W/ Mount) and identification serial no. </t>
  </si>
  <si>
    <t>ITP must be signed off</t>
  </si>
  <si>
    <t xml:space="preserve">Part must be fully checked with TWYN/ Visually for missing components and stamp. Kit should be also verified for all components before to use.  </t>
  </si>
  <si>
    <t>25-033</t>
  </si>
  <si>
    <t>Always use appropriate welding parameters and techniques. Operator must inspect his own work and fix it on the spot. Even single pin hole, single undercut,  weld barries, tiny lack of fusions are not acceptable any more. Debit $4200</t>
  </si>
  <si>
    <t>25-034</t>
  </si>
  <si>
    <t>25-035</t>
  </si>
  <si>
    <t xml:space="preserve">Always use appropriate welding parameters and techniques. Operator must inspect his own work and fix it on the spot. Even single pin hole, single undercut,  weld barries, tiny lack of fusions are not acceptable any more. </t>
  </si>
  <si>
    <t>25-036</t>
  </si>
  <si>
    <t>25-037</t>
  </si>
  <si>
    <t>Always use appropriate welding parameters and techniques. Operator must inspect his own work and fix it on the spot. Even single pin hole, single undercut,  weld barries, tiny lack of fusions are not acceptable any more. Debit 7500.00</t>
  </si>
  <si>
    <t>25-038</t>
  </si>
  <si>
    <t>Always use appropriate welding parameters and techniques. Operator must inspect his own work and fix it on the spot. Even single pin hole, single undercut,  weld barries, tiny lack of fusions are not acceptable any more. Debit $3000</t>
  </si>
  <si>
    <t>25-039</t>
  </si>
  <si>
    <t>Tank a., Def cover</t>
  </si>
  <si>
    <t>During assembly at G&amp;D def tank was found with 1 pc of 58B0202140 tapped seat welded off location. Print 58F0200851 lists dimension of 434.0 mm, actual measurment is approx 234 mm. Def tank will be installed on fuel tank for truck 940556. **ORDER 1 PC OF 58B0202140**</t>
  </si>
  <si>
    <t xml:space="preserve">Part must be reverified after marking. Quality alert has been issued. </t>
  </si>
  <si>
    <t xml:space="preserve">Measurements should be taken properly and verified after tack welding. </t>
  </si>
  <si>
    <t>25-040</t>
  </si>
  <si>
    <t>EL7409/58F2200054</t>
  </si>
  <si>
    <t>Gasket/ Axle</t>
  </si>
  <si>
    <t xml:space="preserve">    Part was damaged during tear down of rear axle due to weld                  
    issues</t>
  </si>
  <si>
    <t>Must be inspect ed properly</t>
  </si>
  <si>
    <t>Always supply good quality parts to customer.</t>
  </si>
  <si>
    <t>25-041</t>
  </si>
  <si>
    <t>WB1162/58F2200054</t>
  </si>
  <si>
    <t>Pivot eye bolts/Axle</t>
  </si>
  <si>
    <t>Pivot eye bolts need replaced after removing pivot eye from                 
    axle due to failed weld audit. Reference DN517045</t>
  </si>
  <si>
    <t>25-042</t>
  </si>
  <si>
    <t>Cab G.</t>
  </si>
  <si>
    <t>Cab recieved at PMO with 58E-54-23784 plate stamped
       inncorecttly Radio and WIFI stamps flipped on plate
       Contact supllier to order new plate</t>
  </si>
  <si>
    <t>Part should be marked off as per customer drawing and verifed from inspector. QA has been issued.</t>
  </si>
  <si>
    <t xml:space="preserve">Part should be marked off as per customer drawing and verifed from inspector. </t>
  </si>
  <si>
    <t>25-043</t>
  </si>
  <si>
    <t>N/A,404127</t>
  </si>
  <si>
    <t>Timberline</t>
  </si>
  <si>
    <t>Count</t>
  </si>
  <si>
    <t>Missing bar on top inside panel of left compartment . Debit $6230.21 only</t>
  </si>
  <si>
    <t>Presence of all components must be verify with drawing and TWYN inspection after final welding.  Debit $600</t>
  </si>
  <si>
    <t>25-044</t>
  </si>
  <si>
    <t>When deck was lifted from supplier transport stand bent sheet metal was found from deck not loaded and banded to stand properly. Sheet metal was sitting on white protective plastic causing the damage. Rework at PMO</t>
  </si>
  <si>
    <t>More Training should be provided to employees</t>
  </si>
  <si>
    <t xml:space="preserve">Part should be carefully load on the stand and fully secured with the straps before to ship. </t>
  </si>
  <si>
    <t>25-045</t>
  </si>
  <si>
    <t>During assembly at G&amp;D hatch door hinges were found welded to axle 180 degrees off location causing hatch door to not  close and not centered in opening. Hinge p/n's EL0850 &amp; EL0849, 1 pc each. No supplier code stamped on axle.REWORK AT PMO.       ORDER 1 PC OF EL0850 &amp; 1 PC OF EL0849</t>
  </si>
  <si>
    <t xml:space="preserve">Part must be welded to print and fully inspected after final welding. </t>
  </si>
  <si>
    <t>25-046</t>
  </si>
  <si>
    <t>25-047</t>
  </si>
  <si>
    <t>The two nuts for the passenger seat teather eye  bolts dont line up with the holes in the floor</t>
  </si>
  <si>
    <t xml:space="preserve">Quality alert has been issued and operators already have mating bolts. </t>
  </si>
  <si>
    <t xml:space="preserve">Nuts should be welded with the help of mating bolts. </t>
  </si>
  <si>
    <t>25-048</t>
  </si>
  <si>
    <t>Not welded to REV02. Top deck plate needs weldeed solid angle iron needs weld solid on top,overlap.</t>
  </si>
  <si>
    <t xml:space="preserve">Welders must use the appropriate welding techniques and parameters in order to achieve high welding quality. Welds quality should also meet Komatsu QC 4.5 standard. </t>
  </si>
  <si>
    <t>25-049</t>
  </si>
  <si>
    <t>CTR Deck</t>
  </si>
  <si>
    <t>58F5452851 PLATFORM, CENTER DECK arrived at PMO missing a   standoff for the score board harness.Rework in department</t>
  </si>
  <si>
    <t>Part must be fully checked with TWYN/ Visually for missing components and stamp. Kit should be also verified for all components before to use.  Debit $75</t>
  </si>
  <si>
    <t>25-050</t>
  </si>
  <si>
    <t>Always use appropriate welding parameters and techniques. Operator must inspect his own work and fix it on the spot. Even single pin hole, single undercut,  weld barries, tiny lack of fusions are not acceptable any more. Debit $150</t>
  </si>
  <si>
    <t>25-051</t>
  </si>
  <si>
    <t>25-052</t>
  </si>
  <si>
    <t>During assembly at G&amp;D 1 pc of MM0073 broke free from  inside of axle due to poor weld quality, lack of fusion.REWORK AT PMO</t>
  </si>
  <si>
    <t>QA has been issued.</t>
  </si>
  <si>
    <t>Cap Screws are must be welded all-around as per Komatsu Standard 4.01.001Debit $150</t>
  </si>
  <si>
    <t>25-053</t>
  </si>
  <si>
    <t>Welding defects like undercuts, Lack of fusion, pin holes, undersize, weld barries etc. Debit $47037.95</t>
  </si>
  <si>
    <t>25-054</t>
  </si>
  <si>
    <t>Grille STR</t>
  </si>
  <si>
    <t>Grille structure recieved at PMO with lack of penetration on the tr4439 c/s to the ef8142 mount plate Causing cap screw to break free during assembly process.Rework in dept</t>
  </si>
  <si>
    <t>Quality alert has been issued.</t>
  </si>
  <si>
    <t>Cap Screws are must be welded appropriatly as per customer drawing.  Debit $600</t>
  </si>
  <si>
    <t>25-055</t>
  </si>
  <si>
    <t>THE LEFT HAND SIDE MOUNTING PLATE 58F5440760 IS WELDED ON APPROX 100MM TOO LOW. THE 1321.1 MM MEASUREMENT IS NOT KEPT IT MEASURES APPROX 1200MM</t>
  </si>
  <si>
    <t>Operator must check critical dimension twice.</t>
  </si>
  <si>
    <t>25-057</t>
  </si>
  <si>
    <t>During assembly at G&amp;D elbow will not thread into port due to 1 pc of EG7814 tapped pad welded too close to port. Print  lists dimension of 20 degrees from top/center of axle. Possible CR needed to list better dimension on print to   avoid interference issue. Surface rust found at wheel motor machined surfaces due to poor RP application.</t>
  </si>
  <si>
    <t>Fixture required</t>
  </si>
  <si>
    <t>Measurements should be taken properly and verified after tack welding. Need fixture and Foo has to work on it. Debit $150</t>
  </si>
  <si>
    <t>Unknown</t>
  </si>
  <si>
    <t>25-058</t>
  </si>
  <si>
    <t>During assembly at G&amp;D 58F2200920 cover was found not
fitting on axle, cover measures to print. Dimensions not found on print for axle.Debit $150</t>
  </si>
  <si>
    <t>Double checking of measurements by own after marking.</t>
  </si>
  <si>
    <t xml:space="preserve">Measurements should be taken properly as per customer drawing and verify again before to start cutting.  </t>
  </si>
  <si>
    <t>25-059</t>
  </si>
  <si>
    <t>The EG1796 barr, tapped on the inside of the rear case is welded on too high the bracket that bolts too it hits the tube on the rear case.</t>
  </si>
  <si>
    <t>Double checking of measurements by own after tack welding.</t>
  </si>
  <si>
    <t>Measurements should be taken properly as per customer drawing and verify again before to start welding.  Debit $150</t>
  </si>
  <si>
    <t>25-060</t>
  </si>
  <si>
    <t>Always use appropriate welding parameters and techniques. Operator must inspect his own work and fix it on the spot. Even single pin hole, single undercut,  weld barries, tiny lack of fusions are not acceptable any more. Debit $2850 only</t>
  </si>
  <si>
    <t>25-061</t>
  </si>
  <si>
    <t>25-062</t>
  </si>
  <si>
    <t>During assembly at G&amp;D 58D0400540 coverwas found not fitting, on axle. Axle print shows 4 pc of MM0082 in line 400 mm apart, bolts not welded in line causing cover to not fit.</t>
  </si>
  <si>
    <t>25-063</t>
  </si>
  <si>
    <t>Paint came off when installing the bulck head fittings  for brake and steering hoses.   rework asn needed</t>
  </si>
  <si>
    <t xml:space="preserve">Part cleaning and paint mixing should be done as per SOP.Debit $600 </t>
  </si>
  <si>
    <t>25-064</t>
  </si>
  <si>
    <t>CAB A., Brake Cabinet</t>
  </si>
  <si>
    <t xml:space="preserve">CAB Brake cabinet recieved at pmo with broken stud inside
       </t>
  </si>
  <si>
    <t>Broken</t>
  </si>
  <si>
    <t>If we find the issue with the part during assembly or inprocess, we need to bring up to supervisor and QA immediately. Debit 300</t>
  </si>
  <si>
    <t>25-065</t>
  </si>
  <si>
    <t>Welding defects like undercuts, Lack of fusion, pin holes, undersize, weld barries etc. Debit $150</t>
  </si>
  <si>
    <t>25-066</t>
  </si>
  <si>
    <t>Start auditing LPA</t>
  </si>
  <si>
    <t>Always use appropriate welding parameters and techniques. Operator must inspect his own work and fix it on the spot. Even single pin hole, single undercut,  weld barries, tiny lack of fusions are not acceptable any more. Debit 150</t>
  </si>
  <si>
    <t>25-067</t>
  </si>
  <si>
    <t>CAB G.</t>
  </si>
  <si>
    <t>Cab recieved at PMO with damaged PC0639 connector at JWW break out on harness 58B-06-06160. Contact supplier to order PC0639 plug end.  Rework in dept</t>
  </si>
  <si>
    <t xml:space="preserve">Need to use more cautions while assembling electric components. </t>
  </si>
  <si>
    <t>25-068</t>
  </si>
  <si>
    <t xml:space="preserve">Need To re-verify before to assemble. </t>
  </si>
  <si>
    <t xml:space="preserve">Part should be marked off as per customer drawing and verifed from inspector. QA 25-030 re-issued. </t>
  </si>
  <si>
    <t>25-069</t>
  </si>
  <si>
    <t>Platform Center deck recieved at PMO missing item #79, 58f5409600 Bracket assy Str. along with the mounting hardware for it</t>
  </si>
  <si>
    <t>Part Should be verified with TWYN beofre to ship</t>
  </si>
  <si>
    <t>Part should be verified with TWYN beofre to ship.</t>
  </si>
  <si>
    <t>25-070</t>
  </si>
  <si>
    <t>177-8803</t>
  </si>
  <si>
    <t>Stitch weld instead of solid weld.</t>
  </si>
  <si>
    <t>Two step verifiaction</t>
  </si>
  <si>
    <t>Part should be welded according to cutomer drawing.</t>
  </si>
  <si>
    <t>25-071</t>
  </si>
  <si>
    <t>25-072</t>
  </si>
  <si>
    <t>25-073</t>
  </si>
  <si>
    <t>Missing bar on top inside panel of left compartment and missing bar on left side of back panel.</t>
  </si>
  <si>
    <t xml:space="preserve">Part should not be moved to next operation untill inspection checks are not done. </t>
  </si>
  <si>
    <t xml:space="preserve">Parts presence must be verified with drawing after final welding. TWYN and ITP checks must be performed after welding. Qa 25-031 re-issued. </t>
  </si>
  <si>
    <t>25-074</t>
  </si>
  <si>
    <t xml:space="preserve">Welding defects like undercuts, Grinding marking, pin holes, undersize, weld barries, Damage, Porosity etc. </t>
  </si>
  <si>
    <t>25-075</t>
  </si>
  <si>
    <t>Cab recieved at PMO missing 58E-54-27090 Cab decal mnt plate</t>
  </si>
  <si>
    <t xml:space="preserve">Check assembled parts with the list provided. </t>
  </si>
  <si>
    <t xml:space="preserve">Part should be properly checked and check sheet only marked off after verification. </t>
  </si>
  <si>
    <t>25-076</t>
  </si>
  <si>
    <t xml:space="preserve">Welding defects like undercuts, Grinding marking, pin holes, undersize, weld barries, Damage, LOF, Porosity etc. </t>
  </si>
  <si>
    <t>25-077</t>
  </si>
  <si>
    <t>During assembly at G&amp;D anti sway bar pin will not move  through both TX8110 sleeves. Sleeves not in line.</t>
  </si>
  <si>
    <t xml:space="preserve">Machining report should be filled and signed off </t>
  </si>
  <si>
    <t>Bores should be checked with Pin Gauge after machining and sleeve installation for alignment and correct diameter. QA 25-165 re-issued.</t>
  </si>
  <si>
    <t>Pending</t>
  </si>
  <si>
    <t>25-078</t>
  </si>
  <si>
    <t>25-079</t>
  </si>
  <si>
    <t>25-080</t>
  </si>
  <si>
    <t>25-081</t>
  </si>
  <si>
    <t>25-082</t>
  </si>
  <si>
    <t>SP-10 /SP-8</t>
  </si>
  <si>
    <t>Broken weld at small hinge door, bent stair rugs, blast media is not fully removed before paint, Dimesional inaccuracy</t>
  </si>
  <si>
    <t>Weld, paint</t>
  </si>
  <si>
    <t>Part must be check visually, TWYN and ITP as per company SOP.</t>
  </si>
  <si>
    <t>25-083</t>
  </si>
  <si>
    <t>517260, 517261</t>
  </si>
  <si>
    <t xml:space="preserve">       During assembly at G&amp;D anti- sway bar pin was found not
       moving through both bores in XB3497. Bores appear to be not
       in line. Unknown if supplier test fits pin and During assembly at G&amp;D 1 pc of MM0648 weld stud was found
       welded to wrong side of XB6732 light bracket for harness
       routing</t>
  </si>
  <si>
    <t xml:space="preserve">Part should be welded and machined according to cutomer drawing . Pin check after machining and  TWYN inspection must be performed carefully. </t>
  </si>
  <si>
    <t>25-084</t>
  </si>
  <si>
    <t>Brake cabinet recieved at PMO with 3 out of 4 bolts loose
       on the left hand top door handle.</t>
  </si>
  <si>
    <t>Missing Operation</t>
  </si>
  <si>
    <t xml:space="preserve">Assembler must double check own work. </t>
  </si>
  <si>
    <t>Assembler must double check his own work .</t>
  </si>
  <si>
    <t>25-085</t>
  </si>
  <si>
    <t>25-086</t>
  </si>
  <si>
    <t>25-087</t>
  </si>
  <si>
    <t>58E8050642, 58E8050632</t>
  </si>
  <si>
    <t>Panto RH, Panto LH</t>
  </si>
  <si>
    <t>Welding defect like underfill, undercuts, LOF and Overlaps</t>
  </si>
  <si>
    <t xml:space="preserve">ITP must be signed off and welds should be checked one by one  manner.  </t>
  </si>
  <si>
    <t>25-088</t>
  </si>
  <si>
    <t>During assembly at G&amp;D 1 pc of DC0859 coupling was found out of round, harness connector will not thread into coupling. Axle will need out of round coupling removed, new welded to axle prior to RTS.</t>
  </si>
  <si>
    <t xml:space="preserve">Welder must use provided appropriate welding parameters to avoid excessive heat input. </t>
  </si>
  <si>
    <t>25-089</t>
  </si>
  <si>
    <t>Rear axle recieved at PMO missing the last 2 digits of the
       serial # and the revision #. Looks to have been ground off
       the start of the serial # reads 5072</t>
  </si>
  <si>
    <t xml:space="preserve">Use of the grinder must be according to the SOP. Do not grind off stamp, it is also important for customer.   </t>
  </si>
  <si>
    <t>25-090</t>
  </si>
  <si>
    <t xml:space="preserve">Welding defects like undercuts, Lack of fusion, pin holes, undersize, weld barries, grinding marks etc. </t>
  </si>
  <si>
    <t>25-091</t>
  </si>
  <si>
    <t>Mar-12-2025</t>
  </si>
  <si>
    <t>10655721-011PEG</t>
  </si>
  <si>
    <t>CD00332807</t>
  </si>
  <si>
    <t>Fuel Tank Hinge Plate (FN13) is out of location. It is preventing fuel tank lid to be installed</t>
  </si>
  <si>
    <t>Inspection Template Created. Defective Fixture Quarantine. New Fixture Design in process.</t>
  </si>
  <si>
    <t>Quality Alert issued. Detection:- Inspection Template created.</t>
  </si>
  <si>
    <t>25-092</t>
  </si>
  <si>
    <t>During assembly at G&amp;D 58B3300400 mount str was found with 58B3300160 plate welded uside down causing holes to be off location. 58B3300160 will need cut off and new welded  per print</t>
  </si>
  <si>
    <t xml:space="preserve">Chek point can be added in the ITP. </t>
  </si>
  <si>
    <t>Part should be checked twice with the customer drawing  by welder after the tack welding .</t>
  </si>
  <si>
    <t>25-093</t>
  </si>
  <si>
    <t xml:space="preserve">Start Auditing LPA. Again meeting with inspectors. </t>
  </si>
  <si>
    <t>25-094</t>
  </si>
  <si>
    <t>Muffler A.,</t>
  </si>
  <si>
    <t xml:space="preserve">       58F0250571 MUFFLER A., EXHAUST arrived at PMO with a large weld bead inside of the tube causing fitment issues
       Rework in department</t>
  </si>
  <si>
    <t xml:space="preserve">Welder should verify own work twice. </t>
  </si>
  <si>
    <t xml:space="preserve">Welder should weld the part as per given customer drawings and do not make own assumption. </t>
  </si>
  <si>
    <t>25-095</t>
  </si>
  <si>
    <t>Part found in inventory with 58B5450041 installed180 degrees off location. Part needs reworked prior to RTS</t>
  </si>
  <si>
    <t xml:space="preserve">Part should be assembled according to customer drawing. Always verify  with drawing before to start assembly . </t>
  </si>
  <si>
    <t>25-096</t>
  </si>
  <si>
    <t xml:space="preserve">Welder should verify own work twice. Update the drawing with note. </t>
  </si>
  <si>
    <t>25-096.1</t>
  </si>
  <si>
    <t>LH deck</t>
  </si>
  <si>
    <t>Deck recieved at PMO with 2 58E-54-15631 Bent plates welded
       onto bottom side of deck in the wrong orientation.ID&amp;T not found
       Rework in dept</t>
  </si>
  <si>
    <t xml:space="preserve">Part should be welded according to customer drawing. Always verify  with drawing before to start final welding . </t>
  </si>
  <si>
    <t>25-097</t>
  </si>
  <si>
    <t xml:space="preserve">       During assembly at G&amp;D XB3458 mounting str j/box was found
       welded to axle 180 degrees off location causing junction box
       door to hit lube injectors when opening</t>
  </si>
  <si>
    <t xml:space="preserve">Welder should verify own work twice with drawing </t>
  </si>
  <si>
    <t>25-098</t>
  </si>
  <si>
    <t>517383, 517384</t>
  </si>
  <si>
    <t xml:space="preserve">       During weld audit at G&amp;D poor weld quality was found at 3
       locations on axle. During assembly at G&amp;D axle found with shot/rust in threaded
       holes of EF9605 junction block</t>
  </si>
  <si>
    <t>Weld/Paint</t>
  </si>
  <si>
    <t>25-099</t>
  </si>
  <si>
    <t>CAB. G</t>
  </si>
  <si>
    <t>calk covering welds,oil canning in front of driver seat
                        porosity.undercut all over.tie endsllack of fusion  next
                        to mounting plate</t>
  </si>
  <si>
    <t>25-100</t>
  </si>
  <si>
    <t>Un-incorporated weld, Cleanliness</t>
  </si>
  <si>
    <t xml:space="preserve">       During assembly at G&amp;D axle was found with rust in ports
       of 58B6010020 manifold. 58B6010020 print lists eng std
       4.93.003 which describes importance of cleanliness of hyd
       components.</t>
  </si>
  <si>
    <t>Start applying rust inhibitor</t>
  </si>
  <si>
    <t xml:space="preserve">Please make sure threaded holes always protected from rust by applying rust inhibitor spray. If you see the rust already started then re-tap the holes and apply rust inhibitor spray. </t>
  </si>
  <si>
    <t>25-101</t>
  </si>
  <si>
    <t>58E2200054</t>
  </si>
  <si>
    <t>Several areas of poor weld quality found during weld audit
       by E Bazhenow. Dings found on both sides of axle to top of
       wheel motor machined surfaces, appears to be chain marks</t>
  </si>
  <si>
    <t>25-102</t>
  </si>
  <si>
    <t>58B5463860</t>
  </si>
  <si>
    <t>Grille, Top</t>
  </si>
  <si>
    <t>2025-Jan</t>
  </si>
  <si>
    <t xml:space="preserve">Grille Top 58B5463860 received at PMO with 2 inner 58B5464710 plate welded off location . Tabs should be measure 1016 mm apart but tabs measure approx 915 mm. Send part back. </t>
  </si>
  <si>
    <t>Dimensions Verified twice before final welding</t>
  </si>
  <si>
    <t xml:space="preserve">Measurements always should be verified again after tack welding process. Part should not be moved to next station without TWYN inspection. </t>
  </si>
  <si>
    <t>25-103</t>
  </si>
  <si>
    <t>58B2200054</t>
  </si>
  <si>
    <t xml:space="preserve">Rust </t>
  </si>
  <si>
    <t>During assembly at G&amp;D axle found with surface rust in
       ports of EF9605 junction block. EF9605 print lists eng std
       4.93.003 which describes importance of cleanliness of hyd
       components</t>
  </si>
  <si>
    <t>Proper protection</t>
  </si>
  <si>
    <t>25-104</t>
  </si>
  <si>
    <t>58B5464630</t>
  </si>
  <si>
    <t>Grill, Top</t>
  </si>
  <si>
    <t>bent plates are off location.
       should measure 50.8mm and actually approx 20mm
       send to ad</t>
  </si>
  <si>
    <t>25-105</t>
  </si>
  <si>
    <t>505070, 505073</t>
  </si>
  <si>
    <t>2025-Feb</t>
  </si>
  <si>
    <t>Three of them were missing all-around weld on one stud and one was missing a bar</t>
  </si>
  <si>
    <t xml:space="preserve">Parts presence must be verified with drawing after final welding. TWYN and ITP checks must be performed after welding. Studs must be welded all around as per drawing. QA 25-031, QA 25-020 re-issued. </t>
  </si>
  <si>
    <t>25-106</t>
  </si>
  <si>
    <t>WO197512</t>
  </si>
  <si>
    <t>Part has multiple areas of undercut , tie ins and profile issue</t>
  </si>
  <si>
    <t xml:space="preserve">Part should be welded according to Komatsu print and shoulbe weld defects free. </t>
  </si>
  <si>
    <t>Part should be welded according to Komatsu QC 4.5 Weld Specification</t>
  </si>
  <si>
    <t>25-107</t>
  </si>
  <si>
    <t xml:space="preserve">898755, 517408, 898724 </t>
  </si>
  <si>
    <t>Original defect was 898724 written to perform weld audit.
       Poor weld quality found in a few areas on axle during weld
       audit by E Bazhenow. Axle is ok to RTS to be assembled by
       G&amp;D, welds reworked at PMO. Defect tag to remain on axle.
       Axle ok to use for G&amp;D assembly.</t>
  </si>
  <si>
    <t>25-108</t>
  </si>
  <si>
    <t>898756, 898724,517413</t>
  </si>
  <si>
    <t>507651, 507781</t>
  </si>
  <si>
    <t>25-109</t>
  </si>
  <si>
    <t>Cab recieved at PMO missing 9 MM0079 C/S and 1 58E-54-26601
Hyd connector plate
       Contact supplier to order 9 MM0079 C/S and 1 58E-54-26601
       Hyd connector plate</t>
  </si>
  <si>
    <t>Parts presence must be verified with drawing after final welding. Kit must be verified before to use. TWYN and ITP checks must be performed after welding.</t>
  </si>
  <si>
    <t>9-Dec- 25 decided to make ITP checksheet</t>
  </si>
  <si>
    <t>25-110</t>
  </si>
  <si>
    <t xml:space="preserve">       During assembly at G&amp;D axle was found with rust/shot/debris
       in ports of 58B6010020 manifold. 58B6010020 print lists eng
       std 4.93.003 which describes importance of cleanliness of
       hyd components. </t>
  </si>
  <si>
    <t>Full protection required</t>
  </si>
  <si>
    <t xml:space="preserve">Please make sure threaded holes always protected from rust by proper covering. If you see the rust already started then re-tap the holes and clean them properly. </t>
  </si>
  <si>
    <t>25-111</t>
  </si>
  <si>
    <t xml:space="preserve">898757, </t>
  </si>
  <si>
    <t>one area of poor weld quality was found during the audit by eunice and scott.   
axle can be reworked at pmo after g&amp;d assy. defect needs changed to rework,     
defect tag to remain on axle</t>
  </si>
  <si>
    <t>25-112</t>
  </si>
  <si>
    <t>X830003030</t>
  </si>
  <si>
    <t>Cab is missing 2 1.0mm holes to mount the XC0105 Plate
       STR switcher</t>
  </si>
  <si>
    <t xml:space="preserve">Verify twice </t>
  </si>
  <si>
    <t>Verify the part with the drawing before to weld. Do not use the other Cab's part.</t>
  </si>
  <si>
    <t>25-113</t>
  </si>
  <si>
    <t>25-114</t>
  </si>
  <si>
    <t xml:space="preserve">       1 58E-54-18090 round bar off location
       Bar should measure 10mm +\- 3mm from passenger side of plate
       Bar actually measures approx 110mm
       Rework in dept</t>
  </si>
  <si>
    <t>Measurements always should be verified again after tack welding process and read the tape measure intentionally.</t>
  </si>
  <si>
    <t>25-115</t>
  </si>
  <si>
    <t>25-116</t>
  </si>
  <si>
    <t>25-117</t>
  </si>
  <si>
    <t>25-118</t>
  </si>
  <si>
    <t xml:space="preserve">       During assembly at G&amp;D 58B3300160 plate was found welded to
       58B3300400 180 degrees off location causing 2 holes to be
       at wrong postions</t>
  </si>
  <si>
    <t>Cross check own work</t>
  </si>
  <si>
    <t xml:space="preserve">Part must be checked twice by the welder after tack welding. </t>
  </si>
  <si>
    <t>25-119</t>
  </si>
  <si>
    <t>25-120</t>
  </si>
  <si>
    <t>25-121</t>
  </si>
  <si>
    <t>During assembly at G&amp;D anti sway bar pin was found not
       moving through both bores of XB3497, bores appear to be not
       in line</t>
  </si>
  <si>
    <t>25-124</t>
  </si>
  <si>
    <t xml:space="preserve">              During assembly at G&amp;D axle was found with rust/debris in
       ports of EF9605 junction block. EF9605 print lists eng std
       4.93.003 which describes importance of cleanliness of hyd
       components. See section 2.5 of 4.93.003 that lists p/n's of
       plugs that must be installed in ports of EF9605 at all times
       to prevent contamination. Supplier needs notified to install
       plugs per 4.93.003. Shot/rust found in threaded holes of
       EK7433 cable plate. </t>
  </si>
  <si>
    <t>25-125</t>
  </si>
  <si>
    <t xml:space="preserve">During assembly at G&amp;D axle was found with debris in ports
       of EF9605 junction block. Plastic caps do not provide proper
       protection against contamination. EF9605 print lists eng std
       4.93.003 which describes importance of cleanliness of hyd
       components. See section 2.5 of 4.93.003 that lists p/n's of
       plugs that must be installed in ports of EF9605 at all times
       to prevent contamination. Supplier needs notified to install
       plugs per 4.93.003. </t>
  </si>
  <si>
    <t>25-126</t>
  </si>
  <si>
    <t>2025-April</t>
  </si>
  <si>
    <t>25-127</t>
  </si>
  <si>
    <t>CD00335945</t>
  </si>
  <si>
    <t>WO199358</t>
  </si>
  <si>
    <t>Overlap / lack of fusion observed on tapped pads of the 10651546 side frame. Mainly present at tie-ins. Does not meet the AWS D1.3 acceptance criteria (8.1.1.2)</t>
  </si>
  <si>
    <t>Quality alert has been issued. .</t>
  </si>
  <si>
    <t>Increased the inspection of weld defects</t>
  </si>
  <si>
    <t>25-128</t>
  </si>
  <si>
    <t>25-129</t>
  </si>
  <si>
    <t>Platform CTR deck</t>
  </si>
  <si>
    <t xml:space="preserve">       item 39 58f5452900 plate has LR m12 weld not not centered in hole
       repair prior to shipping
       order 1 mm0577 m12 weld nut</t>
  </si>
  <si>
    <t>Issued QA 25-119. Nuts should be tack welded first with the help of mating bolts.</t>
  </si>
  <si>
    <t>Chek the nuts with centering bolt after weld</t>
  </si>
  <si>
    <t>25-130</t>
  </si>
  <si>
    <t>During assembly at G&amp;D axle was found with debris in ports
       of EF9605 junction block. Plastic caps do not provide proper
       protection against contamination. EF9605 print lists eng std
       4.93.003 which describes importance of cleanliness of hyd
       components. See section 2.5 of 4.93.003 that lists p/n's of
       plugs that must be installed in ports of EF9605 at all times
       to prevent contamination. Supplier needs notified to install
       plugs per 4.93.003.  After defect 517539 was written, axle was found at G&amp;D
       assembly area with paint on machined surfaces at insides of
       rear suspension mounts and anti sway bar bores.
       Steelcraft axles found wrong, Durose axles correct</t>
  </si>
  <si>
    <t xml:space="preserve">Please make sure threaded holes and machines surfaces always protected from rust and paint  by proper covering. If you see the rust already started then re-tap the holes and clean them properly. </t>
  </si>
  <si>
    <t>25-131</t>
  </si>
  <si>
    <t>Rear axle recieved at PMO with paint on the machined
       surfaces on the sides of the rear suspension mounts.
       per STD.4.36 Paint is not allowed on machined surfaces
       rework as needed</t>
  </si>
  <si>
    <t>Please make sure threaded holes and machines surfaces always protected from paint  by proper covering.</t>
  </si>
  <si>
    <t>25-132</t>
  </si>
  <si>
    <t>We've encountered an issue with the hopper on one of the SP-10's that you've shipped to us.  The holes in both SP-547 tubes (Item 3 -Vert. Tube-Rear Outside on SP-784)) tubes are not aligned as the drawing intends.  Some of the holes are off by almost 1/4".   See the attached images and drawing excerpt below.  This is causing us major headaches in trying to mount the component that assembles in this location.  This issue is going to end up costing us 2 days of labor to make the assembly work, overall delaying our production schedule.</t>
  </si>
  <si>
    <t>Maching</t>
  </si>
  <si>
    <t xml:space="preserve">Need To re-verify before to Weld </t>
  </si>
  <si>
    <t xml:space="preserve">Need to verify marking and jigs before to start machining. </t>
  </si>
  <si>
    <t>25-133</t>
  </si>
  <si>
    <t xml:space="preserve">       During assembly at G&amp;D axle was found with rust/debris/weld
       berries in ports of EF9605 junction block. Plastic caps do
       not provide proper protection from contamination. EF9605
       print lists eng std 4.93.003 which describes importance of
       cleanliness of hyd components. See section 2.5 of 4.93.003
       that lists p/n's of plugs that must be installed in ports of
       EF9605 to prevent contamination. Supplier needs notified to
       install plugs per 4.93.003. Paint on machined surfaces at
       lower susp and antisway bores. REWORK AT G&amp;D ASSEMBLY.</t>
  </si>
  <si>
    <t>25-135</t>
  </si>
  <si>
    <t>During assembly at G&amp;D axle was found with paint on machined
       surfaces at lower rear suspension and anti-sway bar bores.
        See prints 58D2280031 and XB3497 for callout of
       3.2 surface roughness at these 6 locations.
       REWORK AT G&amp;D ASSEMBLY DEPT TO REMOVE PAINT AT 6 LOCATIONS</t>
  </si>
  <si>
    <t>25-136</t>
  </si>
  <si>
    <t>X8300277830</t>
  </si>
  <si>
    <t xml:space="preserve">Complaints:WHEN THE ELECTRICIAN WAS WORKING ON THE OPERATOR CAB, HE
NOTICED THE LH SIDE DOOR HINGE WAS RUSTY from top to bottom.
Cause:THE HINGE ON THE LH SIDE WAS RUSTY WHEN WE RECEIVED THE CAB AND IT IS RUSTY POSSIBLY DUE TO MOISTURE BUT OTHER WISE UNKNOWN.
</t>
  </si>
  <si>
    <t>Parts should be protected from moisture with proper covering.</t>
  </si>
  <si>
    <t>25-137</t>
  </si>
  <si>
    <t>2025-MAR</t>
  </si>
  <si>
    <t xml:space="preserve">       During assembly at G&amp;D axle was found with water/rust/debris
       in ports of 58B6010020 manifold. Plastic caps do not provide
       proper protection from contamination. 58B6010020 print lists
       eng std 4.93.003 which describes importance of cleanliness
       of hyd components. See section 2.5 of 4.93.003 that lists
       p/n's of plugs that must be installed to prevent
       contamination. Supplier needs notified to install plugs per
       4.93.003. Paint found on machined surfaces at low rear susp
       and anti-sway bar bores. REWORK AT G&amp;D ASSEMBLY</t>
  </si>
  <si>
    <t>25-138</t>
  </si>
  <si>
    <t>25-139</t>
  </si>
  <si>
    <t>During assembly at G&amp;D axle was found with rust/debris in
       ports of EF9605 junc. block. Plastic caps do not provide
       proper protection against contamination. EF9605 print lists
       eng std 4.93.003 which describes importance of cleanliness
       of hyd components. See section 2.5 of 4.93.003 that lists
       p/n's of plugs that must be installed in ports of EF9605 to
       prevent contamination. Supplier needs notified to install
       plugs per 4.93.003. Paint found at machined surfaces at low
       susp and anti sway bar bores.</t>
  </si>
  <si>
    <t>Please make sure threaded holes and machines surfaces always protected from paint and rust  by proper covering.</t>
  </si>
  <si>
    <t>25-140</t>
  </si>
  <si>
    <t>During assembly at G&amp;D axle was found with paint on machined
       surfaces at lower suspension and antisway bar bores. Shot
       was found in threaded holes of XB3479 cable plate.
       REWORK AT G&amp;D ASSEMBLY DEPT</t>
  </si>
  <si>
    <t>Poor workmanship</t>
  </si>
  <si>
    <t>25-141</t>
  </si>
  <si>
    <t>517576, 898894,898921</t>
  </si>
  <si>
    <t>Plate recieved at PMO gloss black
       Print calls the plate to be finished with flat black LW346-66. Debit $268.50 (898921 for 17 pieces), Debit $ 70.50 (898894 for 5 pieces)</t>
  </si>
  <si>
    <t xml:space="preserve"> Painters must check and verify the work order to ensure they used the right paint. Issued QA 25-080</t>
  </si>
  <si>
    <t>100% inspection on every individual part we ship</t>
  </si>
  <si>
    <t>25-142</t>
  </si>
  <si>
    <t>Welding defects like undercuts, Lack of fusion, pin holes, undersize, weld barries etc.Paint at mach
       surfaces.White paint spots on yellow paint at hatch opening.
       Chain mark at wheel motor mach surface. REWORK PRIOR TO RTS charged 1200 only</t>
  </si>
  <si>
    <t>25-143</t>
  </si>
  <si>
    <t xml:space="preserve">       During assembly at G&amp;D axle was found with paint on machined
       surfaces at lower susp and anti- sway bar bores.
       REWORK AT G&amp;D ASSEMBLY DEPT. Debit $42.50</t>
  </si>
  <si>
    <t>Please make sure machines surfaces always protected from paint  by proper covering.</t>
  </si>
  <si>
    <t>25-144</t>
  </si>
  <si>
    <t>During assembly at G&amp;D axle was found with paint on machined
       surfaces at lower suspension and anti sway bar bores. Paint
       also found on ID of 1 pc of TX8110 sleeve, machined part. Debit $42.50</t>
  </si>
  <si>
    <t>25-145</t>
  </si>
  <si>
    <t>X830035160</t>
  </si>
  <si>
    <t>Beam A coner post has undercut on both back beams.Berries on driver seat.Missing weld outsde back,weld profile,Tie ends, undercut,lack of fusion,paint,mig wire stuch,Paint in thread</t>
  </si>
  <si>
    <t>All welds must be thproughly inspected for PPAP parts</t>
  </si>
  <si>
    <t>Ensure all PPAP parts are inspected for weld issues after prime</t>
  </si>
  <si>
    <t>Sibin to verfiy if post prime inspection is been done on PPAP parts</t>
  </si>
  <si>
    <t>25-146</t>
  </si>
  <si>
    <t>SP-3133,SP-009</t>
  </si>
  <si>
    <t xml:space="preserve">Dim 33-7/8 is undersized. Measures 33-7/16 </t>
  </si>
  <si>
    <t>Weld/Assembly</t>
  </si>
  <si>
    <t>100% check  with fixture</t>
  </si>
  <si>
    <t>All parts need to be 100% checked for Dim 33-7/8 by supplier</t>
  </si>
  <si>
    <t>25-147</t>
  </si>
  <si>
    <t>SP-3133,SP-010</t>
  </si>
  <si>
    <t>Customer found a set of deck extensions that are showing really bad paint adhesion/damage from shipping</t>
  </si>
  <si>
    <t>Poor Adhesion</t>
  </si>
  <si>
    <t>Instead of using different painters, Always schedule Painters with Midland part experience on Midland parts to avoid mixing issues</t>
  </si>
  <si>
    <t>Perform adhesion test for all Midland parts</t>
  </si>
  <si>
    <t>25-148</t>
  </si>
  <si>
    <t>2025-Apr</t>
  </si>
  <si>
    <t>Cab recieved at PMO missing the item #2, 58E5426280 bar
       round 3" x 5". for the main harnes to tie too.</t>
  </si>
  <si>
    <t>Missing component</t>
  </si>
  <si>
    <t>Create an ITP</t>
  </si>
  <si>
    <t>Check all the tie bars while doing Twyn inspection</t>
  </si>
  <si>
    <t xml:space="preserve">9-Dec- 25 decided to make ITP checksheet </t>
  </si>
  <si>
    <t>25-149</t>
  </si>
  <si>
    <t>Excess weld was found on threads of TZ8544 special coupling inside axle. Fitting will not
       tighten as needed due to weld on threads.</t>
  </si>
  <si>
    <t>N</t>
  </si>
  <si>
    <t>Check all couplings after weld</t>
  </si>
  <si>
    <t>25-150</t>
  </si>
  <si>
    <t>Weld bead inside of inlet causing fitment issues not allowing tube to fit inside the muffler inlet</t>
  </si>
  <si>
    <t>Welder Must weld to the customer spec and any excess or un-incorporated weld should be removed</t>
  </si>
  <si>
    <t>Check this area for any excessive/ un-incorporated weld</t>
  </si>
  <si>
    <t>25-151</t>
  </si>
  <si>
    <t>58F5415003</t>
  </si>
  <si>
    <t>Platform deck</t>
  </si>
  <si>
    <t>2025-May</t>
  </si>
  <si>
    <t>PPAP part. Tacks on top side should not be their.undercut,overlap,
                        pinholes,lack of fusion weld missing. Debit 20713.96</t>
  </si>
  <si>
    <t>Always use the appropriate welding parameters</t>
  </si>
  <si>
    <t>25-152</t>
  </si>
  <si>
    <t>58F4601520</t>
  </si>
  <si>
    <t>Parts came in as 58F4601520 but are 58F4601510</t>
  </si>
  <si>
    <t>All parts needs to be verified to print and shipping label</t>
  </si>
  <si>
    <t>25-153</t>
  </si>
  <si>
    <t xml:space="preserve">       During assembly at G&amp;D axle was found with rust/debris in
       ports of EF9605 junc block. Platic caps do not provide
       proper protection against contamination. EF9605 print lists
       eng std 4.93.003 which describes importance of cleanliness
       ofhyd components. See section 2.5 of 4.93.003 that lists
       p/n's of plugs that must be installed in ports of EF9605 to
       prevent contamination. Supplier needs notified to install
       plugs per 4.93.003. Paint found on machined surfaces at low
       susp and anti-sway bar bores. REWORK AT G&amp;D ASSEMBLY. Debit $64.50</t>
  </si>
  <si>
    <t>25-154</t>
  </si>
  <si>
    <t>58E5453291</t>
  </si>
  <si>
    <t>Platform C-deck</t>
  </si>
  <si>
    <t>2025-March</t>
  </si>
  <si>
    <t>58e5453291 platform, center deck arrived at pmo with item 21, 58e5417020 tapped pad welded on upside down so that threads were on bottom instead of top. Debit $ 75.00</t>
  </si>
  <si>
    <t>Right orientation Highlighted on the print for attention of welders</t>
  </si>
  <si>
    <t>Welder to sign off ITP acknowledging that tapped pad got welded in the correct orientation. QA to verify ITP</t>
  </si>
  <si>
    <t>25-156</t>
  </si>
  <si>
    <t>Cab recieved at PMO missing 1 58E5423730 debit 750 only</t>
  </si>
  <si>
    <t>25-157</t>
  </si>
  <si>
    <t>During assembly at G&amp;D shoulder bolt at left lower
       suspension pin was found not moving through holes as needed.
       Two holes are not in line</t>
  </si>
  <si>
    <t>Need to make pin if we do not have</t>
  </si>
  <si>
    <t>Need to check the hole alignment with pin after machining and sign off the ITP</t>
  </si>
  <si>
    <t>25-158</t>
  </si>
  <si>
    <t xml:space="preserve">       During assembly at G&amp;D axle was found with rust/debris in
       ports of EF9605 junc block. Platic caps do not provide
       proper protection against contamination. EF9605 print lists
       eng std 4.93.003 which describes importance of cleanliness
       ofhyd components. See section 2.5 of 4.93.003 that lists
       p/n's of plugs that must be installed in ports of EF9605 to
       prevent contamination. Supplier needs notified to install
       plugs per 4.93.003. Paint found on machined surfaces at low
       susp and anti-sway bar bores. REWORK AT G&amp;D ASSEMBLY. Debit $63.75</t>
  </si>
  <si>
    <t>25-159</t>
  </si>
  <si>
    <t xml:space="preserve">       During assembly at G&amp;D axle was found with rust/debris in
       ports of EF9605 junc block. Platic caps do not provide
       proper protection against contamination. EF9605 print lists
       eng std 4.93.003 which describes importance of cleanliness
       ofhyd components. See section 2.5 of 4.93.003 that lists
       p/n's of plugs that must be installed in ports of EF9605 to
       prevent contamination. Supplier needs notified to install
       plugs per 4.93.003. Paint found on machined surfaces at low
       susp and anti-sway bar bores. REWORK AT G&amp;D ASSEMBLY.</t>
  </si>
  <si>
    <t>25-160</t>
  </si>
  <si>
    <t>25-161</t>
  </si>
  <si>
    <t xml:space="preserve">       During assembly at G&amp;D axle was found with paint/water/
       debris in ports of 58B6010020 manifold. Plastic caps do not
       provide proper protection. 58B6010020 print lists eng std
       4.93.003 which describes importance of cleanliness of hyd
       components. See section 2.5 of 4.93.003 that lists p/n's
       of plugs that must be installed to prevent contamination
       after cleaning. Supplier should clean and plug ports of
       58B6010020. Paint on machined surfaces at low susp and
       anti-sway bar bores. REWORK AT G&amp;D ASSEMBLY. Debit $64.50</t>
  </si>
  <si>
    <t>25-162</t>
  </si>
  <si>
    <t xml:space="preserve">       During assembly at G&amp;D axle was found with rust/debris in
       ports of EF9605 junc block. Platic caps do not provide
       proper protection against contamination. EF9605 print lists
       eng std 4.93.003 which describes importance of cleanliness
       ofhyd components. See section 2.5 of 4.93.003 that lists
       p/n's of plugs that must be installed in ports of EF9605 to
       prevent contamination. Supplier needs notified to install
       plugs per 4.93.003. Paint found on machined surfaces at low
       susp and anti-sway bar bores. REWORK AT G&amp;D ASSEMBLY.Debit $64.50</t>
  </si>
  <si>
    <t>25-163</t>
  </si>
  <si>
    <t>21475257-001</t>
  </si>
  <si>
    <t>Rear Fender Plate RH</t>
  </si>
  <si>
    <t>CD00336796</t>
  </si>
  <si>
    <t>Pitting(imperfection)of 1.83mm depth found on fender plate at customer. It violates the thickness of the plate.</t>
  </si>
  <si>
    <t>Laser /Plasma</t>
  </si>
  <si>
    <t>Material Imperfection</t>
  </si>
  <si>
    <t>Verify the raw material plate at every stage during production</t>
  </si>
  <si>
    <t>Audit the material imperfection at Quality during inspection of part</t>
  </si>
  <si>
    <t>25-164</t>
  </si>
  <si>
    <t>During assembly at G&amp;D 1 MM0577 weld nut was found
       not centered in hole on 58E0605281 light bracket. 1 pc of
       PB5556 filter spin on hits on 58E2200050 rod panhard
       machining due to TZ8544 possibly welded too close to casting
       Assembly print X830005566</t>
  </si>
  <si>
    <t xml:space="preserve">Need to use the mating bolt to align the hole and fixture. Dave will take follow up </t>
  </si>
  <si>
    <t xml:space="preserve">Mating bolt need to be use to align the nut on the center and provided fixture to  locate the position of TZ8544. </t>
  </si>
  <si>
    <t>25-165</t>
  </si>
  <si>
    <t>Control box recieved at PMO with TY9660 vavle mount off location
        Mount should measure 463.7 mm from the bootom of the cabin.
       Mount actually measures appox. 490mm. Debit $337.50</t>
  </si>
  <si>
    <t>Use Twyn for inspection on all cabinets</t>
  </si>
  <si>
    <t>This part was made in 2021 and we currently have Twyn inspections to identify missing components</t>
  </si>
  <si>
    <t>25-166</t>
  </si>
  <si>
    <t>Exhaust box, Pivot RH</t>
  </si>
  <si>
    <t>ID of Flange End Undersized. Debit $150.00</t>
  </si>
  <si>
    <t>Dim u/s</t>
  </si>
  <si>
    <t>25-167</t>
  </si>
  <si>
    <t xml:space="preserve">       During assembly at G&amp;D EM8618 blower pressure switch bracket
       was found missing 1 hole for blower press switch. See print
       EM8619 for note TYP 4 holes 7.14 mm diameter, this bracket
       has only 3 holes.Debit $ 75.00</t>
  </si>
  <si>
    <t>Supplier</t>
  </si>
  <si>
    <t>Send NCR to part supplier</t>
  </si>
  <si>
    <t>Need to verify the incoming parts.</t>
  </si>
  <si>
    <t>25-168</t>
  </si>
  <si>
    <t>Cab recieved with wrong Front access plate installed. Acesss plate should be a 58E-54-55351 with cut out for radio. Access plate recieved in cab is a 58E-54-14443. Debit $ 300.00</t>
  </si>
  <si>
    <t>Engineering must cross check the ECN and each part number to ensure all components are same  as of a similar part.</t>
  </si>
  <si>
    <t>Engineering needs to identify all changes from previous/similar model and to update Eng ,master accordingly, Do Twyn aftyer final assembly</t>
  </si>
  <si>
    <t>25-170</t>
  </si>
  <si>
    <t>Several areas of poor weld quality</t>
  </si>
  <si>
    <t>Always use appropriate welding parameters and techniques. Operator must inspect his own work and fix it on the spot. Even single pin hole, single undercut,  weld barries, tiny lack of fusions are not acceptable any more. Debit 2400 only</t>
  </si>
  <si>
    <t>25-171</t>
  </si>
  <si>
    <t xml:space="preserve">Areas of poor weld quality found during review. After further inspection, axle found missing 1 pc TZ9849 coupling pipe which
s/b welded @ rear of axle.       Debit 33504.91                                               </t>
  </si>
  <si>
    <t>25-172</t>
  </si>
  <si>
    <t>Grille,STR</t>
  </si>
  <si>
    <t>There is rust under the paint on the back side of the upper bar. Debit $75.00</t>
  </si>
  <si>
    <t>Follow up with Jeff to use seam sealer in between</t>
  </si>
  <si>
    <t>Visual inspection on final inspectiona and use seam  sealer if customer approve</t>
  </si>
  <si>
    <t>25-173</t>
  </si>
  <si>
    <t xml:space="preserve">Customer found the Deck with missing 58E5430320 Mount Bracket . Debit $ 75.00      </t>
  </si>
  <si>
    <t>Check print, cross check BOM and parts on kit to see if there are any extra/wrong parts</t>
  </si>
  <si>
    <t>Twyn must be doen in more detailed manner with more close up pictures</t>
  </si>
  <si>
    <t>25-174</t>
  </si>
  <si>
    <t>SP-009</t>
  </si>
  <si>
    <t>On a machine that we are in the middle of building we found that the front axle pads are in the wrong position, preventing us from continuing to build the machine. They found the center of one axle pad to be 26-3/16", which is .156" (about 4mm) out of tolerance. The drawing calls out the axle pad to be located 26-3/8" from the front surface of the main frame. The other axle pad is worse, we are measuring it's center to be at 27-1/2" or about 1-1/8" (about 28mm) out of tolerance.</t>
  </si>
  <si>
    <t>Proper use of fixture</t>
  </si>
  <si>
    <t xml:space="preserve">Need to validate fixture at supplier facility andif required modify the fixture to get more accuracy </t>
  </si>
  <si>
    <t>25-175</t>
  </si>
  <si>
    <t>58F5452852</t>
  </si>
  <si>
    <t>PPAP part. 1 copper boss missing,welds are to big, undercut all around
                        ,pinholes on top,lack of fusion,profile of welds.debit 14311.72</t>
  </si>
  <si>
    <t>ITP must be filled out properly and make sure each weld meets customer spec</t>
  </si>
  <si>
    <t>25-176</t>
  </si>
  <si>
    <t>Platform A, Right Deck Str</t>
  </si>
  <si>
    <t>PPAP part. This was initially rejected and we repaired and send it back. It got rejected again for other issues. Lack of fusion top side ,undercut on a gusset,weld profile
                        and paint</t>
  </si>
  <si>
    <t>25-177</t>
  </si>
  <si>
    <t>3 areas of porosity in welds found during weld audit of axle.</t>
  </si>
  <si>
    <t>Proper use of welding parameters</t>
  </si>
  <si>
    <t>25-178</t>
  </si>
  <si>
    <t>During assembly at G&amp;D TX8110 sleeve was found to be
       interfering with installation of shoulder bolt for anti-sway
       bar pin. Hole in axle casting appears to be off location.
       Per print 58E2200050 hole should be 88.71+/-.25mm from edge,
       actual measurement is approx 83mm. Debit $ 150.00</t>
  </si>
  <si>
    <t xml:space="preserve">Measurements must be checked twice before to proceed for machining. </t>
  </si>
  <si>
    <t>25-179</t>
  </si>
  <si>
    <t xml:space="preserve">       Part found in inventory with TX8110 sleeve partially
       covering hole for anti sway bar pin shoulder bolt. Many
       gas/sand holes found in casting 58E2200050. Axle will need
       rework at anti sway bar hole. Axle needs checked to be sure
       casting meets spec with gas/sand holes. Ref DN517783.debit 33504.91 only</t>
  </si>
  <si>
    <t>Off location</t>
  </si>
  <si>
    <t>Need to update the programming</t>
  </si>
  <si>
    <t>25-180</t>
  </si>
  <si>
    <t xml:space="preserve">12mm weld nut not centered in hole causing tranformer hardware to not fit. Debit $75.00                     </t>
  </si>
  <si>
    <t>Verfiy visually to see if the nut is centered. Use appropriate  centering bolts to ensure nut is centered</t>
  </si>
  <si>
    <t>25-184</t>
  </si>
  <si>
    <t xml:space="preserve">       porosity,overlap, lack of fusion,undercut
       start and stop should have a 1 inch staggered</t>
  </si>
  <si>
    <t>Need to implement inspection after welding repair work</t>
  </si>
  <si>
    <t>25-185</t>
  </si>
  <si>
    <t>Lack of pentration on the RHlower door pin on the brake cab. Debit 75 only</t>
  </si>
  <si>
    <t>Lack of penetration</t>
  </si>
  <si>
    <t>25-186</t>
  </si>
  <si>
    <t>LS1131707</t>
  </si>
  <si>
    <t>Flange, Tunnel, Front</t>
  </si>
  <si>
    <t>CD00338077 / CD00337668</t>
  </si>
  <si>
    <t>WO199397</t>
  </si>
  <si>
    <t>Flange Tunnel found out of flatness. Flatness measured at 8mm. Weld Joint is incorrect.</t>
  </si>
  <si>
    <t>Production / Quality</t>
  </si>
  <si>
    <t>flatness</t>
  </si>
  <si>
    <t>Quality Alert has been issued. Part will be inspected for flatness.</t>
  </si>
  <si>
    <t>100% Parts will be inspected by QA inspector for flatness after final weld.</t>
  </si>
  <si>
    <t>25-188</t>
  </si>
  <si>
    <t>Axle was found with rust/water/oil/debris in ports of EF9605 junc block. Plastic plugs did not provide protection from contamination. EF9605 print lists eng std 4.93.003 that listsp/n' of plugs that should be installed in ports. Debit 42 only</t>
  </si>
  <si>
    <t>25-189</t>
  </si>
  <si>
    <t xml:space="preserve">Platform A., LH Deck </t>
  </si>
  <si>
    <t xml:space="preserve">Left deck is not flat in the rear it is an inch and a quarter lower than the headache rack in the rear. flush with headache rack til about the rear of the rear cab mount. Need to verify the part flatness once its back </t>
  </si>
  <si>
    <t xml:space="preserve">Ensure all weld parameters are followed through out the welding </t>
  </si>
  <si>
    <t>Verify flatness checksheet to make sure the flatness on each location is within customer spec</t>
  </si>
  <si>
    <t>25-190</t>
  </si>
  <si>
    <t>25-191</t>
  </si>
  <si>
    <t>lack of fusion, porosity, undercuts, wet paint, paint on threads found at many  
areas on exle during weld audit</t>
  </si>
  <si>
    <t>Always use appropriate welding parameters and techniques. Operator must inspect his own work and fix it on the spot. Even single pin hole, single undercut,  weld barries, tiny lack of fusions are not acceptable any more.</t>
  </si>
  <si>
    <t>25-192</t>
  </si>
  <si>
    <t xml:space="preserve">       During weld audit performed by E Bazhenow weld found on
       wrong side of TZ4081 deflector plate, porosity found at
       weld top of nose cone. Axle will need reworked prior to
       RTS.</t>
  </si>
  <si>
    <t>Double check the work</t>
  </si>
  <si>
    <t>25-193</t>
  </si>
  <si>
    <t>PULL STOCK / CHECK PART. AXLE NEEDS WELD AUDIT PERFORMED. Debit 3600 only</t>
  </si>
  <si>
    <t>25-194</t>
  </si>
  <si>
    <t>Several areas of poor weld quality were found. Axle to be repaired at PMO. Debit 1125 only</t>
  </si>
  <si>
    <t>25-195</t>
  </si>
  <si>
    <t>PULL STOCK / CHECK PART. AXLE NEEDS WELD AUDIT PRIOR TO. Debit 1125 only</t>
  </si>
  <si>
    <t>25-196</t>
  </si>
  <si>
    <t>poor tie ins at several areas, missing weld, porosity at 2 areas found during
weld audit performed by eunice. part can be reworked after g&amp;d assy at
	pmo.defect tag to remain on axle and production order issued to send part to
	pmo for rework. Debit 1200 only</t>
  </si>
  <si>
    <t>25-197</t>
  </si>
  <si>
    <t>PULL STOCK / CHECK PART. AXLE NEEDS WELD AUDIT PRIOR TO RTS.
SEVERAL AREAS OF POOR WELD QUALITY FOUND. Debit 1200 only</t>
  </si>
  <si>
    <t>25-198</t>
  </si>
  <si>
    <t xml:space="preserve">	PULL STOCK / CHECK PARTS. AXLE NEEDS WELD AUDIT PRIOR TO
RTS PER S ARCHDALE/E BAZHENOW.
SEVERAL AREAS OF POOR WELD QUALITY FOUND WHEN WELD AUDIT PERFORMED. Debit 2400 only</t>
  </si>
  <si>
    <t>25-199</t>
  </si>
  <si>
    <t>PULL STOCK / CHECK PART. AXLE NEEDS WELD AUDIT PRIOR TO RTS.
SEVERAL AREAS OF POOR WELD QUALITY FOUND DURING AUDIT, WILL NEED REWORKED. Debit 1200 only</t>
  </si>
  <si>
    <t>25-200</t>
  </si>
  <si>
    <t>Fuel Tank Insep Assy, LH</t>
  </si>
  <si>
    <t>CD00338282</t>
  </si>
  <si>
    <t>WO188200</t>
  </si>
  <si>
    <t>10849759-011 Fuel Tank was found with leak and crack. Tank scrapped.</t>
  </si>
  <si>
    <t>25-201</t>
  </si>
  <si>
    <t>PULL STOCK / CHECK PART. AXLE NEEDS WELD AUDIT PRIOR TO RTS.
SEVERAL AREAS OF POOR WELD QUALITY FOUND DURING AUDIT,</t>
  </si>
  <si>
    <t>25-202</t>
  </si>
  <si>
    <t>25-203</t>
  </si>
  <si>
    <t xml:space="preserve">SEVERAL AREAS OF POOR WELD QUALITY FOUND DURING WELD AUDIT, POOr, TIE INS, LACK   OF FUSION, EL0850 MTG EAR WAS WELDED TO AXLE NOT PARALLEL TO EL0849 MTG EAR     WHICH CAUSE HATCH STR TO NOT FIT, AXLE WILL NEED REPAIR                         </t>
  </si>
  <si>
    <t>25-204</t>
  </si>
  <si>
    <t>10655721-011</t>
  </si>
  <si>
    <t>Fuel Tnak, Left</t>
  </si>
  <si>
    <t>CD00335429</t>
  </si>
  <si>
    <t>Air test showed a leak at the mating surface where fuel cap goes. Surface not flat.</t>
  </si>
  <si>
    <r>
      <t xml:space="preserve">N/A. Reviewd the air test data based on given WO# and record  states it passed air test. </t>
    </r>
    <r>
      <rPr>
        <sz val="10"/>
        <color rgb="FFFF0000"/>
        <rFont val="Arial"/>
        <family val="2"/>
      </rPr>
      <t>Part was supplied by GD.</t>
    </r>
  </si>
  <si>
    <t xml:space="preserve">N/A.  Air test is part of current proudction process. </t>
  </si>
  <si>
    <t>25-205</t>
  </si>
  <si>
    <t>21470045-001</t>
  </si>
  <si>
    <t>Plate, Rear Tunnel</t>
  </si>
  <si>
    <t>CD00338189</t>
  </si>
  <si>
    <t>2U0mm profile to ABC actually measures 7.3mm. (NC Summary: E218879 Ref. Print 21470045 Sheet 1 Zone E7)</t>
  </si>
  <si>
    <t>Forming / Quality</t>
  </si>
  <si>
    <t>Ensure tunnel measured according to print. Raw plate needs flatten and formed correctly.</t>
  </si>
  <si>
    <t xml:space="preserve">100% Parts are inspected as per the print requirement. </t>
  </si>
  <si>
    <t>25-206</t>
  </si>
  <si>
    <t>21470044-001</t>
  </si>
  <si>
    <t>CD00338188</t>
  </si>
  <si>
    <t>2U0mm Profile to ABC actually measures 8.8mm.(NC Summary: E218880 Ref. Print 21470044 Sheet 1 Zone E8)</t>
  </si>
  <si>
    <t>25-207</t>
  </si>
  <si>
    <t>21470206-001</t>
  </si>
  <si>
    <t>CD00338186</t>
  </si>
  <si>
    <t>2U0mm Profile to ABC actually measures 6.3mm. (NC Summary: E207289 - Ref. Print 21470206 Sheet 1 Zone C1)</t>
  </si>
  <si>
    <t>25-208</t>
  </si>
  <si>
    <t>SW-2145</t>
  </si>
  <si>
    <t>Hopper</t>
  </si>
  <si>
    <t>SW-2145 chassis with S-741 [Cross Bar (CYL Mount)] flipped in the wrong orientation. This is causing us to be unable to mount the mating components.</t>
  </si>
  <si>
    <t>Added to Inspection check sheet</t>
  </si>
  <si>
    <t>100% inspection for correct orientation with Twyn</t>
  </si>
  <si>
    <t>25-209</t>
  </si>
  <si>
    <t>58B8040213</t>
  </si>
  <si>
    <t>Control Box was found with cracked weld at
       one end of XB6268 formed rod. Formed rod is bent at this
       location with no paint damage at bend. Control box will need
       weld/paint repair.</t>
  </si>
  <si>
    <t>Visually inspect the parts before and after weld for damages</t>
  </si>
  <si>
    <t>All Outsourced parts MUST be inspected for welds and verified using Twyn for off location and missing components upon receival before sending to wash/paint.</t>
  </si>
  <si>
    <t>25-210</t>
  </si>
  <si>
    <t xml:space="preserve">1 pc of 0157100814 seat was found                    
    welded to bottom of box off location causing threaded rod                   
    to not thread into seat, hits controller. Print lists                       
    dimension of 173.00+/-.25mm between seats, actual measurment                
    is 163mm &amp; 183mm. Box will need weld/paint rework prior </t>
  </si>
  <si>
    <t>All ,easurements msut bere-verified before and after weld to enasure its within the print spec</t>
  </si>
  <si>
    <t>25-211</t>
  </si>
  <si>
    <t xml:space="preserve">       Part has Porosity unsercut.profile,Damage</t>
  </si>
  <si>
    <t>25-212</t>
  </si>
  <si>
    <t>1 pc of MM0082 bolt was found welded
       to wrong side of 58E0605281 light bracket debit 75 only</t>
  </si>
  <si>
    <t>Part should be welded as per customer drawing and TWYN inspection must be performed properly.</t>
  </si>
  <si>
    <t>25-213</t>
  </si>
  <si>
    <t>Base metal, Rear needs peen, weld overlap, lack of fusion, re-entry angle</t>
  </si>
  <si>
    <t>25-214</t>
  </si>
  <si>
    <t>Module</t>
  </si>
  <si>
    <t>CD00338292</t>
  </si>
  <si>
    <t>Rough sides from weld</t>
  </si>
  <si>
    <t>Qulaity alert has been issued. Welder will make sure that weld paramters are set as per the WPS.</t>
  </si>
  <si>
    <t>100 % Parts will be inspected for weld defects.</t>
  </si>
  <si>
    <t>25-215</t>
  </si>
  <si>
    <t>Platform RH Deck Str.</t>
  </si>
  <si>
    <t>1 pc of MM0073 stud and 1 pc of 0819321012 clip were found welded to deck at wrong locations per print. Clip and stud are switched positions. 75 only</t>
  </si>
  <si>
    <t>While marking on ITP's, make sure parts are in the right location as well</t>
  </si>
  <si>
    <t xml:space="preserve">Perform Twyn through the I-pad to make sure all parts are aligned properly, then confirm without the I-pad to verify the parts are physically present and it’s the right part. </t>
  </si>
  <si>
    <t>25-216</t>
  </si>
  <si>
    <t xml:space="preserve"> Cab X830027784 recieved at PMO without tie bar 58E5423730. debit 75 only</t>
  </si>
  <si>
    <t>Always re-veriy with the print to ensure all tie bars are welded</t>
  </si>
  <si>
    <t>25-217</t>
  </si>
  <si>
    <t>During assembly at G&amp;D holes for lower susp pin shoulder
       bolts were found to be not in line. Shoulder bolts for both
       left and right side will not move through holes/pins debit 150 only</t>
  </si>
  <si>
    <t xml:space="preserve">Sign ITP after Pin check. </t>
  </si>
  <si>
    <t>Pin check operation must be performed after machining.</t>
  </si>
  <si>
    <t>25-218</t>
  </si>
  <si>
    <t>10mm weld nut not centered in for cab corner cover.debit 75 only</t>
  </si>
  <si>
    <t>Appropriate mating bolts MUST be used to verify all weld nuts to ensure they are centered</t>
  </si>
  <si>
    <t>Verfiy visually to see if the nut is centered. Use appropriate bolts to ensure nut is centered</t>
  </si>
  <si>
    <t>25-219</t>
  </si>
  <si>
    <t>ORDER 899464-HAS PROFILE, SIZE, UNDERCUT, DAMAGE,
       POROSITY, TIE END &amp; BLEND ISSUES</t>
  </si>
  <si>
    <t>25-220</t>
  </si>
  <si>
    <t>58B2200813</t>
  </si>
  <si>
    <t>ORDER 401248 - HAS PROFILE, SIZE, UNDERCUT, DAMAGE,
       POROSITY, TIE END, AND BLEND ISSUES</t>
  </si>
  <si>
    <t>25-221</t>
  </si>
  <si>
    <t>During assembly at G&amp;D wrong stud was found welded to top of
       nose cone portion of axle. Print lists MM0064 45 mm long at
       this location, stud is 25 mm long. Debit 37.50</t>
  </si>
  <si>
    <t>wrong component</t>
  </si>
  <si>
    <t>Check with stud report</t>
  </si>
  <si>
    <t xml:space="preserve">Cross check with drawing, stud report, Kit and TWYN before to fully Weld. </t>
  </si>
  <si>
    <t>25-222</t>
  </si>
  <si>
    <t>Porosity,under cut,lack of fusion,tie end ,Damage</t>
  </si>
  <si>
    <t>25-223</t>
  </si>
  <si>
    <t xml:space="preserve"> Paint topcoat is very thin and possibly has bad adhesion. Simple painters' tape that was applied for only 30-45min was removing paint.  Normally the tape doesn't remove the paint like this</t>
  </si>
  <si>
    <t>Poor adhesion</t>
  </si>
  <si>
    <t>Verify Mix ratio to make sure paint is good and do scratch test  paint was not thoroughly mixed causing uneven catalyst to paint ratio’s. 
We have issued laminated mix tags to go on the paint pots to ensure that we agitate well and get a thorough mix of the 2 components before painting.
We also plan to monitor the next frame and test some sections.</t>
  </si>
  <si>
    <t>Reissue Mix tag to Ken.  See eamil response to Midland in CAR Folder.  Scratch test to be perfomed after paint to ensire proper adhesion</t>
  </si>
  <si>
    <t>25-224</t>
  </si>
  <si>
    <t>Undercut,pinholes,overlapand lack of fusion,
       tourch cut on one of the cut outs.</t>
  </si>
  <si>
    <t>$1200.00</t>
  </si>
  <si>
    <t>25-225</t>
  </si>
  <si>
    <t>Sponson Plate</t>
  </si>
  <si>
    <t>CN00831843</t>
  </si>
  <si>
    <t>WO202373</t>
  </si>
  <si>
    <t>Part dimensionally not to print. Use "AS IS"</t>
  </si>
  <si>
    <t>25-226</t>
  </si>
  <si>
    <t>CN00831844</t>
  </si>
  <si>
    <t>WO202372</t>
  </si>
  <si>
    <t>25-227</t>
  </si>
  <si>
    <t>58B5464640</t>
  </si>
  <si>
    <t>Grille,STR, Bottom</t>
  </si>
  <si>
    <t>NCR 25-128</t>
  </si>
  <si>
    <t>PO509003</t>
  </si>
  <si>
    <t xml:space="preserve">Dimenison 1016mm measured at 916mm U/S </t>
  </si>
  <si>
    <t>100 % Parts need TWYN inspection</t>
  </si>
  <si>
    <t>TWYN inspection and template to build the part</t>
  </si>
  <si>
    <t>25-228</t>
  </si>
  <si>
    <t>LS1081216</t>
  </si>
  <si>
    <t>CD00339669</t>
  </si>
  <si>
    <t>WO200418</t>
  </si>
  <si>
    <t>Part was identifed wrong.</t>
  </si>
  <si>
    <t>wrong part number</t>
  </si>
  <si>
    <t>Add note on work  order or traveller</t>
  </si>
  <si>
    <t xml:space="preserve">QA inspectror will verify the marking before putting green tag. </t>
  </si>
  <si>
    <t>25-229</t>
  </si>
  <si>
    <t>1778803</t>
  </si>
  <si>
    <t xml:space="preserve">Print calls for 3mm solid weld, but part has stitch weld. </t>
  </si>
  <si>
    <t>25-230</t>
  </si>
  <si>
    <t>Missing bar on the inside panel of left compartment.</t>
  </si>
  <si>
    <t>25-231</t>
  </si>
  <si>
    <t>1 pc of MM0648 weld stud was found
       welded off location. Print lists dimension of 415.0 mm
       between studs, actual measurement is 515 mm. debit 21.25 only</t>
  </si>
  <si>
    <t>25-232</t>
  </si>
  <si>
    <t xml:space="preserve">       PINHOLES, UNDERCUT, LACK OF FUSION, RE-ENTRY, ANGLE,
       OVERLAP</t>
  </si>
  <si>
    <t>25-233</t>
  </si>
  <si>
    <t>MC</t>
  </si>
  <si>
    <t>MC Inspection</t>
  </si>
  <si>
    <t>25-234</t>
  </si>
  <si>
    <t>25-235</t>
  </si>
  <si>
    <t>25-236</t>
  </si>
  <si>
    <t>25-237</t>
  </si>
  <si>
    <t>Cab G,Purchased</t>
  </si>
  <si>
    <t>Cab recieved at PMO missing 1 58E-54-27080 and 4 58F-5410100</t>
  </si>
  <si>
    <t>Always re-veriy with the print to ensure allcomponents are there</t>
  </si>
  <si>
    <t>25-238</t>
  </si>
  <si>
    <t>25-239</t>
  </si>
  <si>
    <t>899252
/899109</t>
  </si>
  <si>
    <t>Undercut,pinholes,overlapand lack of fusion,
       tourch cut on one of the cut outs. Debit 180only for 899109 defect</t>
  </si>
  <si>
    <t>25-240</t>
  </si>
  <si>
    <t>25-241</t>
  </si>
  <si>
    <t>25-242</t>
  </si>
  <si>
    <t>58E545291</t>
  </si>
  <si>
    <t>Weld nut off not centered in hole on item 17, 58E5416671
       plate, assy. Debit 75 only</t>
  </si>
  <si>
    <t>25-243</t>
  </si>
  <si>
    <t>The weld nut on the front outside hole for the brake
       accumulator bracket is onot centered, this doesn't allow bracket
       to mount to the deck.debit 75 only</t>
  </si>
  <si>
    <t>25-244</t>
  </si>
  <si>
    <t>58F8051001</t>
  </si>
  <si>
    <t>Support A., Hanging</t>
  </si>
  <si>
    <t>WO202844</t>
  </si>
  <si>
    <t>Part found with damaged paint,has undercut on coner of a block &amp; spatters.</t>
  </si>
  <si>
    <t>Welder and inspector will make sure that part meets the QC 4.5 requirments. Quality alert issued.</t>
  </si>
  <si>
    <t>100% inspection of painted part and proper packaging to avoid dmage in transportation.</t>
  </si>
  <si>
    <t>25-245</t>
  </si>
  <si>
    <t>During assembly at G&amp;D contamination was found in ports of
       EF9605 junction block. Steel plugs were found not tightened,
       with paint on o rings, some plastic plugs installed allowing
       moisture to enter causing rust. EF9605 lists eng std
       4.93.003 which describes the importance of cleanliness of
       hyd components. debit 75 only</t>
  </si>
  <si>
    <t>25-246</t>
  </si>
  <si>
    <t>XC0847</t>
  </si>
  <si>
    <t>LH Cover Perforated</t>
  </si>
  <si>
    <t>PPAP part. Many part form dimensions out of tolerance. Most hole locations out. All holes, except (4) around slot are small. Should be 11.50±.25, will not accept 10mm pin.
Debit $ 150.00</t>
  </si>
  <si>
    <t>25-247</t>
  </si>
  <si>
    <t>25-248</t>
  </si>
  <si>
    <t>XC0829</t>
  </si>
  <si>
    <t>RH Cover perforated</t>
  </si>
  <si>
    <t>off location</t>
  </si>
  <si>
    <t>25-249</t>
  </si>
  <si>
    <t>Left door 58E5430626 and right door 58E5430637 recieved at
       PMO bowed out at the bottom. tried adjusting to fix the
       problem but did not work. This is under dispute as the tag is not ours.</t>
  </si>
  <si>
    <t xml:space="preserve"> This is under dispute as the tag is not ours.</t>
  </si>
  <si>
    <t>25-250</t>
  </si>
  <si>
    <t>Deck recieved at PMO not flat. The deck sits 42mm below
       the headache rack at the rear of the truck</t>
  </si>
  <si>
    <t>Defect got removed after customer confroms that it was their bracket that was out of spec. As a precaution we will still Verify flatness checksheet to make sure the flatness on each location is within customer spec</t>
  </si>
  <si>
    <t>25-252</t>
  </si>
  <si>
    <t>During assembly at G&amp;D right lower suspension pin will not
       move through both TX8110 sleeves as needed. TX8110 possibly
       not in line or not driven in straight</t>
  </si>
  <si>
    <t xml:space="preserve">Bores should be checked with Pin Gauge after machining and sleeves installation for alignment and correct diameter. </t>
  </si>
  <si>
    <t>25-253</t>
  </si>
  <si>
    <t>Bottom of def tank was found not fitting against fuel tank    
properly. Top of tank mount sits flush, 1 side of lower tank mount is flush, 1 side of lower tank mount is approx 1" from fuel tank. When lower tank mount is  
mounted flush, opposite side of top of def tank mount is approx 1" from fuel    
tank. Def tank appears to be warped. Per pring 58B0207310, items 58B0204060     
bottom mount &amp; 58B0203120 upper mount must have faces aligned w/in 1mm. During  
investigation, def tank from stock mounted to fuel tank as needed.</t>
  </si>
  <si>
    <t>58D2280003</t>
  </si>
  <si>
    <t>During assembly at G&amp;D 58E8101130 breather bracket was found
       with missing weld around R6885 coupling, tac welds are
       present, print lists 3 mm weld all around coupling.</t>
  </si>
  <si>
    <t>Make sure sub-assemblies are fully welded before to weld on the final part.</t>
  </si>
  <si>
    <t>Sign off ITP</t>
  </si>
  <si>
    <t>25-255</t>
  </si>
  <si>
    <t>Platfrom Center Deck</t>
  </si>
  <si>
    <t>58E5453291 platform, center deck arrived at pmo with item 56
       58F5452740 bracket has 10mm weld nuts, print calls
       out 12mm weld nuts</t>
  </si>
  <si>
    <t>Material Handlers should pick the right part as per work order.
Welders MUST check the part to print prior welding them</t>
  </si>
  <si>
    <t>Thread check on the welde nuts with appropriate bolt</t>
  </si>
  <si>
    <t>RMA#518098</t>
  </si>
  <si>
    <t>25-256</t>
  </si>
  <si>
    <t xml:space="preserve">58F5451141 </t>
  </si>
  <si>
    <t>Cabinet recieved at PMO with bolt in the upper left door
       latch stuck, not all the way seated.
       no vendor stamp found on cabinet.</t>
  </si>
  <si>
    <t>Ensure all bolts are properly bolted all the way through</t>
  </si>
  <si>
    <t>QA to verify and take pictures of latches</t>
  </si>
  <si>
    <t>25-257</t>
  </si>
  <si>
    <t>The two item #36 TY7903 angle are welded off location the
       160mm dimension is not kept, They measure 150mm. The brake
       cabinet will not mount to the cab.</t>
  </si>
  <si>
    <t>John K. Karan</t>
  </si>
  <si>
    <t>Laoyout template needed. Revive template log and schedule,Inside is already etched</t>
  </si>
  <si>
    <t>All parts MUST pass Twyn inspection before it gets washed.</t>
  </si>
  <si>
    <t>10-06-2025</t>
  </si>
  <si>
    <t>25-258</t>
  </si>
  <si>
    <t>Undercut,pinholes,overlapand lack of fusion,
       tourch cut on one of the cut outs. Debit 180only for 899109 defect. Debit 150 only</t>
  </si>
  <si>
    <t>25-259</t>
  </si>
  <si>
    <t>Platform A LH Deck</t>
  </si>
  <si>
    <t xml:space="preserve">       Deck is more than 1 inch out of flat.</t>
  </si>
  <si>
    <t>Verify flatness checksheet to make sure the flatness on each location is within customer spec. Oil Canning should be performed appropriately.</t>
  </si>
  <si>
    <t>25-260</t>
  </si>
  <si>
    <t>58F8040330</t>
  </si>
  <si>
    <t>Tack welds left on light pockets/poor welds/spatter</t>
  </si>
  <si>
    <t>Welders needs to ensure that they are following the KOMATSU QC 4.5 and inspecting the part accordingly.</t>
  </si>
  <si>
    <t>QA will inspect the part for the weld defect after the TWYN inspection.</t>
  </si>
  <si>
    <t>25-261</t>
  </si>
  <si>
    <t xml:space="preserve">       Axle found at G&amp;D assembly area with damage to EJ9729
       adaptor. Adaptor is bent on both sides with damaged paint.
       Adaptor portion of axle is overhanging supplier pallet.
       Per Komatsu General Packaging Standard the single component
       must fit within the skid perimeter by 1 inch minimum.</t>
  </si>
  <si>
    <t>Damage</t>
  </si>
  <si>
    <t>Rob to get larger skid quoted</t>
  </si>
  <si>
    <t>Part should be fully inside the skid perimeter.</t>
  </si>
  <si>
    <t>25-262</t>
  </si>
  <si>
    <t xml:space="preserve">       During assembly at G&amp;D both lower rear suspension pin
       shoulder bolts will not move through both holes as needed.
       See 14.8 degrees note on print 58B2200821.</t>
  </si>
  <si>
    <t>Modify fixture to include cross check</t>
  </si>
  <si>
    <t>25-263</t>
  </si>
  <si>
    <t>58F2200055</t>
  </si>
  <si>
    <t xml:space="preserve">Undercut,pinholes,overlapand lack of fusion,
       tourch cut on one of the cut outs. </t>
  </si>
  <si>
    <t>25-264</t>
  </si>
  <si>
    <t>25-265</t>
  </si>
  <si>
    <t>25-266</t>
  </si>
  <si>
    <t>25-267</t>
  </si>
  <si>
    <t>25-268</t>
  </si>
  <si>
    <t>LS1105438</t>
  </si>
  <si>
    <t>Struts</t>
  </si>
  <si>
    <t>LI00830484</t>
  </si>
  <si>
    <t>WO203268</t>
  </si>
  <si>
    <t>Surface defect found on part. Part was shipped wihtout repair.</t>
  </si>
  <si>
    <t>NDT / QA</t>
  </si>
  <si>
    <t>Re-trained the NDT and QA member for NCR process or HOLD tag process</t>
  </si>
  <si>
    <t>Notes will be added to WO for QA Personel to audit 100% parts for any surface defects.</t>
  </si>
  <si>
    <t>25-269</t>
  </si>
  <si>
    <t>58B5463951, 58B5463921</t>
  </si>
  <si>
    <t>Grill</t>
  </si>
  <si>
    <t>512554, 510753</t>
  </si>
  <si>
    <t>part 58B5463951 and 58B5463921 arrived at PMO not made
        to the revised print. both parts have an extra stand off
       welded to the top causing the top section the the grill
       not to fit.</t>
  </si>
  <si>
    <t>Ordered to previous rev level</t>
  </si>
  <si>
    <t>25-270</t>
  </si>
  <si>
    <t>CAB</t>
  </si>
  <si>
    <t xml:space="preserve">       Cab recieved at PMO with 2 MUNCY jumper 180038
       window regulator jumpers
       Per dev-11410</t>
  </si>
  <si>
    <t xml:space="preserve">wrong part </t>
  </si>
  <si>
    <t>KAN</t>
  </si>
  <si>
    <t>Komatsu /Muncy revision issue. Should be Cancelled</t>
  </si>
  <si>
    <t xml:space="preserve"> need to research implement barcode scanning at receiving to verify rev level. Not currently implemented. At risk throught</t>
  </si>
  <si>
    <t>25-271</t>
  </si>
  <si>
    <t xml:space="preserve">    During assembly at G&amp;D axle was found with damage to                        
    58B6010020 manifold. Inside nose cone section of axle 1 port                
    has been hit causing port to be out of round and damage to                  
    o-ring surface. Unknown if damage occurred at PMO or                        
    supplier. 58B6010020 manifold should have steel plugs                       
    installed in ports to prevent contamination, this axle had                  
    plastic plugs that did not prevent contamination. Axle can                  
    not be used due to damaged port in 58B6010020 manifold.                     </t>
  </si>
  <si>
    <t>Mitul/Jantinder With 25-275</t>
  </si>
  <si>
    <t>Investigate Hammer method and type. Dead blow or rubber mallet</t>
  </si>
  <si>
    <t xml:space="preserve">Do not hit with hammer on the Juction box. </t>
  </si>
  <si>
    <t>25-272</t>
  </si>
  <si>
    <t>24013562</t>
  </si>
  <si>
    <t>Plate, Linear Reinforcement</t>
  </si>
  <si>
    <t>PO522778</t>
  </si>
  <si>
    <t>Parts are flat and not formed as per the print. Militex received them as flat plate.</t>
  </si>
  <si>
    <t>25-273</t>
  </si>
  <si>
    <t>the window switched are wired backwards</t>
  </si>
  <si>
    <t>25-274</t>
  </si>
  <si>
    <t>Cab recieved at PMO with 2 MUNCY jumper 180038
       window regulator jumpers
       Per dev-11410 cab should have 1 180038 and 1 180039
       Order 1 MUNCY RH jumper 180039</t>
  </si>
  <si>
    <t xml:space="preserve"> need to research implement barcode scanning at receiving to verify rev level. Not currently implemented. At risk through</t>
  </si>
  <si>
    <t>25-275</t>
  </si>
  <si>
    <t xml:space="preserve">       During assembly of 850368 rear axle 1 pc of PC2844 o-ring
       boss was found out of round, fitting will not install,
       boss appears to have been hit causing damage to o-ring
       groove. Wrong stud was also found welded inside axle, should
       be MM0650 35 mm long, actual stud is 25 mm long. 850369 axle
       found correct and used for 850368. Axle will need PC2844
       replaced, and MM0650 replaced prior to RTS.  Debit $150.00</t>
  </si>
  <si>
    <t>Wrong part/Damaged part</t>
  </si>
  <si>
    <t>Mitul/Jantinder</t>
  </si>
  <si>
    <t xml:space="preserve">Studs should be varified with stud report and drawing before to final weld them. </t>
  </si>
  <si>
    <t>Check with Kit and drawing</t>
  </si>
  <si>
    <t>25-276</t>
  </si>
  <si>
    <t>21475255 PA01</t>
  </si>
  <si>
    <t>Fender Rear RH Plate</t>
  </si>
  <si>
    <t>CN00836143</t>
  </si>
  <si>
    <t xml:space="preserve">Wrong part shipped to customer. </t>
  </si>
  <si>
    <t>Wrong part</t>
  </si>
  <si>
    <t>25-277</t>
  </si>
  <si>
    <t>25-278</t>
  </si>
  <si>
    <t>During assembly at G&amp;D antisway bar pin was found not moving
       through both TX8110 as needed. 1 pc of TX8110 was possibly
       not driven in straight. Supplier should be using test pin as
       quality check to be sure sleeves are aligned.</t>
  </si>
  <si>
    <t xml:space="preserve">Pin check must be performed after and before sleeves intallation. </t>
  </si>
  <si>
    <t>25-279</t>
  </si>
  <si>
    <t>During assembly at G&amp;D lower rear suspension shoulder bolts
       were found not inserting in holes as normal. 1 spot face is
       deeper than other spot face. Per print distance between
       spot faces should be 190 mm, actual measurment is 200 mm. Debit $ 75.00</t>
  </si>
  <si>
    <t>25-280</t>
  </si>
  <si>
    <t>Item # 21 58E5417020 tapped pad is welded on upside down
       the threads are facing down not up</t>
  </si>
  <si>
    <t xml:space="preserve">Welder to sign off ITP after weld </t>
  </si>
  <si>
    <t>25-281</t>
  </si>
  <si>
    <t xml:space="preserve">Exterior dent in enclosure </t>
  </si>
  <si>
    <t>RMA#2239</t>
  </si>
  <si>
    <t>25-282</t>
  </si>
  <si>
    <t>Interior door dent &amp; gap between support and door at weld location  </t>
  </si>
  <si>
    <t>Mitul</t>
  </si>
  <si>
    <t>RMA#2240</t>
  </si>
  <si>
    <t>25-283</t>
  </si>
  <si>
    <t>SM0190</t>
  </si>
  <si>
    <t>Hinge Cover Front</t>
  </si>
  <si>
    <t>Rusty Parts</t>
  </si>
  <si>
    <t>Kurt John K</t>
  </si>
  <si>
    <t>Parts stored in poor location outside wash booth. Move location, Store in VCI bag</t>
  </si>
  <si>
    <t>Spoken to packer. Quality alert signed. Inspect and reject rusty party</t>
  </si>
  <si>
    <t>25-284</t>
  </si>
  <si>
    <r>
      <t xml:space="preserve">58F5431051 deck arrived at pmo with 2 studs off location
       for cab hose mounting bracket. </t>
    </r>
    <r>
      <rPr>
        <sz val="10"/>
        <color rgb="FFFF0000"/>
        <rFont val="Arial"/>
        <family val="2"/>
      </rPr>
      <t>(Not mesured correctly at PMO)</t>
    </r>
  </si>
  <si>
    <t>verify the kit prior to welding to ensure all parts are provided and if you find a part short or extra after welding , reach out to QA</t>
  </si>
  <si>
    <t>Twyn Inspection</t>
  </si>
  <si>
    <t>25-285</t>
  </si>
  <si>
    <t>X830027785</t>
  </si>
  <si>
    <t>Under cut on the braces by the door, undercut, pinholes,
                        lack of fusion</t>
  </si>
  <si>
    <t>All welds must be inspected after weld by welder</t>
  </si>
  <si>
    <t xml:space="preserve">QA/Lead hand inspection </t>
  </si>
  <si>
    <t>RMA#2241</t>
  </si>
  <si>
    <t>25-286</t>
  </si>
  <si>
    <t>Def tank was found not fitting on
       fuel tank. When top def tank mount is flush, bottom def tank
       mount is approx 1 inch from fuel tank at one side. When
       bottom def tank mount is flush, opposite side of top def
       tank is approx 1 inch from fuel tank. Def tank appears to be
       warped, tried on 3 different fuel tanks with same result.
       Ref DN's 899309(tank s/n 510715 , 520007(tank s/n 510719)
       This tank s/n is 510716.</t>
  </si>
  <si>
    <t>Make sure all weld parameters are good and we are using the proper gas for welding</t>
  </si>
  <si>
    <t>All formed sheets must be inspected prior welding to make sure its formed with the right angle</t>
  </si>
  <si>
    <t>RMA2242</t>
  </si>
  <si>
    <t>25-288</t>
  </si>
  <si>
    <t>Rear case recieved at PMO missing 1 XB6698 Mounting str
Debit $150.0</t>
  </si>
  <si>
    <t>Twyn check must be performed properly and Kit should be verified before to use.</t>
  </si>
  <si>
    <t>25-289</t>
  </si>
  <si>
    <t>During assembly at G&amp;D light brack
et was found not fitting
       on 58F5410840 bracket that is welded to axle. 58F5410840
       bracket is warped/bent. 2 bolts at end of light bracket will
       not thread into weld nuts
Debit $ 75.0</t>
  </si>
  <si>
    <t>Alignment bolt must be used to weld the nuts</t>
  </si>
  <si>
    <t>Need to check brackets before to weld.</t>
  </si>
  <si>
    <t>25-290</t>
  </si>
  <si>
    <t>58E22000234</t>
  </si>
  <si>
    <t xml:space="preserve">       During assembly of group X830005566 at G&amp;D, 4 MM0648 studs
       were found too short for WB3917 coupling nuts. MM0648 should
       measure 25 mm length. These 4 pcs were found to be 20 mm
       length. Possible too much weld at base of stud or too much
       of stud burned off during weld process. Rework at G&amp;D to
       replace 4 studs with stud gun.
Debit $ 42.50</t>
  </si>
  <si>
    <t>Kit should be verified with drawing before to use.</t>
  </si>
  <si>
    <t xml:space="preserve">Stud report should be checked properly. </t>
  </si>
  <si>
    <t>25-291</t>
  </si>
  <si>
    <t>Platform Str Center</t>
  </si>
  <si>
    <t>Ordered part 58F-54-10830 but received part XB2400 instead. This part was shipped in 2023 and there is no PO details provided to prove that the part ordered was 58F5410830</t>
  </si>
  <si>
    <t>25-292</t>
  </si>
  <si>
    <t>3/8 weld nut on bottom of cabinet is welded on an an angle which is not allowing manifold to be installed
Debit $ 199.50</t>
  </si>
  <si>
    <t>Make sure all weld nuts are sitting flat on the surface</t>
  </si>
  <si>
    <t>Welders MUST check all nuts after welding, to ensure they are not placed in an angle</t>
  </si>
  <si>
    <t>25-293</t>
  </si>
  <si>
    <t>During assembly at G&amp;D anti sway bar pin was found not
       moving through TX8110 sleeves as needed. Sleeves are flush
       per note B on print. Pin stops at second sleeve with light
       visible at top of pin, sleeves/bores possibly not in line.
       Supplier should test fit an EH7811 pin as quality check due
       to many past issues.
Debit $ 75.00</t>
  </si>
  <si>
    <t>25-294</t>
  </si>
  <si>
    <t>X830032212</t>
  </si>
  <si>
    <t>PPAP Part. Base metal by doors on out side roof has sharp edges front and back under cut on the inside 'berries'lack of fusion pin holes'paint grind start and stops</t>
  </si>
  <si>
    <t>All welds must be 100% inspected by welder and QA</t>
  </si>
  <si>
    <t>RMA #2243</t>
  </si>
  <si>
    <t>25-295</t>
  </si>
  <si>
    <t xml:space="preserve">Part found not fitting against fuel tank properly, tried on 2 different tanks   
w/ same results, past same issues, tank appears to be warped possibly due to    
supplier recvg wrong welding gas at one time reported by j.smith.               
def tank s/n 512083 was used from stock to fit flush against fuel tank as       
 needed                                                                         </t>
  </si>
  <si>
    <t>RMA#2244</t>
  </si>
  <si>
    <t>25-296</t>
  </si>
  <si>
    <t>850378 cab recieved at PMO missing 58E5450370 bracket
       wiper conn.Debit $ 75.00</t>
  </si>
  <si>
    <t>Karan</t>
  </si>
  <si>
    <t>verify the kit prior to welding to ensure all parts are provided and if you find a part short or extra after welding , reach out to QA. Etch the part.</t>
  </si>
  <si>
    <t xml:space="preserve">Twyn inspection </t>
  </si>
  <si>
    <r>
      <t>9-Dec- 25 decided to make ITP checksheet</t>
    </r>
    <r>
      <rPr>
        <b/>
        <sz val="10"/>
        <color theme="1"/>
        <rFont val="Arial"/>
        <family val="2"/>
      </rPr>
      <t xml:space="preserve"> </t>
    </r>
  </si>
  <si>
    <t>25-297</t>
  </si>
  <si>
    <t>During assembly at G&amp;D anti sway bar pin was found not
       moving through TX8110 sleeves as needed. Sleeves are flush
       per note B on print. Pin stops at second sleeve with light
       visible at top of pin, sleeves/bores possibly not in line.
       Supplier should test fit an EH7811 pin as quality check due
       to many past issues
Debit $300.00</t>
  </si>
  <si>
    <t>25-298</t>
  </si>
  <si>
    <t>During assembly at G&amp;D anti sway bar pin was found not
       moving through both TX8110 sleeves as needed.
       Sleeves appear to not be in line. Debit $300.0</t>
  </si>
  <si>
    <t>25-299</t>
  </si>
  <si>
    <t>1 pc of MM0073 and 1 pc of MM0082
       were found broken off of deck, an additional MM0073 was
       found bent hitting on white plastic on stand, deck is still
       banded to transport stand. Supplier needs to protect these
       items better due to past issues of bolts breaking.
Debit $75.0</t>
  </si>
  <si>
    <t>Heatherlynne</t>
  </si>
  <si>
    <t>All parts must be packaged/strapped properly to ensure studs/nuts are not hitting the shipping stand</t>
  </si>
  <si>
    <t>Shippers must ensure that parts are packaged/strapped properly in a way that there are no movement within the stand during transit and make sure nuts and studs are not hitiing the shipping stand areas</t>
  </si>
  <si>
    <t>25-300</t>
  </si>
  <si>
    <t>Brake cabinet 58F5454401 recieved at PMO with the latch
       keeper pin not properly set. Debit $75.00</t>
  </si>
  <si>
    <t>final assembly</t>
  </si>
  <si>
    <t>Kanwardeep</t>
  </si>
  <si>
    <t>Make sure the pins are properly inserted</t>
  </si>
  <si>
    <t>QA to take photos of latches and save it in the shipping folder</t>
  </si>
  <si>
    <t>25-301</t>
  </si>
  <si>
    <t xml:space="preserve">Pin holes, paint, profile, under cut, lack of fusion                        </t>
  </si>
  <si>
    <t>Adam/Mitul</t>
  </si>
  <si>
    <t>25-302</t>
  </si>
  <si>
    <t>58B4600910</t>
  </si>
  <si>
    <t>Upright A., RH STR</t>
  </si>
  <si>
    <t>Upright 58B4600910 came in with item #14-XC3019 off location the 52.4mm was held but the 58.5mm is closer to 66.5mm.</t>
  </si>
  <si>
    <t>25-303</t>
  </si>
  <si>
    <t>During assembly at G&amp;D anti sway bar pin will not move
       through both TX8110 sleeves as needed. Sleeves appear to be
       not in line.
Debit $300.00</t>
  </si>
  <si>
    <t>25-304</t>
  </si>
  <si>
    <t>12742374</t>
  </si>
  <si>
    <t>CN00837806</t>
  </si>
  <si>
    <t>Part dimnensionally not to the print. NCR for MRB notification.</t>
  </si>
  <si>
    <t>OVM</t>
  </si>
  <si>
    <t>Keneel / Adam</t>
  </si>
  <si>
    <t>Informed supplier about the non-conformances. AS asked for corrective actions reagrding the issue.</t>
  </si>
  <si>
    <t>25-305</t>
  </si>
  <si>
    <t>12742352</t>
  </si>
  <si>
    <t>CN00837819</t>
  </si>
  <si>
    <t>Part dimnensionally not to the print.NCR for MRB notification.</t>
  </si>
  <si>
    <t>25-307</t>
  </si>
  <si>
    <t xml:space="preserve">       During assembly at G&amp;D anti sway bar pin was found not
       moving through both sleeves. Debit $ 300.00</t>
  </si>
  <si>
    <t>25-308</t>
  </si>
  <si>
    <t>PPAP part. Initially got rejected and came back. Repaired and sent back to customer. 
It got rejected again for base metal and undercut</t>
  </si>
  <si>
    <t>Parent material</t>
  </si>
  <si>
    <t>Look for Gouging of parent metal after grinding and it  must be welded and repaired</t>
  </si>
  <si>
    <t>Gouging of parent metal is not allowed at any circumstances</t>
  </si>
  <si>
    <t>RMA#2245</t>
  </si>
  <si>
    <t>25-309</t>
  </si>
  <si>
    <t>520208, 900103</t>
  </si>
  <si>
    <t xml:space="preserve">During assembly of rear axle for truck 760064 pin for anti
       sway bar was found not moving through both TX8110 sleeves as
       needed. Rear axle for truck 790274 was also checked and
       found good, pin moves through both sleeves as needed. Good
       axle from 790274 will be used for 760064. Bad axle will be
       assigned to truck 790274. Defect written as rework per J
       Krohn request. Quality Team possibly check axle sleeve miss-
       alignment prior to G&amp;D begining assembly on Oct-13  and UNDERCUT, POROSITY, LACK OF FUSION, PAINT &amp; BAST METAL                      
    DAMAGE 
Debit $ 75.0                                                                     </t>
  </si>
  <si>
    <t>25-310</t>
  </si>
  <si>
    <t>PPAP Cab. After 2 rejections of the 1st PPAP cab, we worked on one of the finished cab and changed that to PPAP sample.
Rejected for base metal all over,undercut,needs to be peen better
                        pinholes.tack were they should not go.lack of fusion
                        driver seat pad weld was stop on the conner</t>
  </si>
  <si>
    <t xml:space="preserve">PPAP parts must meet all weld requirement as per QC 4.5 </t>
  </si>
  <si>
    <t xml:space="preserve">100% Inspection on each weld </t>
  </si>
  <si>
    <t>RMA#2246</t>
  </si>
  <si>
    <t>25-311</t>
  </si>
  <si>
    <t xml:space="preserve">       During assembly at G&amp;D 1 pc of 58B0202140 tapped seat was
       found welded to 58B0207300 tank off location. Print lists
       dimension of 112 mm between seats, actual measurment is
       approx 155 mm. Hoses are rubbing on lifting eye of tank due
       to seat welded off location.</t>
  </si>
  <si>
    <t>Re-verify all dimensions with the print after weld</t>
  </si>
  <si>
    <t>Its found that there was no Twyn performed for this tank, the twyn file is available form last year. Ensure  Twyn check is done on all tanks to avoid off location rejects.</t>
  </si>
  <si>
    <t>25-312</t>
  </si>
  <si>
    <t xml:space="preserve">UNDERCUT, POROSITY, LACK OF FUSION, PAINT &amp; BASE METAL                      
    DAMAGE                                                                      </t>
  </si>
  <si>
    <t>Welder must use appropriate welding parameters</t>
  </si>
  <si>
    <t>25-313</t>
  </si>
  <si>
    <t>X830003110</t>
  </si>
  <si>
    <t>All pads need peen.pinholes all over the bottom.missing weld
                        on ground blocks.undercut on main front upright tubes.lack
                        of fusion,and profile  caulk covering the main tube weld up
                        on right side front. berries ,and undercut,</t>
  </si>
  <si>
    <t>RMA#2247</t>
  </si>
  <si>
    <t>25-314</t>
  </si>
  <si>
    <t>During assembly at G&amp;D anti sway bar pin was found not
       moving through both TX8110 sleeves as needed, sleeves
       appear to not be in line.
Debit $75.00</t>
  </si>
  <si>
    <t>25-315</t>
  </si>
  <si>
    <t>58F5415103</t>
  </si>
  <si>
    <t>Customer found multiple occurrences of a significant amount of water contained in main support tubes on 58F5415103 &amp; 58F5411401 decks</t>
  </si>
  <si>
    <t>missing weld</t>
  </si>
  <si>
    <t>25-316</t>
  </si>
  <si>
    <t>Fuel Tank, LH</t>
  </si>
  <si>
    <t>CN00839596</t>
  </si>
  <si>
    <t>Part was received damged.</t>
  </si>
  <si>
    <t>Welder and Inspector needs to inspect the part for surface damages.</t>
  </si>
  <si>
    <t>100 % Visual inspection of part during final inspection.</t>
  </si>
  <si>
    <t>25-317</t>
  </si>
  <si>
    <t>10655720-011</t>
  </si>
  <si>
    <t>Fuel Tank, RH</t>
  </si>
  <si>
    <t>CN00839597</t>
  </si>
  <si>
    <t>Part Dimensionally not to print</t>
  </si>
  <si>
    <t>Different decks have different call out  on print for welding tubes. Make sure to check the weld callout on the print before you weld</t>
  </si>
  <si>
    <t>All welds on top surface of the deck must be ground flushed
After frame weld, all decks must be verified and signed off by QA/Lead hand before it gets moved to skinning.</t>
  </si>
  <si>
    <t>25-319</t>
  </si>
  <si>
    <t>21457754-001</t>
  </si>
  <si>
    <t>CN00839430</t>
  </si>
  <si>
    <t xml:space="preserve">Part Dimensionally not to print. Bevel was applied on wrong location. </t>
  </si>
  <si>
    <t>Addition(internal) color print required with detailed bevel view to guide the bevel guys.</t>
  </si>
  <si>
    <t>100% inspection of bevel sixe required.</t>
  </si>
  <si>
    <t>25-320</t>
  </si>
  <si>
    <t>LS1141351-P</t>
  </si>
  <si>
    <t>AI00836424</t>
  </si>
  <si>
    <t>Mount plate top and bottom mount holes are off by 0.5mm and are not meeting the print</t>
  </si>
  <si>
    <t>25-321</t>
  </si>
  <si>
    <t>Aupport A., LH DECK</t>
  </si>
  <si>
    <t>936832 / 900189</t>
  </si>
  <si>
    <t>WO205975</t>
  </si>
  <si>
    <t xml:space="preserve">    Part is not welded to print. Weld should be full plug weld                  
    and ground to slight concave</t>
  </si>
  <si>
    <t>Scott Johnson</t>
  </si>
  <si>
    <t>Re-train the welder reagrding the weld requirment.</t>
  </si>
  <si>
    <t>100% inspection required on all deck support for defect.</t>
  </si>
  <si>
    <t>25-322</t>
  </si>
  <si>
    <t>PlatformA., RH Deck</t>
  </si>
  <si>
    <t>During assembly at G&amp;D deck was found missing 1 pc of MM0082
       stud for harness routing.</t>
  </si>
  <si>
    <t>Repaired at Komatsu</t>
  </si>
  <si>
    <t>25-323</t>
  </si>
  <si>
    <t>NO ID</t>
  </si>
  <si>
    <t>NO ID&amp;T FOUND ON THE PART ,HAS PINHOLES, BERRIES, UNDERCUT AND GRIND, DID NOT WELD OVER TACKS</t>
  </si>
  <si>
    <t>Re-train the welder regarding the weld requirment.</t>
  </si>
  <si>
    <t>25-324</t>
  </si>
  <si>
    <t>WO200168</t>
  </si>
  <si>
    <t>Item came in with plate 58D4601180 bowed and wont allow forcorrect install of item 58D4600640. Heat item 58D4601180 to re-work part to be straight and allow for correct fit up of  58D4600640.</t>
  </si>
  <si>
    <t>Todd Archer</t>
  </si>
  <si>
    <t>25-325</t>
  </si>
  <si>
    <t>X830032213</t>
  </si>
  <si>
    <t>PPAP part got rejected for berrie, under cut, pin holes. 
No gauges on most of the defects</t>
  </si>
  <si>
    <t>25-326</t>
  </si>
  <si>
    <t>Support Str.</t>
  </si>
  <si>
    <t xml:space="preserve">The item #3 EF5014 tapped pad on the 58B4602100 Tube Str
       is off location the 50mm dim isnt kept it measures appox
       54mm causint the power cable tree not to fit.
Measured not in the right manner
    </t>
  </si>
  <si>
    <t>Use Fixture</t>
  </si>
  <si>
    <t>Inspection added to ITP.</t>
  </si>
  <si>
    <t>25-327</t>
  </si>
  <si>
    <t>all the places did not get fixed the last time weld missing
                        Berries,tacks need to be ground, Paint in threads tie end at
                        back bottom right side  and undercut</t>
  </si>
  <si>
    <t>RMA2249</t>
  </si>
  <si>
    <t>25-328</t>
  </si>
  <si>
    <t>58B5463861</t>
  </si>
  <si>
    <t xml:space="preserve">       8 HOLES ON 58B5463861 GRILLE, STR, TOP HAVE EM3346 SPACERS
       WELDED CENTERED OVER HOLES. PRINT CALLS FOR A 2.5MM WELD ON
       SIDE. MANUFATURE DIDNT KEEP THEESE WELDS WITHIN THE SPECS OF
       PRINT CALL OUT. THERE ARE ALSO WELD SPLATTER IN THESE HOLES
       NOT ALLOWING HARDWARE TO PASS THROUGH. THIS HAS BEEN AN
       ONGOING ISSUE. </t>
  </si>
  <si>
    <t>25-329</t>
  </si>
  <si>
    <t>ED4784</t>
  </si>
  <si>
    <t xml:space="preserve">58F5430431 off location, should measure 320.3mm from top of grille screen       
opening and it is actually approx 300mm                                         </t>
  </si>
  <si>
    <t>Locate the fixture mentioned on the Eng master</t>
  </si>
  <si>
    <t>100% twyn inspection</t>
  </si>
  <si>
    <t>04</t>
  </si>
  <si>
    <t>25-330</t>
  </si>
  <si>
    <t>58B5431000</t>
  </si>
  <si>
    <t>Plate A</t>
  </si>
  <si>
    <t>Field failure. Weld cracking on 58B5431000.The unusual thing about this is there is no weld call out in the area that weld is cracking
Need serial number for more investigation</t>
  </si>
  <si>
    <t>25-331</t>
  </si>
  <si>
    <t xml:space="preserve">       During assembly at G&amp;D def tank was found with 4 clips
       0819321012 welded to 58B05207350 180 degrees off location
       clips are facing the wrong direction</t>
  </si>
  <si>
    <t>Karan to make a Poke -yoke fixture</t>
  </si>
  <si>
    <t>Issued quality Alert QA 25-148.
QA to check next 10 Tanks and verify the orientation</t>
  </si>
  <si>
    <t>RMA#2250</t>
  </si>
  <si>
    <t>Tank was supposed to return for repair.</t>
  </si>
  <si>
    <t>25-332</t>
  </si>
  <si>
    <t xml:space="preserve">During assembly at G&amp;D 4 pcs of 0819321012 were found welded
       to 58B0207300 def tank 180 degrees off position. Reference
       defect 900257. </t>
  </si>
  <si>
    <t>RMA2250</t>
  </si>
  <si>
    <t>25-333</t>
  </si>
  <si>
    <t>131146/1
Not ours</t>
  </si>
  <si>
    <t xml:space="preserve">right hand deck 58E5452500 recieved at PMO with both deck to
       deck support mounting pads off location. from the center
       hole of the front mounting pad to the center of the rear
       mounting pad hole should be 2305.06mm. it measures 2256mm.
</t>
  </si>
  <si>
    <t>25-334</t>
  </si>
  <si>
    <t>X830035161</t>
  </si>
  <si>
    <t>print 58E5440602 not peen right. On print 58E5409726 seat welds calls out to wrap around coners. Pinholes up front, undercut and base metal on the inside area, berries, tape stuck in
                        paint</t>
  </si>
  <si>
    <t>Make the part to print. Inspect each all wleds prior to each flip</t>
  </si>
  <si>
    <t>Created new inspection check sheet ( ITP-KOM-006-C) to cover all critical areas. Operator to take more accountability and sign off acknowledging that the weld meets QC 4.5.QA and Lead hand to inspect and approve prior to releasing to the next stage</t>
  </si>
  <si>
    <t>25-335</t>
  </si>
  <si>
    <t xml:space="preserve">       During assembly at G&amp;D axle was found missing 2 pcs of
       MM0082 bolts and 1 pc of 58E0605310 plate. Parts should be
       welded to bracket per print 58D0601921.</t>
  </si>
  <si>
    <t>Need Sign off after repair.</t>
  </si>
  <si>
    <t>TWYN inspection</t>
  </si>
  <si>
    <t>25-337</t>
  </si>
  <si>
    <t>The wrong brake cabinet was sent to PMO by the supplier.
       the cabinet that was sent is actually a 58B5422835</t>
  </si>
  <si>
    <t>25-338</t>
  </si>
  <si>
    <t>During weld audit performed by S Archdale at G&amp;D assembly,
       one area of porosity, one area of weld berries, one area
       of undercuts, one MM0648 weld stud found welded not straight</t>
  </si>
  <si>
    <t>Sign off ITP after inspection</t>
  </si>
  <si>
    <t>Visual Inspection by next Operator.</t>
  </si>
  <si>
    <t>25-339</t>
  </si>
  <si>
    <t>58E5430646</t>
  </si>
  <si>
    <t>Cab Door</t>
  </si>
  <si>
    <t>PPAP part got rejected for overspray. Found grey paint on where it supposed to be yellow</t>
  </si>
  <si>
    <t>Masking should be done properly. Lead hand must verfiy the PPAP part prior to paint and ensure proper masking</t>
  </si>
  <si>
    <t>QA must inspect a PPAP part thoroughly to make sure there is no overspray</t>
  </si>
  <si>
    <t>25-340</t>
  </si>
  <si>
    <t>Plate Bent</t>
  </si>
  <si>
    <t>PART ORDERED WAS A ED4784 BUT RECIEVED A ED4786 INSTEAD
       WRONG PART SENT BY THE SUPPLIER</t>
  </si>
  <si>
    <t>25-341</t>
  </si>
  <si>
    <t>PPAP Cab. SM0853 Closure structure is welded on cab 180 degrees out,
       causing EL3496 plate to not fit properly</t>
  </si>
  <si>
    <t>25-342</t>
  </si>
  <si>
    <t>58B0207003</t>
  </si>
  <si>
    <t>During assembly of def tank to fuel tank, wrong clips were
       found welded to 58B0207300 def tank. 4 pcs of clips should
       be 0819321012 dt clips. Actual parts appear to be
       0819331012.</t>
  </si>
  <si>
    <t>25-343</t>
  </si>
  <si>
    <t>Cab G., Purchasrd</t>
  </si>
  <si>
    <t>Cab recieved at PMO missing 1 58E-54-27090 Cab Decal Plate. Our shipping pictures shows plate. Need more details. Emailed Jeff on 11-18-2025</t>
  </si>
  <si>
    <t>Missing part</t>
  </si>
  <si>
    <t>25-344</t>
  </si>
  <si>
    <t>Cab recieved at PMO missing 1 58E-54-27090 Cab Decal Plate. Bith 520456  and520457 have same work order number. Suspect duplication. Emailed Jeff 11-18-2025</t>
  </si>
  <si>
    <t>25-345</t>
  </si>
  <si>
    <t>Axle A., Rear</t>
  </si>
  <si>
    <t>During weld audit performed by S Archdale one area of lack of fusion was found inside axle at XB3478 inlet tube inside axle. Axle can be reworked at PMO after G&amp;D assembly.</t>
  </si>
  <si>
    <t>25-346</t>
  </si>
  <si>
    <t>CAB G., Purchased</t>
  </si>
  <si>
    <t xml:space="preserve">BOTH ITEMS # 6 58E5410672 BRACKET, TRIM RR ARE OFF LOCATION
       THE 385MM DIM IS NOT KEPT THEY BOTH MEASURE APPROX 375MM.
       THE BACK PANELS WILL NOT MOUNT </t>
  </si>
  <si>
    <t>We do have a fixture. Ensure the fixture is used.ITP updated with fixture information and welder MUST sign off acknowledging that they used the fixture</t>
  </si>
  <si>
    <t>Check the ITP for sign off from welder and Check on Twyn inspection that these are at the right location</t>
  </si>
  <si>
    <t>25-347</t>
  </si>
  <si>
    <t>Brake cabinet 58E5426002 recieved at PMO with the light
       mounting bracket having no holes to mount the light</t>
  </si>
  <si>
    <t>RMA#2252</t>
  </si>
  <si>
    <t>25-349</t>
  </si>
  <si>
    <t>Platfrom A, RH Deck Str</t>
  </si>
  <si>
    <t xml:space="preserve">       During assermbly at G&amp;D 1 pc of MM0073 broke off deck due
       to poor weld quality, lack of fusion.</t>
  </si>
  <si>
    <t>All weld nuts must be welded according to print.Make sure to weld the nut after tack</t>
  </si>
  <si>
    <t>Lead hand and QA to ensure all nuts are welded to print, not just tacked</t>
  </si>
  <si>
    <t>25-350</t>
  </si>
  <si>
    <t>During assembly at G&amp;D deck was found missing 1 pc of MM0073
       stud for harness routing.</t>
  </si>
  <si>
    <t>25-351</t>
  </si>
  <si>
    <t>Cabinets</t>
  </si>
  <si>
    <t>Customer received another shipment in which all cabinets were damaged. The damage doesn’t appear to be all freight. It appears that the units were strapped horizontally, versus the over the top straps they arrive in. 
Customer wan us to advise on cabinet condition once it leave your facility?</t>
  </si>
  <si>
    <t>Damage during transit</t>
  </si>
  <si>
    <t>25-352</t>
  </si>
  <si>
    <t>During assembly at G&amp;D 2 pcs of XB6268 formed rods were
       found welded to wrong side of control box. 1 more pc found
       wrong at assembly staging area.24 pcs in inventory checked,
       4 pcs found wrong, 20 found correct. Good parts from
       inventory used for assembly order.Return parts to supplier.</t>
  </si>
  <si>
    <t>Welded to wrong side</t>
  </si>
  <si>
    <t>Nathan</t>
  </si>
  <si>
    <t>25-353</t>
  </si>
  <si>
    <t>During assembly at G&amp;D hatch door was found not fitting
       flush against rear axle access tube. EL0849 &amp; EL0850 mtg
       ears are welded to axle at wrong positions. El0849 should be
       top ear, is welded on bottom, EL0850 should be bottom ear,
       is welded to top.</t>
  </si>
  <si>
    <t>Should be verify with the drawing before to weld</t>
  </si>
  <si>
    <t>25-355</t>
  </si>
  <si>
    <t>on print 58F2200011 their a backer were flat weld
       should be pinholes re entery angle  lack of fusion
        base metal  grinder marks all over</t>
  </si>
  <si>
    <t>Welding defects</t>
  </si>
  <si>
    <t>Adam/Nathan</t>
  </si>
  <si>
    <t>Always use appropriate welding parameters and techniques. Operator must inspect his own work and fix it on the spot. Even single pin hole, single undercut,  weld barries, tiny lack of fusions are not acceptable anymore.</t>
  </si>
  <si>
    <t>Check each weld as per ITP.</t>
  </si>
  <si>
    <t xml:space="preserve">welds on both out sides were low
</t>
  </si>
  <si>
    <t>U/S weld</t>
  </si>
  <si>
    <t xml:space="preserve">25-357 </t>
  </si>
  <si>
    <t>During assembly at G&amp;D hatch door was found not fitting into
       mtg ears that are welded to axle. Lower mtg ear EL0850 was
       welded in place at an angle that will not allow hatch door
       to install properly.</t>
  </si>
  <si>
    <t>Always use the fixture to weld the component around the manhole.</t>
  </si>
  <si>
    <t>25-358</t>
  </si>
  <si>
    <t>Grille A</t>
  </si>
  <si>
    <t>Bottom grille structure recieved at PMO with 1 58B5461420 bracket welded off location
       inner bracket should measure 1016mm from out bracket actually measure approx 1006mm</t>
  </si>
  <si>
    <t>100% Twyn inspection. QA to measure and verify the 1016 dimension on every Grille until fixture is in place</t>
  </si>
  <si>
    <t>25-359</t>
  </si>
  <si>
    <t>The 178.25+-.13 dim on the RH suspension mount is not kept
       it measures 177.58 where the spacers stop.</t>
  </si>
  <si>
    <t>All machining dimesnions should be measured before and after the machining.</t>
  </si>
  <si>
    <t>25-360</t>
  </si>
  <si>
    <t>backers should not be used were both inside rings
       profile.lacc of fusion undercut</t>
  </si>
  <si>
    <t>25-361</t>
  </si>
  <si>
    <t>40299549</t>
  </si>
  <si>
    <t>Locker</t>
  </si>
  <si>
    <t>25-362</t>
  </si>
  <si>
    <t>All Chassis</t>
  </si>
  <si>
    <t>Missing keys for 2 Chassis. There is no stamping on chassis to identify them.</t>
  </si>
  <si>
    <t>Weld/Stamp</t>
  </si>
  <si>
    <t>Missing stamping</t>
  </si>
  <si>
    <t>Add stamping operation to Eng master and Updated Midland ITP for key check</t>
  </si>
  <si>
    <t>After final inspection, QA should save;
1. Picture of stamping (make sure rev level and stamped number matches the work order)
2. Picture of keys ( make sure keys are attached to the part in a safe manner)</t>
  </si>
  <si>
    <t>25-363</t>
  </si>
  <si>
    <t xml:space="preserve">       paint on copper boss, lack of fusion on welds.
       Profile on some welds.Re entery angle and
       pinholes</t>
  </si>
  <si>
    <t>Use In-process ITPs</t>
  </si>
  <si>
    <t xml:space="preserve">Always use appropriate welding parameters and techniques. Operator must inspect his own work by using ITPs and fix it on the spot. Even single pin hole, single undercut,  weld barries, tiny lack of fusions are not acceptable anymore. </t>
  </si>
  <si>
    <t>25-364</t>
  </si>
  <si>
    <t xml:space="preserve">       paint on copper boss lack of fusion re entery angle undercut
       undercut.profile</t>
  </si>
  <si>
    <t>25-365</t>
  </si>
  <si>
    <t>Left deck 58B5421001 recieved at PMO with bracket 58B6011000
       missing plate 58B6011020.</t>
  </si>
  <si>
    <t>25-366</t>
  </si>
  <si>
    <t>During assembly at G&amp;D anti sway bar pin was found not
       moving through both TX8110 sleeves as needed. Sleeves are
       not in line, 1 sleeve possibly not straight.</t>
  </si>
  <si>
    <t xml:space="preserve">Dan </t>
  </si>
  <si>
    <t>Sign off ITP after checking</t>
  </si>
  <si>
    <t>(Multiple Items)</t>
  </si>
  <si>
    <t>Column Labels</t>
  </si>
  <si>
    <t>Row Labels</t>
  </si>
  <si>
    <t>(blank)</t>
  </si>
  <si>
    <t>Grand Total</t>
  </si>
  <si>
    <t>2019 avg \ month</t>
  </si>
  <si>
    <t>2020 avg \ month</t>
  </si>
  <si>
    <t>2021 avg \ month</t>
  </si>
  <si>
    <t>2022 avg \ month</t>
  </si>
  <si>
    <t>Count of Log #</t>
  </si>
  <si>
    <t>included ppap</t>
  </si>
  <si>
    <t>excluding PPAP</t>
  </si>
  <si>
    <t>no ppap rej</t>
  </si>
  <si>
    <t>2023 avg \ month</t>
  </si>
  <si>
    <t>2024 avg \ month</t>
  </si>
  <si>
    <t>Defect Notices</t>
  </si>
  <si>
    <t>DPU Stats</t>
  </si>
  <si>
    <t>88/ 89 series</t>
  </si>
  <si>
    <t>not counted - pull stock</t>
  </si>
  <si>
    <t>200 series</t>
  </si>
  <si>
    <t>not counted - sub contract</t>
  </si>
  <si>
    <t>95 series</t>
  </si>
  <si>
    <t>counted - sample tags</t>
  </si>
  <si>
    <t>93 series</t>
  </si>
  <si>
    <t>counted - rejected at weld</t>
  </si>
  <si>
    <t>500 series</t>
  </si>
  <si>
    <t>counted - assembly area (allocated to trucks)</t>
  </si>
  <si>
    <t>300 series</t>
  </si>
  <si>
    <t>counted - PPD rejections (service orders)</t>
  </si>
  <si>
    <t>2022</t>
  </si>
  <si>
    <r>
      <t xml:space="preserve">Location
</t>
    </r>
    <r>
      <rPr>
        <i/>
        <sz val="9"/>
        <color indexed="9"/>
        <rFont val="Arial"/>
        <family val="2"/>
      </rPr>
      <t>(as applicable)</t>
    </r>
  </si>
  <si>
    <t xml:space="preserve"> The Data Validation in the Log is pulling from columns in the Table below:  
Table name is "LISTS", and Column header is "Location" in this example.   </t>
  </si>
  <si>
    <t>Syntax example:</t>
  </si>
  <si>
    <t>`=INDIRECT("LISTS[Location]")</t>
  </si>
  <si>
    <t>Location</t>
  </si>
  <si>
    <t>IncType</t>
  </si>
  <si>
    <t>Dept.</t>
  </si>
  <si>
    <t>DefectCat</t>
  </si>
  <si>
    <t>RMA Status</t>
  </si>
  <si>
    <t>RMA Disposition</t>
  </si>
  <si>
    <t>ALL</t>
  </si>
  <si>
    <t>Waiting for Return</t>
  </si>
  <si>
    <t>Initial</t>
  </si>
  <si>
    <t>Scrap &amp; Replace</t>
  </si>
  <si>
    <t>Warranty</t>
  </si>
  <si>
    <t>Rework</t>
  </si>
  <si>
    <t>Dispute</t>
  </si>
  <si>
    <t>DXF / CAD Error</t>
  </si>
  <si>
    <t>Film Build</t>
  </si>
  <si>
    <t>Poor Workmanship</t>
  </si>
  <si>
    <t>QCI All</t>
  </si>
  <si>
    <t>Orange Peal</t>
  </si>
  <si>
    <t>Programing Error</t>
  </si>
  <si>
    <t>Years (Received Date)</t>
  </si>
  <si>
    <t>Months (Received Date)</t>
  </si>
  <si>
    <t>Sum of Quantity</t>
  </si>
  <si>
    <t>***NOTE: Values only include defects where single employee ID numbers were reported</t>
  </si>
  <si>
    <t>Greater than 5.0% of total</t>
  </si>
  <si>
    <t>***Not included in data shown</t>
  </si>
  <si>
    <t>Employee ID #</t>
  </si>
  <si>
    <t>Start/Interruption of Service Date</t>
  </si>
  <si>
    <t>Last Name</t>
  </si>
  <si>
    <t>First Name</t>
  </si>
  <si>
    <t>Shift</t>
  </si>
  <si>
    <t>Line Location</t>
  </si>
  <si>
    <t># Incidents</t>
  </si>
  <si>
    <t>% of Total Incidents</t>
  </si>
  <si>
    <t>Defect Qty</t>
  </si>
  <si>
    <t>% of Total Defect Qty</t>
  </si>
  <si>
    <r>
      <t xml:space="preserve">EMPLOYEE ID #
</t>
    </r>
    <r>
      <rPr>
        <b/>
        <i/>
        <sz val="9"/>
        <color theme="1"/>
        <rFont val="Calibri"/>
        <family val="2"/>
        <scheme val="minor"/>
      </rPr>
      <t>(Multiple)</t>
    </r>
  </si>
  <si>
    <t>QTY</t>
  </si>
  <si>
    <t>Catipi</t>
  </si>
  <si>
    <t>Arif</t>
  </si>
  <si>
    <t>Day</t>
  </si>
  <si>
    <t>MACK</t>
  </si>
  <si>
    <t>ACTIVE</t>
  </si>
  <si>
    <t>10913/10995</t>
  </si>
  <si>
    <t>Gouthro</t>
  </si>
  <si>
    <t>Shannon</t>
  </si>
  <si>
    <t>Afternoon</t>
  </si>
  <si>
    <t>9778/9812/9816</t>
  </si>
  <si>
    <t>Lacroix</t>
  </si>
  <si>
    <t>Tristan</t>
  </si>
  <si>
    <t>Day Train</t>
  </si>
  <si>
    <t>10945/10798</t>
  </si>
  <si>
    <t>Denys</t>
  </si>
  <si>
    <t>Rodrigo</t>
  </si>
  <si>
    <t>Banman</t>
  </si>
  <si>
    <t>May 25th</t>
  </si>
  <si>
    <t>9998/10990</t>
  </si>
  <si>
    <t>Francis</t>
  </si>
  <si>
    <t>James</t>
  </si>
  <si>
    <t>9793/10913/10800</t>
  </si>
  <si>
    <t>Legge</t>
  </si>
  <si>
    <t>Gregg</t>
  </si>
  <si>
    <t>Cab Skin</t>
  </si>
  <si>
    <t>Hewson</t>
  </si>
  <si>
    <t>Joseph</t>
  </si>
  <si>
    <t>9770/9744</t>
  </si>
  <si>
    <t>Lucas</t>
  </si>
  <si>
    <t>Mathew</t>
  </si>
  <si>
    <t>Little</t>
  </si>
  <si>
    <t>Connor</t>
  </si>
  <si>
    <t>Bluco</t>
  </si>
  <si>
    <t>D'Hondt</t>
  </si>
  <si>
    <t>Tyler</t>
  </si>
  <si>
    <t>Phoumivong</t>
  </si>
  <si>
    <t>Sengchanh</t>
  </si>
  <si>
    <t>Kozierowski</t>
  </si>
  <si>
    <t>Nicole</t>
  </si>
  <si>
    <t>Ludwig</t>
  </si>
  <si>
    <t>Allan</t>
  </si>
  <si>
    <t>Mack</t>
  </si>
  <si>
    <t>Gaston</t>
  </si>
  <si>
    <t>Alfredo</t>
  </si>
  <si>
    <t>Leong</t>
  </si>
  <si>
    <t>Matthew</t>
  </si>
  <si>
    <t>Yuzik</t>
  </si>
  <si>
    <t>Corey</t>
  </si>
  <si>
    <t>Grafe</t>
  </si>
  <si>
    <t>Peter</t>
  </si>
  <si>
    <t>Waring</t>
  </si>
  <si>
    <t>Bill</t>
  </si>
  <si>
    <t>Zimmer</t>
  </si>
  <si>
    <t>Aaron</t>
  </si>
  <si>
    <t>Frame Fit</t>
  </si>
  <si>
    <t>Garvey</t>
  </si>
  <si>
    <t>Thomas</t>
  </si>
  <si>
    <t>Aitchison</t>
  </si>
  <si>
    <t>Brian</t>
  </si>
  <si>
    <t>Duct</t>
  </si>
  <si>
    <t>Holt</t>
  </si>
  <si>
    <t>Graham</t>
  </si>
  <si>
    <t>Notto-Gibson</t>
  </si>
  <si>
    <t>Giovanna</t>
  </si>
  <si>
    <t>Ladder</t>
  </si>
  <si>
    <t>Sparks</t>
  </si>
  <si>
    <t>Darrel</t>
  </si>
  <si>
    <t>Farrel-Kelly</t>
  </si>
  <si>
    <t>Joshua</t>
  </si>
  <si>
    <t>Frame Weld</t>
  </si>
  <si>
    <t>Masales</t>
  </si>
  <si>
    <t>Normore</t>
  </si>
  <si>
    <t>Keith</t>
  </si>
  <si>
    <t>Amorim</t>
  </si>
  <si>
    <t>Brandon</t>
  </si>
  <si>
    <t>Partridge</t>
  </si>
  <si>
    <t>Korchensky</t>
  </si>
  <si>
    <t>Michael</t>
  </si>
  <si>
    <t>Baczewski</t>
  </si>
  <si>
    <t>Richard</t>
  </si>
  <si>
    <t>Cab Sub</t>
  </si>
  <si>
    <t>Manuel</t>
  </si>
  <si>
    <t>Rees</t>
  </si>
  <si>
    <t xml:space="preserve">Page </t>
  </si>
  <si>
    <t>Yvon</t>
  </si>
  <si>
    <t>Centre Deck</t>
  </si>
  <si>
    <t>Burgess</t>
  </si>
  <si>
    <t>Colin</t>
  </si>
  <si>
    <t xml:space="preserve">Mann </t>
  </si>
  <si>
    <t>Travis</t>
  </si>
  <si>
    <t>Chanthaboury</t>
  </si>
  <si>
    <t>Henry</t>
  </si>
  <si>
    <t>Steele</t>
  </si>
  <si>
    <t>Delroy</t>
  </si>
  <si>
    <t>Bickford</t>
  </si>
  <si>
    <t>O'Hara</t>
  </si>
  <si>
    <t>Ryan</t>
  </si>
  <si>
    <t>Grille Sub</t>
  </si>
  <si>
    <t>Kim</t>
  </si>
  <si>
    <t>Minhak</t>
  </si>
  <si>
    <t>Buenting</t>
  </si>
  <si>
    <t>Karson</t>
  </si>
  <si>
    <t>Kozdras</t>
  </si>
  <si>
    <t>Gervais</t>
  </si>
  <si>
    <t>Andre</t>
  </si>
  <si>
    <t>Support Subs</t>
  </si>
  <si>
    <t>Jollimore</t>
  </si>
  <si>
    <t>Cameron</t>
  </si>
  <si>
    <t>Yateman</t>
  </si>
  <si>
    <t>Cliff</t>
  </si>
  <si>
    <t>Wanzo</t>
  </si>
  <si>
    <t>William</t>
  </si>
  <si>
    <t>Lahay</t>
  </si>
  <si>
    <t>Trevor</t>
  </si>
  <si>
    <t>Upright Tube</t>
  </si>
  <si>
    <t>Mead</t>
  </si>
  <si>
    <t>Hoelscher</t>
  </si>
  <si>
    <t>Tim</t>
  </si>
  <si>
    <t>Reynard</t>
  </si>
  <si>
    <t>Team Lead</t>
  </si>
  <si>
    <t>TEAM LEAD</t>
  </si>
  <si>
    <t>Baldwin</t>
  </si>
  <si>
    <t>Simon</t>
  </si>
  <si>
    <t>Dion</t>
  </si>
  <si>
    <t>Paquette</t>
  </si>
  <si>
    <t>Clay</t>
  </si>
  <si>
    <t>Myers</t>
  </si>
  <si>
    <t>Ron</t>
  </si>
  <si>
    <t>INACTIVE</t>
  </si>
  <si>
    <t>Bleich</t>
  </si>
  <si>
    <t>Robert</t>
  </si>
  <si>
    <t>Hinde</t>
  </si>
  <si>
    <t>Neal</t>
  </si>
  <si>
    <t>Zinger</t>
  </si>
  <si>
    <t>Larry</t>
  </si>
  <si>
    <t>Reid</t>
  </si>
  <si>
    <t>Gordon</t>
  </si>
  <si>
    <t>Lawrence</t>
  </si>
  <si>
    <t>Singh</t>
  </si>
  <si>
    <t>Satnam</t>
  </si>
  <si>
    <t>Turski</t>
  </si>
  <si>
    <t>Witold</t>
  </si>
  <si>
    <t>David</t>
  </si>
  <si>
    <t>Jewell</t>
  </si>
  <si>
    <t>Paul</t>
  </si>
  <si>
    <t>Pawletzki</t>
  </si>
  <si>
    <t>Robin</t>
  </si>
  <si>
    <t>Vongxay</t>
  </si>
  <si>
    <t>Viengkham</t>
  </si>
  <si>
    <t>Taubner</t>
  </si>
  <si>
    <t>Karlheintz</t>
  </si>
  <si>
    <t>Escobar</t>
  </si>
  <si>
    <t>Kunert</t>
  </si>
  <si>
    <t>Randy</t>
  </si>
  <si>
    <t>B's &amp; C's</t>
  </si>
  <si>
    <t>Coleman</t>
  </si>
  <si>
    <t>Doug</t>
  </si>
  <si>
    <t>Kopec</t>
  </si>
  <si>
    <t>Brozek</t>
  </si>
  <si>
    <t>Wojtynski</t>
  </si>
  <si>
    <t>Leon</t>
  </si>
  <si>
    <t>Deering</t>
  </si>
  <si>
    <t>Barry</t>
  </si>
  <si>
    <t>Clark</t>
  </si>
  <si>
    <t>Jessome</t>
  </si>
  <si>
    <t>Positioner</t>
  </si>
  <si>
    <t>Arruda</t>
  </si>
  <si>
    <t>Eric</t>
  </si>
  <si>
    <t>GRAND TOTAL</t>
  </si>
  <si>
    <t xml:space="preserve">There was no supplier code provided to ensure this is our part. From defect pictures, it seems like the pat was blasted
We always sent the primed part. We need serial number for traceability. Emailed Jeff on 10-Dec-25. </t>
  </si>
  <si>
    <t>We had a fixture to locate all these brackets.Locate the fixture and put them back on the line. Add the fixture number to the eng master if we can locate them. If not, need a fixture</t>
  </si>
  <si>
    <t>Date</t>
  </si>
  <si>
    <t>Attendence</t>
  </si>
  <si>
    <t>Dec16 2025</t>
  </si>
  <si>
    <t>Yingman C; Peter C; Sibin S; Jatinder S; Jordan C</t>
  </si>
  <si>
    <t>25-367</t>
  </si>
  <si>
    <t>Poor weld quality</t>
  </si>
  <si>
    <t xml:space="preserve">       During assembly at G&amp;D anti sway bar pin was found not
       moving through both TX8110 sleeves as needed. Sleeves are
       not in line, 1 sleeve possibly not straight</t>
  </si>
  <si>
    <t xml:space="preserve">Pin check must be performed after sleeve installation and final paint. </t>
  </si>
  <si>
    <t>25-368</t>
  </si>
  <si>
    <t>Jordan C</t>
  </si>
  <si>
    <t>PM-05 Launch Process Audit.   OFI.   Page numbers incorrect, typos on gate # for each page, 1 document Risk Doc not identified, no number and doesn't appear to be in use</t>
  </si>
  <si>
    <t>During assembly at G&amp;D 1 pc of MM0489 stud broke off
       due to poor weld quality.
Need to issues supplier NCR against Onarc. This cabinet was outsourced</t>
  </si>
  <si>
    <t>Karie Forster</t>
  </si>
  <si>
    <t>25-369</t>
  </si>
  <si>
    <t>21489639-011</t>
  </si>
  <si>
    <t>HOSE REEL</t>
  </si>
  <si>
    <t>CN00844992</t>
  </si>
  <si>
    <t xml:space="preserve">Weld not to print / Process
</t>
  </si>
  <si>
    <t>Defect is notification only as we are aware of it.</t>
  </si>
  <si>
    <t>OFI</t>
  </si>
  <si>
    <t>25-370</t>
  </si>
  <si>
    <t>Control of nonconformance process</t>
  </si>
  <si>
    <t>25-371</t>
  </si>
  <si>
    <t>Gap in quality alert process. Quality alert is not issued properly. Format not follwed example 25-139, information not filled in correctly example 25-013, 25-153. No signed back of quality alert on many cases.</t>
  </si>
  <si>
    <t>Yingman Cheng</t>
  </si>
  <si>
    <t>Continuous Improvement</t>
  </si>
  <si>
    <t>LOG-MT-01 seems not in use. Management review meeting action log doesn't get fully utilized</t>
  </si>
  <si>
    <t>??</t>
  </si>
  <si>
    <t>Supply Chain Management</t>
  </si>
  <si>
    <t>There is no Revision# on the PO sent to vendor. 
Gap in the process to validate supplier document package and parts quality at receiving stage. Very often the issues are not identified till a few weeks later when prepare PPAP, this caused PPAP schedule delay and lost of chance to have supplier fix their problem</t>
  </si>
  <si>
    <t>25-372</t>
  </si>
  <si>
    <t>25-373</t>
  </si>
  <si>
    <t>Internal Audit process</t>
  </si>
  <si>
    <t>Retrain welders to properly fill out ITP's</t>
  </si>
  <si>
    <t>Added c</t>
  </si>
  <si>
    <t>QA to perform receiving inspecion and fill out verification log</t>
  </si>
  <si>
    <t>Perform Twyn and weld inspection on all outsourced parts. No parts should be moved to clean/wash without QA approval. Issue supplier NCR if rejected</t>
  </si>
  <si>
    <t>25-374</t>
  </si>
  <si>
    <t>Product/Process Validation Receiving</t>
  </si>
  <si>
    <t>Receiver not verify MTR per process map 
Receiver not scan paint CoA per process map
Supplier PPAP not identified using QA-715 per process map</t>
  </si>
  <si>
    <t>Receiving</t>
  </si>
  <si>
    <t>Laura Ray</t>
  </si>
  <si>
    <t>25-375</t>
  </si>
  <si>
    <t>After QA finish inspection, measurement value is recorded on drawing, there is no sign off on drawing to show who performed the task and when the inspectitoin was done.
The scanned drawing saved in foldder, there is no clear link supliere PO</t>
  </si>
  <si>
    <t>25-376</t>
  </si>
  <si>
    <t>Process is followed but wording is different.   Procedure states Pack list vs Pack slips.   CRS is that CSR Customer Service Rep.   Receive other shipping documents.  It is assumed this means PPAP or Deviation documents.  In process flow elizibeth currently files copy per PRO 1.1 and Invoices customer per WI-12.1 .   See scanned notes</t>
  </si>
  <si>
    <t>25-377</t>
  </si>
  <si>
    <t>Change Control</t>
  </si>
  <si>
    <t>ECN tab 2 is not use in Cambridge.   Tab 2 is used in stratford  FRM EN-007 (neither location uses this)  consider updating or evaluating do we want to use this form.</t>
  </si>
  <si>
    <t>Cambridge Stratford</t>
  </si>
  <si>
    <t>Launch</t>
  </si>
  <si>
    <t>25-378</t>
  </si>
  <si>
    <t>Training</t>
  </si>
  <si>
    <t>Sebastian</t>
  </si>
  <si>
    <t xml:space="preserve">Jason </t>
  </si>
  <si>
    <t>Training Form names should be updated per markup to reflect the new form  # in use in fusion.  Process is followed</t>
  </si>
  <si>
    <t>PC</t>
  </si>
  <si>
    <t>Rear case recieved at PMO with a partial vendor code stamp.
       it cuts off after 58F22000 and 513.</t>
  </si>
  <si>
    <t>Yes</t>
  </si>
  <si>
    <t>A note has been added on the ITP</t>
  </si>
  <si>
    <t>Visual Inspection by operator.</t>
  </si>
  <si>
    <t>Rear axle has a standoff in this location it is supposed
       to be a mm0648 stud.</t>
  </si>
  <si>
    <t>ITP sign off.</t>
  </si>
  <si>
    <t>Grille 58F0350001 recieved at PMO with lower left bracket 58F5430431 off location. should measure 834.7mm from bottom of ceter beam to center hole of bracket. but it only measures 729mm. 
No ID provided. Need more info from Komatsu</t>
  </si>
  <si>
    <t>900441</t>
  </si>
  <si>
    <t>900442</t>
  </si>
  <si>
    <t xml:space="preserve">58F0350001 </t>
  </si>
  <si>
    <t xml:space="preserve">Always use appropriate welding parameters and techniques. Operator must inspect his own work and fix it on the spot. Even single pin hole, single undercut,  weld barries, tiny lack of fusions are not acceptable anymore. Use ITP to inspect part. </t>
  </si>
  <si>
    <t>Always use appropriate welding parameters and techniques. Operator must inspect his own work and fix it on the spot. Even single pin hole, single undercut,  weld barries, tiny lack of fusions are not acceptable anymore. Use ITP to inspect part. Vendor is informed for his part of work.</t>
  </si>
  <si>
    <t>514539,
514178,
514175,
514177,
514174,
514176</t>
  </si>
  <si>
    <t>2025-Nov</t>
  </si>
  <si>
    <t xml:space="preserve">All 6 enclosures exhibit a variety of paint damage from either supplier mishandling or transport. </t>
  </si>
  <si>
    <t>Laura Rey</t>
  </si>
  <si>
    <t>25-379</t>
  </si>
  <si>
    <t>25-380</t>
  </si>
  <si>
    <t>Internal NCR</t>
  </si>
  <si>
    <t>58F2400012</t>
  </si>
  <si>
    <t>25-0800</t>
  </si>
  <si>
    <t>2025-Dec</t>
  </si>
  <si>
    <t>Wrong nose cone casting welded to axle, found durinfg op#120 final weld TWYN inspection</t>
  </si>
  <si>
    <t>25-381</t>
  </si>
  <si>
    <t xml:space="preserve">Axle </t>
  </si>
  <si>
    <t>During assembly at G&amp;D hatch door was found not centered in
       opening in rear axle. EL0849 &amp; EL0850 mtg ears appear to be
       welded too high on axle.</t>
  </si>
  <si>
    <t>25-382</t>
  </si>
  <si>
    <t>Process changes as per corrective action</t>
  </si>
  <si>
    <t>Current quarantine process is not robust, exhibiting the below issues
Gap in process present, in that hold tags are not logged at the time of issue.  Hold tags here are only logged and tracked when Visual rework legs are created. If the top paper portion, of the hold tag, goes missing before entry - all non-conformance details are essentially lost.  Further because the hold tag is issued before any log tracking information, there is no non-conformance cross referencing on the portion of tag attached to the parts themselves.
ERP system is currently not used to track quarantined parts.
Quality does not have access to authorize parts to be placed on shipping hold or quarantined from an ERP perspective.</t>
  </si>
  <si>
    <t>25-383</t>
  </si>
  <si>
    <t>58B5451603</t>
  </si>
  <si>
    <t>25-384</t>
  </si>
  <si>
    <t>520620</t>
  </si>
  <si>
    <t>Cab Assy recieved at PMO with paint peeling off of the roof .</t>
  </si>
  <si>
    <t>poor adhesion</t>
  </si>
  <si>
    <t>Dan Bertin</t>
  </si>
  <si>
    <t>954533</t>
  </si>
  <si>
    <t>PPAP part. Item 41 is bowed. re entery angle on a few welds, undercut
                         pinholes,and lack of fusion</t>
  </si>
  <si>
    <t>25-385</t>
  </si>
  <si>
    <t>58E8055050</t>
  </si>
  <si>
    <t>Wrong parts sent by supplier. Part #58E-80-55050 was ordered, but part #58E-80-55040 was received.</t>
  </si>
  <si>
    <t>No</t>
  </si>
  <si>
    <t>TWYN inspection and ITP checks</t>
  </si>
  <si>
    <t>Need to use the fixture again after fully welded to verify the location</t>
  </si>
  <si>
    <t>Fixture must be used to weld the componenets around the manhole and do not add excessive weld around the brackets.</t>
  </si>
  <si>
    <t>58B5453332</t>
  </si>
  <si>
    <t>PPAP Part.8mm fillet welds on sheet 2 location B19 &amp; N24 is 6mm on
                        part.pinholes on item 102 grind were 2 welds stoped  in
                        same spot.profile on couple of welds.tacks should be placed
                        weld will cover, undercut &amp; lack of fusion</t>
  </si>
  <si>
    <t>25-386</t>
  </si>
  <si>
    <t>All shippers must have a copy of actual customer PO and verify all parts to this PO prior to shipping</t>
  </si>
  <si>
    <t xml:space="preserve">Studs need to be verify with the Stud ITP before to weld. 
I did investigation operator said, he just checked the presence of the stud , not the type of stud. The reason behind that he got rushed and did not get enough time to inspect everything properly. </t>
  </si>
  <si>
    <t>25-387</t>
  </si>
  <si>
    <t>Cabinet recieved at PMO missing 1 spacer for PB7207 hinge.
       5 hinges have spacer 1 does not have spacer</t>
  </si>
  <si>
    <t>After entering the part numbers in Visual from customer PO, we need to cross check the list to ensure its same</t>
  </si>
  <si>
    <t>25-388</t>
  </si>
  <si>
    <t>undercut.profil and berries basemetal on  RH side</t>
  </si>
  <si>
    <t>Internal CAR #</t>
  </si>
  <si>
    <t>overlap, lack of fusion ,undercut profile and pinholes'
       lots of base metal on the  nose.</t>
  </si>
  <si>
    <t>undercut, grind were welds stop on blocks,
       lack of fusion, base metal</t>
  </si>
  <si>
    <t>Use fixture and trace correct PN# with work order.
 CAR actions list</t>
  </si>
  <si>
    <t xml:space="preserve">1.Supervisor (days and afternoons) finish training to welders on following ITP verfication
2. Quality inspector perform 3 random audit on stud ITP </t>
  </si>
  <si>
    <t>Count of Internal CAR #</t>
  </si>
  <si>
    <t>Total</t>
  </si>
  <si>
    <t>Tank</t>
  </si>
  <si>
    <t>Part Family</t>
  </si>
  <si>
    <t>Other</t>
  </si>
  <si>
    <t>Missing Featire</t>
  </si>
  <si>
    <t xml:space="preserve"> Pin not moving through</t>
  </si>
  <si>
    <t>Interference</t>
  </si>
  <si>
    <t>Paint on machined surface</t>
  </si>
  <si>
    <t>water leakage</t>
  </si>
  <si>
    <t>Part Marking</t>
  </si>
  <si>
    <t>Weld defects</t>
  </si>
  <si>
    <t>Pin not going through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</si>
</sst>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00_);[Red]\(&quot;$&quot;#,##0.00\)"/>
    <numFmt numFmtId="165" formatCode="[$-1009]d/mmm/yy;@"/>
    <numFmt numFmtId="166" formatCode="[$-409]d\-mmm\-yy;@"/>
    <numFmt numFmtId="167" formatCode="0.0%"/>
    <numFmt numFmtId="168" formatCode="0.0"/>
    <numFmt numFmtId="169" formatCode="dd/mmm/yyyy"/>
    <numFmt numFmtId="170" formatCode="[$-F800]dddd\,\ mmmm\ dd\,\ yyyy"/>
  </numFmts>
  <fonts count="42" x14ac:knownFonts="1">
    <font>
      <sz val="11"/>
      <color theme="1"/>
      <name val="Calibri"/>
      <family val="2"/>
      <scheme val="minor"/>
    </font>
    <font>
      <sz val="11"/>
      <color theme="1"/>
      <name val="Arial"/>
      <family val="2"/>
    </font>
    <font>
      <b/>
      <sz val="10"/>
      <color indexed="9"/>
      <name val="Arial"/>
      <family val="2"/>
    </font>
    <font>
      <i/>
      <sz val="9"/>
      <color indexed="9"/>
      <name val="Arial"/>
      <family val="2"/>
    </font>
    <font>
      <u/>
      <sz val="11"/>
      <color theme="10"/>
      <name val="Calibri"/>
      <family val="2"/>
      <scheme val="minor"/>
    </font>
    <font>
      <sz val="10"/>
      <color theme="1"/>
      <name val="Arial"/>
      <family val="2"/>
    </font>
    <font>
      <u/>
      <sz val="10"/>
      <color indexed="12"/>
      <name val="Arial"/>
      <family val="2"/>
    </font>
    <font>
      <b/>
      <i/>
      <sz val="10"/>
      <color theme="0"/>
      <name val="Arial"/>
      <family val="2"/>
    </font>
    <font>
      <b/>
      <sz val="10"/>
      <color theme="0"/>
      <name val="Arial"/>
      <family val="2"/>
    </font>
    <font>
      <b/>
      <sz val="10"/>
      <color theme="1"/>
      <name val="Arial"/>
      <family val="2"/>
    </font>
    <font>
      <b/>
      <sz val="11"/>
      <color theme="1"/>
      <name val="Calibri"/>
      <family val="2"/>
      <scheme val="minor"/>
    </font>
    <font>
      <sz val="10"/>
      <color indexed="8"/>
      <name val="Arial"/>
      <family val="2"/>
    </font>
    <font>
      <sz val="10"/>
      <name val="Arial"/>
      <family val="2"/>
    </font>
    <font>
      <sz val="9"/>
      <color indexed="8"/>
      <name val="Arial"/>
      <family val="2"/>
    </font>
    <font>
      <b/>
      <u/>
      <sz val="11"/>
      <color theme="1"/>
      <name val="Calibri"/>
      <family val="2"/>
      <scheme val="minor"/>
    </font>
    <font>
      <i/>
      <sz val="11"/>
      <color theme="1"/>
      <name val="Calibri"/>
      <family val="2"/>
      <scheme val="minor"/>
    </font>
    <font>
      <i/>
      <sz val="10"/>
      <color theme="1"/>
      <name val="Arial"/>
      <family val="2"/>
    </font>
    <font>
      <b/>
      <i/>
      <sz val="9"/>
      <color theme="1"/>
      <name val="Calibri"/>
      <family val="2"/>
      <scheme val="minor"/>
    </font>
    <font>
      <sz val="9"/>
      <color indexed="81"/>
      <name val="Tahoma"/>
      <family val="2"/>
    </font>
    <font>
      <b/>
      <sz val="9"/>
      <color indexed="81"/>
      <name val="Tahoma"/>
      <family val="2"/>
    </font>
    <font>
      <sz val="9"/>
      <color theme="1"/>
      <name val="Arial"/>
      <family val="2"/>
    </font>
    <font>
      <sz val="14"/>
      <color theme="1"/>
      <name val="Calibri"/>
      <family val="2"/>
      <scheme val="minor"/>
    </font>
    <font>
      <sz val="8"/>
      <name val="Calibri"/>
      <family val="2"/>
      <scheme val="minor"/>
    </font>
    <font>
      <sz val="18"/>
      <color theme="1"/>
      <name val="Calibri"/>
      <family val="2"/>
      <scheme val="minor"/>
    </font>
    <font>
      <sz val="24"/>
      <color theme="1"/>
      <name val="Calibri"/>
      <family val="2"/>
      <scheme val="minor"/>
    </font>
    <font>
      <sz val="10"/>
      <color theme="1"/>
      <name val="Calibri"/>
      <family val="2"/>
      <scheme val="minor"/>
    </font>
    <font>
      <b/>
      <sz val="10"/>
      <name val="Arial"/>
      <family val="2"/>
    </font>
    <font>
      <i/>
      <sz val="10"/>
      <color indexed="9"/>
      <name val="Arial"/>
      <family val="2"/>
    </font>
    <font>
      <b/>
      <i/>
      <sz val="10"/>
      <color theme="1"/>
      <name val="Arial"/>
      <family val="2"/>
    </font>
    <font>
      <u/>
      <sz val="10"/>
      <color theme="10"/>
      <name val="Calibri"/>
      <family val="2"/>
      <scheme val="minor"/>
    </font>
    <font>
      <sz val="10"/>
      <color rgb="FFFF0000"/>
      <name val="Arial"/>
      <family val="2"/>
    </font>
    <font>
      <u/>
      <sz val="10"/>
      <color theme="1"/>
      <name val="Arial"/>
      <family val="2"/>
    </font>
    <font>
      <sz val="10"/>
      <color rgb="FF000000"/>
      <name val="Aptos"/>
      <family val="2"/>
    </font>
    <font>
      <b/>
      <i/>
      <sz val="24"/>
      <color theme="1"/>
      <name val="Arial"/>
      <family val="2"/>
    </font>
    <font>
      <sz val="12"/>
      <color theme="1"/>
      <name val="Aptos"/>
      <family val="2"/>
    </font>
    <font>
      <sz val="12"/>
      <color theme="1"/>
      <name val="Arial"/>
      <family val="2"/>
    </font>
    <font>
      <sz val="11"/>
      <color theme="1"/>
      <name val="Aptos"/>
      <family val="2"/>
    </font>
    <font>
      <sz val="10"/>
      <color theme="1"/>
      <name val="Arial"/>
      <family val="2"/>
    </font>
    <font>
      <sz val="10"/>
      <color theme="1"/>
      <name val="Arial"/>
      <family val="2"/>
    </font>
    <font>
      <sz val="10"/>
      <color theme="1"/>
      <name val="Arial"/>
    </font>
    <font>
      <b/>
      <sz val="10"/>
      <color indexed="9"/>
      <name val="Arial"/>
    </font>
    <font>
      <b/>
      <i/>
      <sz val="10"/>
      <color theme="1"/>
      <name val="Arial"/>
    </font>
  </fonts>
  <fills count="24">
    <fill>
      <patternFill patternType="none"/>
    </fill>
    <fill>
      <patternFill patternType="gray125"/>
    </fill>
    <fill>
      <patternFill patternType="solid">
        <fgColor indexed="8"/>
        <bgColor indexed="64"/>
      </patternFill>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rgb="FF99FF99"/>
        <bgColor indexed="64"/>
      </patternFill>
    </fill>
    <fill>
      <patternFill patternType="solid">
        <fgColor indexed="13"/>
        <bgColor indexed="31"/>
      </patternFill>
    </fill>
    <fill>
      <patternFill patternType="solid">
        <fgColor rgb="FF6DD9FF"/>
        <bgColor indexed="64"/>
      </patternFill>
    </fill>
    <fill>
      <patternFill patternType="solid">
        <fgColor theme="1"/>
        <bgColor indexed="64"/>
      </patternFill>
    </fill>
    <fill>
      <patternFill patternType="solid">
        <fgColor rgb="FF00B0F0"/>
        <bgColor indexed="64"/>
      </patternFill>
    </fill>
    <fill>
      <patternFill patternType="solid">
        <fgColor theme="0" tint="-0.14999847407452621"/>
        <bgColor indexed="64"/>
      </patternFill>
    </fill>
    <fill>
      <patternFill patternType="solid">
        <fgColor rgb="FFFF9900"/>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rgb="FFFF0000"/>
        <bgColor indexed="64"/>
      </patternFill>
    </fill>
    <fill>
      <patternFill patternType="solid">
        <fgColor theme="9" tint="0.39997558519241921"/>
        <bgColor indexed="64"/>
      </patternFill>
    </fill>
    <fill>
      <patternFill patternType="lightDown">
        <bgColor indexed="8"/>
      </patternFill>
    </fill>
    <fill>
      <patternFill patternType="lightDown"/>
    </fill>
    <fill>
      <patternFill patternType="solid">
        <fgColor theme="4" tint="0.79998168889431442"/>
        <bgColor indexed="64"/>
      </patternFill>
    </fill>
    <fill>
      <patternFill patternType="solid">
        <fgColor rgb="FFFFCCFF"/>
        <bgColor indexed="64"/>
      </patternFill>
    </fill>
    <fill>
      <patternFill patternType="solid">
        <fgColor rgb="FFC00000"/>
        <bgColor indexed="64"/>
      </patternFill>
    </fill>
    <fill>
      <patternFill patternType="solid">
        <fgColor theme="4" tint="0.59999389629810485"/>
        <bgColor indexed="64"/>
      </patternFill>
    </fill>
    <fill>
      <patternFill patternType="solid">
        <fgColor theme="5"/>
        <bgColor indexed="64"/>
      </patternFill>
    </fill>
  </fills>
  <borders count="47">
    <border>
      <left/>
      <right/>
      <top/>
      <bottom/>
      <diagonal/>
    </border>
    <border>
      <left style="thin">
        <color indexed="64"/>
      </left>
      <right style="thin">
        <color indexed="9"/>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style="thin">
        <color indexed="9"/>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style="thin">
        <color indexed="64"/>
      </left>
      <right style="double">
        <color indexed="64"/>
      </right>
      <top/>
      <bottom style="thin">
        <color indexed="64"/>
      </bottom>
      <diagonal/>
    </border>
    <border>
      <left/>
      <right style="thin">
        <color indexed="64"/>
      </right>
      <top/>
      <bottom style="thin">
        <color indexed="64"/>
      </bottom>
      <diagonal/>
    </border>
    <border>
      <left/>
      <right/>
      <top/>
      <bottom style="medium">
        <color indexed="64"/>
      </bottom>
      <diagonal/>
    </border>
    <border>
      <left style="thin">
        <color indexed="64"/>
      </left>
      <right/>
      <top/>
      <bottom/>
      <diagonal/>
    </border>
    <border>
      <left style="double">
        <color indexed="64"/>
      </left>
      <right style="thin">
        <color indexed="64"/>
      </right>
      <top style="thin">
        <color indexed="64"/>
      </top>
      <bottom style="medium">
        <color indexed="64"/>
      </bottom>
      <diagonal/>
    </border>
    <border>
      <left style="double">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9"/>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theme="4" tint="0.39997558519241921"/>
      </bottom>
      <diagonal/>
    </border>
    <border>
      <left/>
      <right/>
      <top style="thin">
        <color indexed="64"/>
      </top>
      <bottom style="thin">
        <color theme="4" tint="0.39997558519241921"/>
      </bottom>
      <diagonal/>
    </border>
  </borders>
  <cellStyleXfs count="3">
    <xf numFmtId="0" fontId="0" fillId="0" borderId="0"/>
    <xf numFmtId="0" fontId="4" fillId="0" borderId="0" applyNumberFormat="0" applyFill="0" applyBorder="0" applyAlignment="0" applyProtection="0"/>
    <xf numFmtId="0" fontId="11" fillId="0" borderId="0">
      <alignment vertical="top"/>
    </xf>
  </cellStyleXfs>
  <cellXfs count="298">
    <xf numFmtId="0" fontId="0" fillId="0" borderId="0" xfId="0"/>
    <xf numFmtId="0" fontId="1" fillId="0" borderId="0" xfId="0" applyFont="1"/>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6" fillId="8" borderId="0" xfId="1" applyFont="1" applyFill="1" applyAlignment="1" applyProtection="1">
      <alignment horizontal="center" vertical="center" wrapText="1"/>
      <protection locked="0"/>
    </xf>
    <xf numFmtId="0" fontId="1" fillId="0" borderId="4" xfId="0" applyFont="1" applyBorder="1" applyAlignment="1">
      <alignment horizontal="center" vertical="center" wrapText="1"/>
    </xf>
    <xf numFmtId="0" fontId="7" fillId="9" borderId="2"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9" fillId="0" borderId="0" xfId="0" applyFont="1" applyAlignment="1">
      <alignment vertical="center"/>
    </xf>
    <xf numFmtId="0" fontId="5" fillId="0" borderId="0" xfId="0" applyFont="1" applyAlignment="1">
      <alignment vertical="center"/>
    </xf>
    <xf numFmtId="0" fontId="5" fillId="0" borderId="4" xfId="0" applyFont="1" applyBorder="1" applyAlignment="1">
      <alignment vertical="center"/>
    </xf>
    <xf numFmtId="0" fontId="0" fillId="0" borderId="0" xfId="0" applyAlignment="1">
      <alignment horizontal="center" vertical="center"/>
    </xf>
    <xf numFmtId="0" fontId="0" fillId="0" borderId="4" xfId="0" applyBorder="1" applyAlignment="1">
      <alignment horizontal="center" vertical="center"/>
    </xf>
    <xf numFmtId="166" fontId="0" fillId="0" borderId="4" xfId="0" applyNumberFormat="1" applyBorder="1" applyAlignment="1">
      <alignment horizontal="center" vertical="center"/>
    </xf>
    <xf numFmtId="0" fontId="11" fillId="0" borderId="4" xfId="2" applyBorder="1" applyAlignment="1">
      <alignment horizontal="center" vertical="center"/>
    </xf>
    <xf numFmtId="0" fontId="5" fillId="0" borderId="4" xfId="0" applyFont="1" applyBorder="1" applyAlignment="1">
      <alignment horizontal="center" vertical="center"/>
    </xf>
    <xf numFmtId="14" fontId="5" fillId="0" borderId="4" xfId="0" applyNumberFormat="1" applyFont="1" applyBorder="1" applyAlignment="1">
      <alignment horizontal="center" vertical="center"/>
    </xf>
    <xf numFmtId="0" fontId="12" fillId="0" borderId="4" xfId="0" applyFont="1" applyBorder="1" applyAlignment="1">
      <alignment horizontal="center" vertical="center"/>
    </xf>
    <xf numFmtId="0" fontId="13" fillId="0" borderId="4" xfId="2" applyFont="1" applyBorder="1" applyAlignment="1">
      <alignment horizontal="center" vertical="center"/>
    </xf>
    <xf numFmtId="166" fontId="11" fillId="0" borderId="4" xfId="2" applyNumberFormat="1" applyBorder="1" applyAlignment="1">
      <alignment horizontal="center" vertical="center"/>
    </xf>
    <xf numFmtId="14" fontId="11" fillId="0" borderId="4" xfId="2" applyNumberFormat="1" applyBorder="1" applyAlignment="1">
      <alignment horizontal="center" vertical="center"/>
    </xf>
    <xf numFmtId="0" fontId="5" fillId="4" borderId="4" xfId="0" applyFont="1" applyFill="1" applyBorder="1" applyAlignment="1">
      <alignment horizontal="center" vertical="center"/>
    </xf>
    <xf numFmtId="0" fontId="11" fillId="4" borderId="4" xfId="2" applyFill="1" applyBorder="1" applyAlignment="1">
      <alignment horizontal="center" vertical="center"/>
    </xf>
    <xf numFmtId="14" fontId="5" fillId="4" borderId="4" xfId="0" applyNumberFormat="1" applyFont="1" applyFill="1" applyBorder="1" applyAlignment="1">
      <alignment horizontal="center" vertical="center"/>
    </xf>
    <xf numFmtId="0" fontId="11" fillId="10" borderId="4" xfId="2" applyFill="1" applyBorder="1" applyAlignment="1">
      <alignment horizontal="center" vertical="center"/>
    </xf>
    <xf numFmtId="0" fontId="11" fillId="0" borderId="9" xfId="2" applyBorder="1" applyAlignment="1">
      <alignment horizontal="center" vertical="center"/>
    </xf>
    <xf numFmtId="0" fontId="5" fillId="0" borderId="8" xfId="0" applyFont="1" applyBorder="1" applyAlignment="1">
      <alignment horizontal="center" vertical="center"/>
    </xf>
    <xf numFmtId="0" fontId="11" fillId="0" borderId="8" xfId="2" applyBorder="1" applyAlignment="1">
      <alignment horizontal="center" vertical="center"/>
    </xf>
    <xf numFmtId="166" fontId="0" fillId="0" borderId="8" xfId="0" applyNumberFormat="1" applyBorder="1" applyAlignment="1">
      <alignment horizontal="center" vertical="center"/>
    </xf>
    <xf numFmtId="0" fontId="11" fillId="0" borderId="0" xfId="2" applyAlignment="1">
      <alignment horizontal="center" vertical="center"/>
    </xf>
    <xf numFmtId="0" fontId="10" fillId="11" borderId="12" xfId="0" applyFont="1" applyFill="1" applyBorder="1" applyAlignment="1">
      <alignment horizontal="center" vertical="center" wrapText="1"/>
    </xf>
    <xf numFmtId="0" fontId="10" fillId="11" borderId="13" xfId="0" applyFont="1" applyFill="1" applyBorder="1" applyAlignment="1">
      <alignment horizontal="center" vertical="center" wrapText="1"/>
    </xf>
    <xf numFmtId="0" fontId="10" fillId="11" borderId="11" xfId="0" applyFont="1" applyFill="1" applyBorder="1" applyAlignment="1">
      <alignment horizontal="center" vertical="center"/>
    </xf>
    <xf numFmtId="0" fontId="10" fillId="11" borderId="12" xfId="0" applyFont="1" applyFill="1" applyBorder="1" applyAlignment="1">
      <alignment horizontal="center" vertical="center"/>
    </xf>
    <xf numFmtId="0" fontId="10" fillId="11" borderId="13" xfId="0" applyFont="1" applyFill="1" applyBorder="1" applyAlignment="1">
      <alignment horizontal="center" vertical="center"/>
    </xf>
    <xf numFmtId="0" fontId="5" fillId="0" borderId="19" xfId="0" applyFont="1" applyBorder="1" applyAlignment="1">
      <alignment horizontal="center" vertical="center"/>
    </xf>
    <xf numFmtId="0" fontId="11" fillId="0" borderId="20" xfId="2" applyBorder="1" applyAlignment="1">
      <alignment horizontal="center" vertical="center" wrapText="1"/>
    </xf>
    <xf numFmtId="0" fontId="11" fillId="0" borderId="19" xfId="2" applyBorder="1" applyAlignment="1">
      <alignment horizontal="center" vertical="center"/>
    </xf>
    <xf numFmtId="0" fontId="11" fillId="0" borderId="14" xfId="2" applyBorder="1" applyAlignment="1">
      <alignment horizontal="center" vertical="center"/>
    </xf>
    <xf numFmtId="0" fontId="12" fillId="0" borderId="14" xfId="0" applyFont="1" applyBorder="1" applyAlignment="1">
      <alignment horizontal="center" vertical="center"/>
    </xf>
    <xf numFmtId="0" fontId="5" fillId="0" borderId="14" xfId="0" applyFont="1" applyBorder="1" applyAlignment="1">
      <alignment horizontal="center" vertical="center"/>
    </xf>
    <xf numFmtId="0" fontId="5" fillId="4" borderId="14" xfId="0" applyFont="1" applyFill="1" applyBorder="1" applyAlignment="1">
      <alignment horizontal="center" vertical="center"/>
    </xf>
    <xf numFmtId="0" fontId="11" fillId="10" borderId="20" xfId="2" applyFill="1" applyBorder="1" applyAlignment="1">
      <alignment horizontal="center" vertical="center" wrapText="1"/>
    </xf>
    <xf numFmtId="0" fontId="11" fillId="4" borderId="14" xfId="2" applyFill="1" applyBorder="1" applyAlignment="1">
      <alignment horizontal="center" vertical="center"/>
    </xf>
    <xf numFmtId="0" fontId="11" fillId="10" borderId="14" xfId="2" applyFill="1" applyBorder="1" applyAlignment="1">
      <alignment horizontal="center" vertical="center"/>
    </xf>
    <xf numFmtId="0" fontId="12" fillId="0" borderId="16" xfId="0" applyFont="1" applyBorder="1" applyAlignment="1">
      <alignment horizontal="center" vertical="center"/>
    </xf>
    <xf numFmtId="166" fontId="0" fillId="0" borderId="17" xfId="0" applyNumberFormat="1" applyBorder="1" applyAlignment="1">
      <alignment horizontal="center" vertical="center"/>
    </xf>
    <xf numFmtId="0" fontId="12" fillId="0" borderId="17" xfId="0" applyFont="1" applyBorder="1" applyAlignment="1">
      <alignment horizontal="center" vertical="center"/>
    </xf>
    <xf numFmtId="0" fontId="11" fillId="0" borderId="21" xfId="2" applyBorder="1" applyAlignment="1">
      <alignment horizontal="center" vertical="center" wrapText="1"/>
    </xf>
    <xf numFmtId="0" fontId="10" fillId="11" borderId="19" xfId="0" applyFont="1" applyFill="1" applyBorder="1" applyAlignment="1">
      <alignment horizontal="center" vertical="center" wrapText="1"/>
    </xf>
    <xf numFmtId="0" fontId="10" fillId="11" borderId="24" xfId="0" applyFont="1" applyFill="1" applyBorder="1" applyAlignment="1">
      <alignment horizontal="center" vertical="center" wrapText="1"/>
    </xf>
    <xf numFmtId="0" fontId="10" fillId="11" borderId="25" xfId="0" applyFont="1" applyFill="1" applyBorder="1" applyAlignment="1">
      <alignment horizontal="center" vertical="center" wrapText="1"/>
    </xf>
    <xf numFmtId="0" fontId="10" fillId="11" borderId="20" xfId="0" applyFont="1" applyFill="1" applyBorder="1" applyAlignment="1">
      <alignment horizontal="center" vertical="center" wrapText="1"/>
    </xf>
    <xf numFmtId="0" fontId="15" fillId="0" borderId="0" xfId="0" applyFont="1" applyAlignment="1">
      <alignment horizontal="left" vertical="center"/>
    </xf>
    <xf numFmtId="0" fontId="5" fillId="0" borderId="0" xfId="0" applyFont="1"/>
    <xf numFmtId="0" fontId="16" fillId="0" borderId="0" xfId="0" applyFont="1"/>
    <xf numFmtId="0" fontId="0" fillId="12" borderId="8" xfId="0" applyFill="1" applyBorder="1" applyAlignment="1">
      <alignment horizontal="center" vertical="center"/>
    </xf>
    <xf numFmtId="0" fontId="0" fillId="0" borderId="14" xfId="0" applyBorder="1" applyAlignment="1">
      <alignment horizontal="center" vertical="center"/>
    </xf>
    <xf numFmtId="0" fontId="0" fillId="0" borderId="16" xfId="0" applyBorder="1" applyAlignment="1">
      <alignment horizontal="center" vertical="center"/>
    </xf>
    <xf numFmtId="0" fontId="14" fillId="11" borderId="10" xfId="0" applyFont="1" applyFill="1" applyBorder="1" applyAlignment="1">
      <alignment horizontal="center" vertical="center"/>
    </xf>
    <xf numFmtId="0" fontId="0" fillId="0" borderId="29" xfId="0" applyBorder="1" applyAlignment="1">
      <alignment horizontal="center" vertical="center"/>
    </xf>
    <xf numFmtId="0" fontId="0" fillId="0" borderId="28" xfId="0" applyBorder="1" applyAlignment="1">
      <alignment horizontal="center" vertical="center"/>
    </xf>
    <xf numFmtId="167" fontId="0" fillId="0" borderId="22" xfId="0" applyNumberFormat="1" applyBorder="1" applyAlignment="1">
      <alignment horizontal="center" vertical="center"/>
    </xf>
    <xf numFmtId="167" fontId="0" fillId="0" borderId="23" xfId="0" applyNumberFormat="1" applyBorder="1" applyAlignment="1">
      <alignment horizontal="center" vertical="center"/>
    </xf>
    <xf numFmtId="0" fontId="10" fillId="11" borderId="30" xfId="0" applyFont="1" applyFill="1" applyBorder="1" applyAlignment="1">
      <alignment horizontal="center" vertical="center" wrapText="1"/>
    </xf>
    <xf numFmtId="49" fontId="1" fillId="0" borderId="14" xfId="0" applyNumberFormat="1" applyFont="1" applyBorder="1" applyAlignment="1">
      <alignment horizontal="center" vertical="center" wrapText="1"/>
    </xf>
    <xf numFmtId="0" fontId="1" fillId="0" borderId="15" xfId="0" applyFont="1" applyBorder="1" applyAlignment="1">
      <alignment horizontal="center" vertical="center" wrapText="1"/>
    </xf>
    <xf numFmtId="49" fontId="1" fillId="0" borderId="16" xfId="0" applyNumberFormat="1" applyFont="1" applyBorder="1" applyAlignment="1">
      <alignment horizontal="center" vertical="center" wrapText="1"/>
    </xf>
    <xf numFmtId="0" fontId="1" fillId="0" borderId="18" xfId="0" applyFont="1" applyBorder="1" applyAlignment="1">
      <alignment horizontal="center" vertical="center" wrapText="1"/>
    </xf>
    <xf numFmtId="49" fontId="0" fillId="0" borderId="14" xfId="0" applyNumberFormat="1" applyBorder="1" applyAlignment="1">
      <alignment horizontal="center" vertical="center"/>
    </xf>
    <xf numFmtId="49" fontId="0" fillId="0" borderId="29" xfId="0" applyNumberFormat="1" applyBorder="1" applyAlignment="1">
      <alignment horizontal="center" vertical="center"/>
    </xf>
    <xf numFmtId="0" fontId="0" fillId="3" borderId="32" xfId="0"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 fillId="0" borderId="0" xfId="0" applyFont="1" applyAlignment="1">
      <alignment horizontal="center" vertical="center" wrapText="1"/>
    </xf>
    <xf numFmtId="0" fontId="14" fillId="0" borderId="0" xfId="0" applyFont="1"/>
    <xf numFmtId="1" fontId="2" fillId="2" borderId="2" xfId="0" applyNumberFormat="1" applyFont="1" applyFill="1" applyBorder="1" applyAlignment="1">
      <alignment horizontal="center" vertical="center" wrapText="1"/>
    </xf>
    <xf numFmtId="0" fontId="21" fillId="0" borderId="0" xfId="0" applyFont="1"/>
    <xf numFmtId="0" fontId="23" fillId="0" borderId="0" xfId="0" applyFont="1"/>
    <xf numFmtId="0" fontId="23" fillId="0" borderId="0" xfId="0" applyFont="1" applyAlignment="1">
      <alignment wrapText="1"/>
    </xf>
    <xf numFmtId="0" fontId="24" fillId="0" borderId="0" xfId="0" pivotButton="1" applyFont="1" applyAlignment="1">
      <alignment wrapText="1"/>
    </xf>
    <xf numFmtId="0" fontId="24" fillId="0" borderId="0" xfId="0" applyFont="1" applyAlignment="1">
      <alignment wrapText="1"/>
    </xf>
    <xf numFmtId="0" fontId="24" fillId="0" borderId="0" xfId="0" applyFont="1" applyAlignment="1">
      <alignment horizontal="left" wrapText="1"/>
    </xf>
    <xf numFmtId="0" fontId="0" fillId="0" borderId="0" xfId="0" applyAlignment="1">
      <alignment horizontal="center"/>
    </xf>
    <xf numFmtId="0" fontId="0" fillId="0" borderId="4" xfId="0" applyBorder="1" applyAlignment="1">
      <alignment horizontal="center"/>
    </xf>
    <xf numFmtId="0" fontId="10" fillId="0" borderId="0" xfId="0" applyFont="1" applyAlignment="1">
      <alignment horizontal="center"/>
    </xf>
    <xf numFmtId="0" fontId="10" fillId="14" borderId="4" xfId="0" applyFont="1" applyFill="1" applyBorder="1" applyAlignment="1">
      <alignment horizontal="center" wrapText="1"/>
    </xf>
    <xf numFmtId="0" fontId="0" fillId="0" borderId="5" xfId="0" applyBorder="1" applyAlignment="1">
      <alignment horizontal="center"/>
    </xf>
    <xf numFmtId="0" fontId="10" fillId="14" borderId="6" xfId="0" applyFont="1" applyFill="1" applyBorder="1" applyAlignment="1">
      <alignment horizontal="center" wrapText="1"/>
    </xf>
    <xf numFmtId="0" fontId="0" fillId="0" borderId="6" xfId="0" applyBorder="1" applyAlignment="1">
      <alignment horizontal="center"/>
    </xf>
    <xf numFmtId="0" fontId="10" fillId="13" borderId="11" xfId="0" applyFont="1" applyFill="1" applyBorder="1" applyAlignment="1">
      <alignment horizontal="center" wrapText="1"/>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8" xfId="0" applyBorder="1" applyAlignment="1">
      <alignment horizontal="center"/>
    </xf>
    <xf numFmtId="0" fontId="0" fillId="11" borderId="14" xfId="0" applyFill="1" applyBorder="1" applyAlignment="1">
      <alignment horizontal="center"/>
    </xf>
    <xf numFmtId="0" fontId="0" fillId="0" borderId="17" xfId="0" applyBorder="1" applyAlignment="1">
      <alignment horizontal="center"/>
    </xf>
    <xf numFmtId="0" fontId="0" fillId="0" borderId="37" xfId="0" applyBorder="1" applyAlignment="1">
      <alignment horizontal="center"/>
    </xf>
    <xf numFmtId="0" fontId="0" fillId="0" borderId="38" xfId="0" applyBorder="1" applyAlignment="1">
      <alignment horizontal="center"/>
    </xf>
    <xf numFmtId="0" fontId="10" fillId="14" borderId="15" xfId="0" applyFont="1" applyFill="1" applyBorder="1" applyAlignment="1">
      <alignment horizontal="center" wrapText="1"/>
    </xf>
    <xf numFmtId="0" fontId="10" fillId="11" borderId="34" xfId="0" applyFont="1" applyFill="1" applyBorder="1" applyAlignment="1">
      <alignment horizontal="center"/>
    </xf>
    <xf numFmtId="0" fontId="10" fillId="13" borderId="12" xfId="0" applyFont="1" applyFill="1" applyBorder="1" applyAlignment="1">
      <alignment horizontal="center" wrapText="1"/>
    </xf>
    <xf numFmtId="0" fontId="10" fillId="13" borderId="39" xfId="0" applyFont="1" applyFill="1" applyBorder="1" applyAlignment="1">
      <alignment horizontal="center" wrapText="1"/>
    </xf>
    <xf numFmtId="0" fontId="10" fillId="16" borderId="12" xfId="0" applyFont="1" applyFill="1" applyBorder="1" applyAlignment="1">
      <alignment horizontal="center" wrapText="1"/>
    </xf>
    <xf numFmtId="0" fontId="10" fillId="3" borderId="12" xfId="0" applyFont="1" applyFill="1" applyBorder="1" applyAlignment="1">
      <alignment horizontal="center" wrapText="1"/>
    </xf>
    <xf numFmtId="0" fontId="10" fillId="15" borderId="13" xfId="0" applyFont="1" applyFill="1" applyBorder="1" applyAlignment="1">
      <alignment horizontal="center" wrapText="1"/>
    </xf>
    <xf numFmtId="0" fontId="0" fillId="11" borderId="4" xfId="0" applyFill="1" applyBorder="1" applyAlignment="1">
      <alignment horizontal="center"/>
    </xf>
    <xf numFmtId="0" fontId="0" fillId="11" borderId="5" xfId="0" applyFill="1" applyBorder="1" applyAlignment="1">
      <alignment horizontal="center"/>
    </xf>
    <xf numFmtId="0" fontId="0" fillId="11" borderId="15" xfId="0" applyFill="1" applyBorder="1" applyAlignment="1">
      <alignment horizontal="center"/>
    </xf>
    <xf numFmtId="0" fontId="0" fillId="11" borderId="6" xfId="0" applyFill="1" applyBorder="1" applyAlignment="1">
      <alignment horizontal="center"/>
    </xf>
    <xf numFmtId="2" fontId="0" fillId="0" borderId="14" xfId="0" applyNumberFormat="1" applyBorder="1" applyAlignment="1">
      <alignment horizontal="center"/>
    </xf>
    <xf numFmtId="2" fontId="0" fillId="0" borderId="4" xfId="0" applyNumberFormat="1" applyBorder="1" applyAlignment="1">
      <alignment horizontal="center"/>
    </xf>
    <xf numFmtId="0" fontId="0" fillId="4" borderId="4" xfId="0" applyFill="1" applyBorder="1" applyAlignment="1">
      <alignment horizontal="center"/>
    </xf>
    <xf numFmtId="0" fontId="10" fillId="11" borderId="34" xfId="0" applyFont="1" applyFill="1" applyBorder="1" applyAlignment="1">
      <alignment wrapText="1"/>
    </xf>
    <xf numFmtId="0" fontId="10" fillId="11" borderId="35" xfId="0" applyFont="1" applyFill="1" applyBorder="1" applyAlignment="1">
      <alignment wrapText="1"/>
    </xf>
    <xf numFmtId="0" fontId="10" fillId="14" borderId="40" xfId="0" applyFont="1" applyFill="1" applyBorder="1" applyAlignment="1">
      <alignment horizontal="center" wrapText="1"/>
    </xf>
    <xf numFmtId="0" fontId="2" fillId="17" borderId="3" xfId="0" applyFont="1" applyFill="1" applyBorder="1" applyAlignment="1">
      <alignment horizontal="center" vertical="center" wrapText="1"/>
    </xf>
    <xf numFmtId="0" fontId="2" fillId="2" borderId="41" xfId="0" applyFont="1" applyFill="1" applyBorder="1" applyAlignment="1">
      <alignment horizontal="center" vertical="center" wrapText="1"/>
    </xf>
    <xf numFmtId="2" fontId="0" fillId="11" borderId="4" xfId="0" applyNumberFormat="1" applyFill="1" applyBorder="1" applyAlignment="1">
      <alignment horizontal="center"/>
    </xf>
    <xf numFmtId="0" fontId="20" fillId="4" borderId="4" xfId="0" applyFont="1" applyFill="1" applyBorder="1" applyAlignment="1">
      <alignment horizontal="center" vertical="center"/>
    </xf>
    <xf numFmtId="0" fontId="0" fillId="3" borderId="4" xfId="0" applyFill="1" applyBorder="1" applyAlignment="1">
      <alignment horizontal="center"/>
    </xf>
    <xf numFmtId="0" fontId="0" fillId="3" borderId="6" xfId="0" applyFill="1" applyBorder="1" applyAlignment="1">
      <alignment horizontal="center"/>
    </xf>
    <xf numFmtId="168" fontId="0" fillId="11" borderId="4" xfId="0" applyNumberFormat="1" applyFill="1" applyBorder="1" applyAlignment="1">
      <alignment horizontal="center"/>
    </xf>
    <xf numFmtId="169" fontId="2" fillId="2" borderId="2" xfId="0" applyNumberFormat="1" applyFont="1" applyFill="1" applyBorder="1" applyAlignment="1">
      <alignment horizontal="center" vertical="center" wrapText="1"/>
    </xf>
    <xf numFmtId="0" fontId="9" fillId="0" borderId="0" xfId="0" applyFont="1" applyAlignment="1">
      <alignment horizontal="center" vertical="center"/>
    </xf>
    <xf numFmtId="0" fontId="1" fillId="0" borderId="2" xfId="0" applyFont="1" applyBorder="1" applyAlignment="1">
      <alignment horizontal="center" vertical="center" wrapText="1"/>
    </xf>
    <xf numFmtId="169" fontId="6" fillId="8" borderId="0" xfId="1" applyNumberFormat="1" applyFont="1" applyFill="1" applyAlignment="1" applyProtection="1">
      <alignment horizontal="center" vertical="center" wrapText="1"/>
      <protection locked="0"/>
    </xf>
    <xf numFmtId="0" fontId="2" fillId="2" borderId="7" xfId="0" applyFont="1" applyFill="1" applyBorder="1" applyAlignment="1">
      <alignment horizontal="center" vertical="center" wrapText="1"/>
    </xf>
    <xf numFmtId="0" fontId="0" fillId="0" borderId="0" xfId="0" pivotButton="1" applyAlignment="1">
      <alignment horizontal="left" vertical="top" wrapText="1"/>
    </xf>
    <xf numFmtId="0" fontId="0" fillId="0" borderId="0" xfId="0" applyAlignment="1">
      <alignment horizontal="left" vertical="top" wrapText="1"/>
    </xf>
    <xf numFmtId="0" fontId="2" fillId="21" borderId="2" xfId="0" applyFont="1" applyFill="1" applyBorder="1" applyAlignment="1">
      <alignment horizontal="center" vertical="center" wrapText="1"/>
    </xf>
    <xf numFmtId="165" fontId="2" fillId="2" borderId="2" xfId="0" applyNumberFormat="1" applyFont="1" applyFill="1" applyBorder="1" applyAlignment="1">
      <alignment horizontal="center" vertical="center" wrapText="1"/>
    </xf>
    <xf numFmtId="165" fontId="28" fillId="4" borderId="0" xfId="0" applyNumberFormat="1" applyFont="1" applyFill="1" applyAlignment="1">
      <alignment horizontal="center" vertical="center"/>
    </xf>
    <xf numFmtId="0" fontId="28" fillId="4" borderId="0" xfId="0" applyFont="1" applyFill="1" applyAlignment="1">
      <alignment horizontal="center" vertical="center"/>
    </xf>
    <xf numFmtId="0" fontId="29" fillId="5" borderId="0" xfId="1" applyFont="1" applyFill="1" applyAlignment="1">
      <alignment horizontal="center" vertical="center" wrapText="1"/>
    </xf>
    <xf numFmtId="0" fontId="29" fillId="6" borderId="0" xfId="1" applyFont="1" applyFill="1" applyAlignment="1" applyProtection="1">
      <alignment horizontal="center" vertical="center" wrapText="1"/>
      <protection locked="0"/>
    </xf>
    <xf numFmtId="0" fontId="29" fillId="7" borderId="0" xfId="1" applyFont="1" applyFill="1" applyAlignment="1" applyProtection="1">
      <alignment horizontal="center" vertical="center" wrapText="1" shrinkToFit="1"/>
      <protection locked="0"/>
    </xf>
    <xf numFmtId="0" fontId="5" fillId="4" borderId="0" xfId="0" applyFont="1" applyFill="1" applyAlignment="1">
      <alignment horizontal="center" vertical="center" wrapText="1"/>
    </xf>
    <xf numFmtId="0" fontId="5" fillId="0" borderId="0" xfId="0" applyFont="1" applyAlignment="1">
      <alignment horizontal="center" vertical="center" wrapText="1"/>
    </xf>
    <xf numFmtId="0" fontId="29" fillId="0" borderId="4" xfId="1" applyFont="1" applyBorder="1" applyAlignment="1">
      <alignment horizontal="center" vertical="center" wrapText="1"/>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0" borderId="7" xfId="0" applyFont="1" applyBorder="1" applyAlignment="1">
      <alignment horizontal="center" vertical="center"/>
    </xf>
    <xf numFmtId="0" fontId="5" fillId="0" borderId="0" xfId="0" applyFont="1" applyAlignment="1">
      <alignment horizontal="center" vertical="center"/>
    </xf>
    <xf numFmtId="165" fontId="33" fillId="4" borderId="0" xfId="0" applyNumberFormat="1" applyFont="1" applyFill="1" applyAlignment="1">
      <alignment horizontal="center" vertical="center"/>
    </xf>
    <xf numFmtId="0" fontId="4" fillId="0" borderId="7" xfId="1" applyBorder="1" applyAlignment="1">
      <alignment horizontal="center" vertical="center" wrapText="1"/>
    </xf>
    <xf numFmtId="1" fontId="5" fillId="0" borderId="4" xfId="0" applyNumberFormat="1" applyFont="1" applyBorder="1" applyAlignment="1">
      <alignment horizontal="center" vertical="center" wrapText="1"/>
    </xf>
    <xf numFmtId="11" fontId="5" fillId="0" borderId="4" xfId="0" applyNumberFormat="1" applyFont="1" applyBorder="1" applyAlignment="1">
      <alignment horizontal="center" vertical="center" wrapText="1"/>
    </xf>
    <xf numFmtId="0" fontId="5" fillId="0" borderId="6" xfId="0" applyFont="1" applyBorder="1" applyAlignment="1">
      <alignment horizontal="center" vertical="center" wrapText="1"/>
    </xf>
    <xf numFmtId="165" fontId="5" fillId="0" borderId="4" xfId="0" applyNumberFormat="1" applyFont="1" applyBorder="1" applyAlignment="1">
      <alignment horizontal="center" vertical="center" wrapText="1"/>
    </xf>
    <xf numFmtId="1" fontId="5" fillId="0" borderId="33" xfId="0" applyNumberFormat="1" applyFont="1" applyBorder="1" applyAlignment="1">
      <alignment horizontal="center" vertical="center" wrapText="1"/>
    </xf>
    <xf numFmtId="169" fontId="5" fillId="0" borderId="4"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0" fontId="5" fillId="0" borderId="5" xfId="0" applyFont="1" applyBorder="1" applyAlignment="1">
      <alignment horizontal="center" vertical="center"/>
    </xf>
    <xf numFmtId="169" fontId="5" fillId="0" borderId="7" xfId="0" applyNumberFormat="1" applyFont="1" applyBorder="1" applyAlignment="1">
      <alignment horizontal="center" vertical="center" wrapText="1"/>
    </xf>
    <xf numFmtId="0" fontId="4" fillId="3" borderId="7" xfId="1" applyFill="1" applyBorder="1" applyAlignment="1">
      <alignment horizontal="center" vertical="center" wrapText="1"/>
    </xf>
    <xf numFmtId="0" fontId="5" fillId="3" borderId="7" xfId="0" applyFont="1" applyFill="1" applyBorder="1" applyAlignment="1">
      <alignment horizontal="center" vertical="center" wrapText="1"/>
    </xf>
    <xf numFmtId="169" fontId="5" fillId="3" borderId="7" xfId="0" applyNumberFormat="1"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4" borderId="7" xfId="0" applyFont="1" applyFill="1" applyBorder="1" applyAlignment="1">
      <alignment horizontal="center" vertical="center" wrapText="1"/>
    </xf>
    <xf numFmtId="169" fontId="5" fillId="4" borderId="7" xfId="0" applyNumberFormat="1" applyFont="1" applyFill="1" applyBorder="1" applyAlignment="1">
      <alignment horizontal="center" vertical="center" wrapText="1"/>
    </xf>
    <xf numFmtId="0" fontId="5" fillId="4" borderId="4" xfId="0" applyFont="1" applyFill="1" applyBorder="1" applyAlignment="1">
      <alignment horizontal="center" vertical="center" wrapText="1"/>
    </xf>
    <xf numFmtId="0" fontId="2" fillId="15" borderId="2" xfId="0" applyFont="1" applyFill="1" applyBorder="1" applyAlignment="1">
      <alignment horizontal="center" vertical="center" wrapText="1"/>
    </xf>
    <xf numFmtId="169" fontId="5" fillId="3" borderId="4" xfId="0" applyNumberFormat="1" applyFont="1" applyFill="1" applyBorder="1" applyAlignment="1">
      <alignment horizontal="center" vertical="center" wrapText="1"/>
    </xf>
    <xf numFmtId="169" fontId="5" fillId="4" borderId="4" xfId="0" applyNumberFormat="1" applyFont="1" applyFill="1" applyBorder="1" applyAlignment="1">
      <alignment horizontal="center" vertical="center" wrapText="1"/>
    </xf>
    <xf numFmtId="1" fontId="5" fillId="0" borderId="4" xfId="0" applyNumberFormat="1" applyFont="1" applyBorder="1" applyAlignment="1">
      <alignment horizontal="center" vertical="center"/>
    </xf>
    <xf numFmtId="0" fontId="5" fillId="4" borderId="0" xfId="0" applyFont="1" applyFill="1" applyAlignment="1">
      <alignment horizontal="center" vertical="center"/>
    </xf>
    <xf numFmtId="0" fontId="5" fillId="18" borderId="4" xfId="0" applyFont="1" applyFill="1" applyBorder="1" applyAlignment="1">
      <alignment horizontal="center" vertical="center" wrapText="1"/>
    </xf>
    <xf numFmtId="0" fontId="25" fillId="0" borderId="4" xfId="0" applyFont="1" applyBorder="1" applyAlignment="1">
      <alignment horizontal="center" vertical="center" wrapText="1"/>
    </xf>
    <xf numFmtId="14" fontId="5" fillId="0" borderId="4" xfId="0" applyNumberFormat="1" applyFont="1" applyBorder="1" applyAlignment="1">
      <alignment horizontal="center" vertical="center" wrapText="1"/>
    </xf>
    <xf numFmtId="17" fontId="5" fillId="0" borderId="4" xfId="0" applyNumberFormat="1" applyFont="1" applyBorder="1" applyAlignment="1">
      <alignment horizontal="center" vertical="center" wrapText="1"/>
    </xf>
    <xf numFmtId="0" fontId="5" fillId="0" borderId="5" xfId="0" applyFont="1" applyBorder="1" applyAlignment="1">
      <alignment horizontal="center" vertical="center" wrapText="1"/>
    </xf>
    <xf numFmtId="49" fontId="5" fillId="0" borderId="7" xfId="0" applyNumberFormat="1" applyFont="1" applyBorder="1" applyAlignment="1">
      <alignment horizontal="center" vertical="center" wrapText="1"/>
    </xf>
    <xf numFmtId="0" fontId="5" fillId="0" borderId="42" xfId="0" applyFont="1" applyBorder="1" applyAlignment="1">
      <alignment horizontal="center" vertical="center" wrapText="1"/>
    </xf>
    <xf numFmtId="165" fontId="5"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wrapText="1"/>
    </xf>
    <xf numFmtId="0" fontId="5" fillId="19" borderId="4" xfId="0" applyFont="1" applyFill="1" applyBorder="1" applyAlignment="1">
      <alignment horizontal="center" vertical="center" wrapText="1"/>
    </xf>
    <xf numFmtId="0" fontId="5" fillId="0" borderId="8" xfId="0" applyFont="1" applyBorder="1" applyAlignment="1">
      <alignment horizontal="center" vertical="center" wrapText="1"/>
    </xf>
    <xf numFmtId="11" fontId="5" fillId="0" borderId="7" xfId="0" applyNumberFormat="1" applyFont="1" applyBorder="1" applyAlignment="1">
      <alignment horizontal="center" vertical="center" wrapText="1"/>
    </xf>
    <xf numFmtId="1" fontId="5" fillId="0" borderId="43" xfId="0" applyNumberFormat="1" applyFont="1" applyBorder="1" applyAlignment="1">
      <alignment horizontal="center" vertical="center" wrapText="1"/>
    </xf>
    <xf numFmtId="0" fontId="5" fillId="3" borderId="0" xfId="0" applyFont="1" applyFill="1" applyAlignment="1">
      <alignment horizontal="center" vertical="center" wrapText="1"/>
    </xf>
    <xf numFmtId="0" fontId="5" fillId="0" borderId="44"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44" xfId="0" applyFont="1" applyBorder="1" applyAlignment="1">
      <alignment horizontal="center" vertical="center"/>
    </xf>
    <xf numFmtId="0" fontId="5" fillId="22" borderId="4" xfId="0" applyFont="1" applyFill="1" applyBorder="1" applyAlignment="1">
      <alignment horizontal="center" vertical="center" wrapText="1"/>
    </xf>
    <xf numFmtId="169" fontId="5" fillId="0" borderId="44" xfId="0" applyNumberFormat="1" applyFont="1" applyBorder="1" applyAlignment="1">
      <alignment horizontal="center" vertical="center" wrapText="1"/>
    </xf>
    <xf numFmtId="0" fontId="5" fillId="4" borderId="6" xfId="0" applyFont="1" applyFill="1" applyBorder="1" applyAlignment="1">
      <alignment horizontal="center" vertical="center" wrapText="1"/>
    </xf>
    <xf numFmtId="165" fontId="5" fillId="4" borderId="4" xfId="0" applyNumberFormat="1" applyFont="1" applyFill="1" applyBorder="1" applyAlignment="1">
      <alignment horizontal="center" vertical="center" wrapText="1"/>
    </xf>
    <xf numFmtId="1" fontId="5" fillId="4" borderId="4" xfId="0" applyNumberFormat="1" applyFont="1" applyFill="1" applyBorder="1" applyAlignment="1">
      <alignment horizontal="center" vertical="center" wrapText="1"/>
    </xf>
    <xf numFmtId="11" fontId="5" fillId="4" borderId="4" xfId="0" applyNumberFormat="1" applyFont="1" applyFill="1" applyBorder="1" applyAlignment="1">
      <alignment horizontal="center" vertical="center" wrapText="1"/>
    </xf>
    <xf numFmtId="1" fontId="5" fillId="4" borderId="33" xfId="0" applyNumberFormat="1" applyFont="1" applyFill="1" applyBorder="1" applyAlignment="1">
      <alignment horizontal="center" vertical="center" wrapText="1"/>
    </xf>
    <xf numFmtId="49" fontId="5" fillId="4" borderId="4" xfId="0" applyNumberFormat="1" applyFont="1" applyFill="1" applyBorder="1" applyAlignment="1">
      <alignment horizontal="center" vertical="center" wrapText="1"/>
    </xf>
    <xf numFmtId="0" fontId="5" fillId="4" borderId="5" xfId="0" applyFont="1" applyFill="1" applyBorder="1" applyAlignment="1">
      <alignment horizontal="center" vertical="center"/>
    </xf>
    <xf numFmtId="11" fontId="5" fillId="19" borderId="4" xfId="0" applyNumberFormat="1" applyFont="1" applyFill="1" applyBorder="1" applyAlignment="1">
      <alignment horizontal="center" vertical="center" wrapText="1"/>
    </xf>
    <xf numFmtId="164" fontId="5" fillId="0" borderId="0" xfId="0" applyNumberFormat="1" applyFont="1" applyAlignment="1">
      <alignment horizontal="center" vertical="center" wrapText="1"/>
    </xf>
    <xf numFmtId="0" fontId="5" fillId="3" borderId="6" xfId="0" applyFont="1" applyFill="1" applyBorder="1" applyAlignment="1">
      <alignment horizontal="center" vertical="center" wrapText="1"/>
    </xf>
    <xf numFmtId="165" fontId="5" fillId="3" borderId="4" xfId="0" applyNumberFormat="1" applyFont="1" applyFill="1" applyBorder="1" applyAlignment="1">
      <alignment horizontal="center" vertical="center" wrapText="1"/>
    </xf>
    <xf numFmtId="1" fontId="5" fillId="3" borderId="4" xfId="0" applyNumberFormat="1" applyFont="1" applyFill="1" applyBorder="1" applyAlignment="1">
      <alignment horizontal="center" vertical="center" wrapText="1"/>
    </xf>
    <xf numFmtId="11" fontId="5" fillId="3" borderId="4" xfId="0" applyNumberFormat="1" applyFont="1" applyFill="1" applyBorder="1" applyAlignment="1">
      <alignment horizontal="center" vertical="center" wrapText="1"/>
    </xf>
    <xf numFmtId="1" fontId="5" fillId="3" borderId="33" xfId="0" applyNumberFormat="1" applyFont="1" applyFill="1" applyBorder="1" applyAlignment="1">
      <alignment horizontal="center" vertical="center" wrapText="1"/>
    </xf>
    <xf numFmtId="49" fontId="5" fillId="3" borderId="4" xfId="0" applyNumberFormat="1" applyFont="1" applyFill="1" applyBorder="1" applyAlignment="1">
      <alignment horizontal="center" vertical="center" wrapText="1"/>
    </xf>
    <xf numFmtId="0" fontId="5" fillId="3" borderId="5" xfId="0" applyFont="1" applyFill="1" applyBorder="1" applyAlignment="1">
      <alignment horizontal="center" vertical="center"/>
    </xf>
    <xf numFmtId="0" fontId="5" fillId="23" borderId="4" xfId="0" applyFont="1" applyFill="1" applyBorder="1" applyAlignment="1">
      <alignment horizontal="center" vertical="center" wrapText="1"/>
    </xf>
    <xf numFmtId="1" fontId="28" fillId="4" borderId="0" xfId="0" applyNumberFormat="1" applyFont="1" applyFill="1" applyAlignment="1">
      <alignment horizontal="center" vertical="center"/>
    </xf>
    <xf numFmtId="0" fontId="28" fillId="4" borderId="0" xfId="0" applyFont="1" applyFill="1" applyAlignment="1">
      <alignment horizontal="center" vertical="center" wrapText="1"/>
    </xf>
    <xf numFmtId="169" fontId="5" fillId="4" borderId="0" xfId="0" applyNumberFormat="1" applyFont="1" applyFill="1" applyAlignment="1">
      <alignment horizontal="center" vertical="center"/>
    </xf>
    <xf numFmtId="49" fontId="5" fillId="4" borderId="0" xfId="0" applyNumberFormat="1" applyFont="1" applyFill="1" applyAlignment="1">
      <alignment horizontal="center" vertical="center"/>
    </xf>
    <xf numFmtId="165" fontId="5" fillId="4" borderId="0" xfId="0" applyNumberFormat="1" applyFont="1" applyFill="1" applyAlignment="1">
      <alignment horizontal="center" vertical="center"/>
    </xf>
    <xf numFmtId="0" fontId="34" fillId="0" borderId="4" xfId="0" applyFont="1" applyBorder="1" applyAlignment="1">
      <alignment horizontal="center" vertical="center"/>
    </xf>
    <xf numFmtId="0" fontId="35" fillId="0" borderId="4" xfId="0" applyFont="1" applyBorder="1" applyAlignment="1">
      <alignment horizontal="center" vertical="center"/>
    </xf>
    <xf numFmtId="0" fontId="35" fillId="0" borderId="4" xfId="0" applyFont="1" applyBorder="1" applyAlignment="1">
      <alignment horizontal="center" vertical="center" wrapText="1"/>
    </xf>
    <xf numFmtId="0" fontId="5" fillId="3" borderId="0" xfId="0" applyFont="1" applyFill="1" applyAlignment="1">
      <alignment horizontal="center" vertical="center"/>
    </xf>
    <xf numFmtId="0" fontId="0" fillId="19" borderId="4" xfId="0" applyFill="1" applyBorder="1" applyAlignment="1">
      <alignment horizontal="center" vertical="center"/>
    </xf>
    <xf numFmtId="165" fontId="25" fillId="0" borderId="0" xfId="0" applyNumberFormat="1" applyFont="1" applyAlignment="1">
      <alignment horizontal="center" vertical="center"/>
    </xf>
    <xf numFmtId="169" fontId="5" fillId="0" borderId="0" xfId="0" applyNumberFormat="1" applyFont="1" applyAlignment="1">
      <alignment horizontal="center" vertical="center"/>
    </xf>
    <xf numFmtId="1" fontId="5" fillId="0" borderId="0" xfId="0" applyNumberFormat="1" applyFont="1" applyAlignment="1">
      <alignment horizontal="center" vertical="center"/>
    </xf>
    <xf numFmtId="49" fontId="5" fillId="0" borderId="0" xfId="0" applyNumberFormat="1" applyFont="1" applyAlignment="1">
      <alignment horizontal="center" vertical="center"/>
    </xf>
    <xf numFmtId="49" fontId="5" fillId="0" borderId="0" xfId="0" applyNumberFormat="1" applyFont="1" applyAlignment="1">
      <alignment horizontal="center" vertical="center" wrapText="1"/>
    </xf>
    <xf numFmtId="0" fontId="0" fillId="0" borderId="4" xfId="0" applyBorder="1" applyAlignment="1">
      <alignment horizontal="center" vertical="center" wrapText="1"/>
    </xf>
    <xf numFmtId="49" fontId="5" fillId="0" borderId="5" xfId="0" applyNumberFormat="1" applyFont="1" applyBorder="1" applyAlignment="1">
      <alignment horizontal="center" vertical="center" wrapText="1"/>
    </xf>
    <xf numFmtId="0" fontId="32" fillId="0" borderId="4" xfId="0" applyFont="1" applyBorder="1" applyAlignment="1">
      <alignment horizontal="center" vertical="center" wrapText="1"/>
    </xf>
    <xf numFmtId="0" fontId="34" fillId="0" borderId="0" xfId="0" applyFont="1" applyAlignment="1">
      <alignment horizontal="center" vertical="center"/>
    </xf>
    <xf numFmtId="0" fontId="2" fillId="2" borderId="0" xfId="0" applyFont="1" applyFill="1" applyAlignment="1">
      <alignment horizontal="center" vertical="center" wrapText="1"/>
    </xf>
    <xf numFmtId="15" fontId="5" fillId="0" borderId="0" xfId="0" applyNumberFormat="1" applyFont="1" applyAlignment="1">
      <alignment horizontal="center" vertical="center" wrapText="1"/>
    </xf>
    <xf numFmtId="0" fontId="4" fillId="0" borderId="4" xfId="1" applyBorder="1" applyAlignment="1">
      <alignment horizontal="center" vertical="center" wrapText="1"/>
    </xf>
    <xf numFmtId="169" fontId="5" fillId="0" borderId="0" xfId="0" applyNumberFormat="1" applyFont="1" applyAlignment="1">
      <alignment horizontal="center" vertical="center" wrapText="1"/>
    </xf>
    <xf numFmtId="0" fontId="36" fillId="0" borderId="4" xfId="0" applyFont="1" applyBorder="1" applyAlignment="1">
      <alignment horizontal="center" vertical="center" wrapText="1"/>
    </xf>
    <xf numFmtId="0" fontId="34" fillId="0" borderId="4" xfId="0" applyFont="1" applyBorder="1" applyAlignment="1">
      <alignment horizontal="center" vertical="center" wrapText="1"/>
    </xf>
    <xf numFmtId="0" fontId="0" fillId="0" borderId="0" xfId="0" applyAlignment="1">
      <alignment vertical="center" wrapText="1"/>
    </xf>
    <xf numFmtId="0" fontId="36" fillId="0" borderId="0" xfId="0" applyFont="1" applyAlignment="1">
      <alignment horizontal="center" vertical="center" wrapText="1"/>
    </xf>
    <xf numFmtId="0" fontId="0" fillId="0" borderId="0" xfId="0" applyAlignment="1">
      <alignment vertical="center"/>
    </xf>
    <xf numFmtId="49" fontId="5" fillId="0" borderId="44" xfId="0" applyNumberFormat="1" applyFont="1" applyBorder="1" applyAlignment="1">
      <alignment horizontal="center" vertical="center"/>
    </xf>
    <xf numFmtId="0" fontId="0" fillId="0" borderId="7" xfId="0" applyBorder="1" applyAlignment="1">
      <alignment horizontal="center" vertical="center"/>
    </xf>
    <xf numFmtId="49" fontId="5" fillId="0" borderId="4" xfId="0" applyNumberFormat="1" applyFont="1" applyBorder="1" applyAlignment="1">
      <alignment horizontal="center" vertical="center"/>
    </xf>
    <xf numFmtId="49" fontId="5" fillId="0" borderId="5" xfId="0" applyNumberFormat="1" applyFont="1" applyBorder="1" applyAlignment="1">
      <alignment horizontal="center" vertical="center"/>
    </xf>
    <xf numFmtId="0" fontId="37" fillId="0" borderId="6" xfId="0" applyFont="1" applyBorder="1" applyAlignment="1">
      <alignment horizontal="center" vertical="center" wrapText="1"/>
    </xf>
    <xf numFmtId="0" fontId="37" fillId="0" borderId="4" xfId="0" applyFont="1" applyBorder="1" applyAlignment="1">
      <alignment horizontal="center" vertical="center" wrapText="1"/>
    </xf>
    <xf numFmtId="165" fontId="37" fillId="0" borderId="4" xfId="0" applyNumberFormat="1" applyFont="1" applyBorder="1" applyAlignment="1">
      <alignment horizontal="center" vertical="center" wrapText="1"/>
    </xf>
    <xf numFmtId="169" fontId="37" fillId="0" borderId="4" xfId="0" applyNumberFormat="1" applyFont="1" applyBorder="1" applyAlignment="1">
      <alignment horizontal="center" vertical="center" wrapText="1"/>
    </xf>
    <xf numFmtId="1" fontId="37" fillId="0" borderId="4" xfId="0" applyNumberFormat="1" applyFont="1" applyBorder="1" applyAlignment="1">
      <alignment horizontal="center" vertical="center" wrapText="1"/>
    </xf>
    <xf numFmtId="1" fontId="37" fillId="0" borderId="33" xfId="0" applyNumberFormat="1" applyFont="1" applyBorder="1" applyAlignment="1">
      <alignment horizontal="center" vertical="center" wrapText="1"/>
    </xf>
    <xf numFmtId="49" fontId="37" fillId="0" borderId="4" xfId="0" applyNumberFormat="1" applyFont="1" applyBorder="1" applyAlignment="1">
      <alignment horizontal="center" vertical="center" wrapText="1"/>
    </xf>
    <xf numFmtId="49" fontId="37" fillId="0" borderId="5" xfId="0" applyNumberFormat="1" applyFont="1" applyBorder="1" applyAlignment="1">
      <alignment horizontal="center" vertical="center"/>
    </xf>
    <xf numFmtId="0" fontId="37" fillId="0" borderId="42" xfId="0" applyFont="1" applyBorder="1" applyAlignment="1">
      <alignment horizontal="center" vertical="center" wrapText="1"/>
    </xf>
    <xf numFmtId="0" fontId="37" fillId="0" borderId="7" xfId="0" applyFont="1" applyBorder="1" applyAlignment="1">
      <alignment horizontal="center" vertical="center" wrapText="1"/>
    </xf>
    <xf numFmtId="165" fontId="37" fillId="0" borderId="7" xfId="0" applyNumberFormat="1" applyFont="1" applyBorder="1" applyAlignment="1">
      <alignment horizontal="center" vertical="center" wrapText="1"/>
    </xf>
    <xf numFmtId="169" fontId="37" fillId="0" borderId="7" xfId="0" applyNumberFormat="1" applyFont="1" applyBorder="1" applyAlignment="1">
      <alignment horizontal="center" vertical="center" wrapText="1"/>
    </xf>
    <xf numFmtId="1" fontId="37" fillId="0" borderId="7" xfId="0" applyNumberFormat="1" applyFont="1" applyBorder="1" applyAlignment="1">
      <alignment horizontal="center" vertical="center" wrapText="1"/>
    </xf>
    <xf numFmtId="1" fontId="37" fillId="0" borderId="43" xfId="0" applyNumberFormat="1" applyFont="1" applyBorder="1" applyAlignment="1">
      <alignment horizontal="center" vertical="center" wrapText="1"/>
    </xf>
    <xf numFmtId="49" fontId="37" fillId="0" borderId="7" xfId="0" applyNumberFormat="1" applyFont="1" applyBorder="1" applyAlignment="1">
      <alignment horizontal="center" vertical="center" wrapText="1"/>
    </xf>
    <xf numFmtId="49" fontId="37" fillId="0" borderId="44" xfId="0" applyNumberFormat="1" applyFont="1" applyBorder="1" applyAlignment="1">
      <alignment horizontal="center" vertical="center"/>
    </xf>
    <xf numFmtId="0" fontId="38" fillId="0" borderId="6" xfId="0" applyFont="1" applyBorder="1" applyAlignment="1">
      <alignment horizontal="center" vertical="center" wrapText="1"/>
    </xf>
    <xf numFmtId="0" fontId="38" fillId="0" borderId="4" xfId="0" applyFont="1" applyBorder="1" applyAlignment="1">
      <alignment horizontal="center" vertical="center" wrapText="1"/>
    </xf>
    <xf numFmtId="49" fontId="38" fillId="0" borderId="4" xfId="0" applyNumberFormat="1" applyFont="1" applyBorder="1" applyAlignment="1">
      <alignment horizontal="center" vertical="center" wrapText="1"/>
    </xf>
    <xf numFmtId="0" fontId="38" fillId="0" borderId="7" xfId="0" applyFont="1" applyBorder="1" applyAlignment="1">
      <alignment horizontal="center" vertical="center" wrapText="1"/>
    </xf>
    <xf numFmtId="1" fontId="38" fillId="0" borderId="7" xfId="0" applyNumberFormat="1" applyFont="1" applyBorder="1" applyAlignment="1">
      <alignment horizontal="center" vertical="center" wrapText="1"/>
    </xf>
    <xf numFmtId="1" fontId="38" fillId="0" borderId="43" xfId="0" applyNumberFormat="1" applyFont="1" applyBorder="1" applyAlignment="1">
      <alignment horizontal="center" vertical="center" wrapText="1"/>
    </xf>
    <xf numFmtId="0" fontId="38" fillId="0" borderId="45" xfId="0" applyFont="1" applyBorder="1" applyAlignment="1">
      <alignment horizontal="center" vertical="center" wrapText="1"/>
    </xf>
    <xf numFmtId="165" fontId="38" fillId="0" borderId="45" xfId="0" applyNumberFormat="1" applyFont="1" applyBorder="1" applyAlignment="1">
      <alignment horizontal="center" vertical="center" wrapText="1"/>
    </xf>
    <xf numFmtId="1" fontId="38" fillId="0" borderId="46" xfId="0" applyNumberFormat="1" applyFont="1" applyBorder="1" applyAlignment="1">
      <alignment horizontal="center" vertical="center" wrapText="1"/>
    </xf>
    <xf numFmtId="1" fontId="38" fillId="0" borderId="45" xfId="0" applyNumberFormat="1" applyFont="1" applyBorder="1" applyAlignment="1">
      <alignment horizontal="center" vertical="center" wrapText="1"/>
    </xf>
    <xf numFmtId="0" fontId="4" fillId="0" borderId="45" xfId="1" applyBorder="1" applyAlignment="1">
      <alignment horizontal="center" vertical="center" wrapText="1"/>
    </xf>
    <xf numFmtId="11" fontId="37" fillId="0" borderId="4" xfId="0" applyNumberFormat="1" applyFont="1" applyBorder="1" applyAlignment="1">
      <alignment horizontal="center" vertical="center" wrapText="1"/>
    </xf>
    <xf numFmtId="0" fontId="27" fillId="2" borderId="2" xfId="0" applyFont="1" applyFill="1" applyBorder="1" applyAlignment="1">
      <alignment horizontal="center" vertical="center" wrapText="1"/>
    </xf>
    <xf numFmtId="0" fontId="5" fillId="19" borderId="7" xfId="0" applyFont="1" applyFill="1" applyBorder="1" applyAlignment="1">
      <alignment horizontal="center" vertical="center" wrapText="1"/>
    </xf>
    <xf numFmtId="0" fontId="39" fillId="0" borderId="4" xfId="0" applyFont="1" applyBorder="1" applyAlignment="1">
      <alignment horizontal="center" vertical="center" wrapText="1"/>
    </xf>
    <xf numFmtId="1" fontId="39" fillId="0" borderId="0" xfId="0" applyNumberFormat="1" applyFont="1" applyAlignment="1">
      <alignment horizontal="center" vertical="center"/>
    </xf>
    <xf numFmtId="1" fontId="39" fillId="0" borderId="45" xfId="0" applyNumberFormat="1" applyFont="1" applyBorder="1" applyAlignment="1">
      <alignment horizontal="center" vertical="center" wrapText="1"/>
    </xf>
    <xf numFmtId="1" fontId="39" fillId="0" borderId="7" xfId="0" applyNumberFormat="1" applyFont="1" applyBorder="1" applyAlignment="1">
      <alignment horizontal="center" vertical="center" wrapText="1"/>
    </xf>
    <xf numFmtId="0" fontId="39" fillId="3" borderId="4" xfId="0" applyFont="1" applyFill="1" applyBorder="1" applyAlignment="1">
      <alignment horizontal="center" vertical="center" wrapText="1"/>
    </xf>
    <xf numFmtId="17" fontId="39" fillId="3" borderId="4" xfId="0" applyNumberFormat="1" applyFont="1" applyFill="1" applyBorder="1" applyAlignment="1">
      <alignment horizontal="center" vertical="center" wrapText="1"/>
    </xf>
    <xf numFmtId="16" fontId="39" fillId="3" borderId="4" xfId="0" applyNumberFormat="1" applyFont="1" applyFill="1" applyBorder="1" applyAlignment="1">
      <alignment horizontal="center" vertical="center" wrapText="1"/>
    </xf>
    <xf numFmtId="16" fontId="39" fillId="4" borderId="4" xfId="0" applyNumberFormat="1" applyFont="1" applyFill="1" applyBorder="1" applyAlignment="1">
      <alignment horizontal="center" vertical="center" wrapText="1"/>
    </xf>
    <xf numFmtId="170" fontId="39" fillId="0" borderId="4" xfId="0" applyNumberFormat="1" applyFont="1" applyBorder="1" applyAlignment="1">
      <alignment horizontal="center" vertical="center" wrapText="1"/>
    </xf>
    <xf numFmtId="17" fontId="39" fillId="0" borderId="7" xfId="0" applyNumberFormat="1" applyFont="1" applyBorder="1" applyAlignment="1">
      <alignment horizontal="center" vertical="center" wrapText="1"/>
    </xf>
    <xf numFmtId="0" fontId="39" fillId="0" borderId="7" xfId="0" applyFont="1" applyBorder="1" applyAlignment="1">
      <alignment horizontal="center" vertical="center" wrapText="1"/>
    </xf>
    <xf numFmtId="1" fontId="39" fillId="0" borderId="4" xfId="0" applyNumberFormat="1" applyFont="1" applyBorder="1" applyAlignment="1">
      <alignment horizontal="center" vertical="center" wrapText="1"/>
    </xf>
    <xf numFmtId="16" fontId="39" fillId="0" borderId="4" xfId="0" applyNumberFormat="1" applyFont="1" applyBorder="1" applyAlignment="1">
      <alignment horizontal="center" vertical="center" wrapText="1"/>
    </xf>
    <xf numFmtId="14" fontId="39" fillId="0" borderId="4" xfId="0" applyNumberFormat="1" applyFont="1" applyBorder="1" applyAlignment="1">
      <alignment horizontal="center" vertical="center" wrapText="1"/>
    </xf>
    <xf numFmtId="17" fontId="39" fillId="0" borderId="4" xfId="0" applyNumberFormat="1" applyFont="1" applyBorder="1" applyAlignment="1">
      <alignment horizontal="center" vertical="center" wrapText="1"/>
    </xf>
    <xf numFmtId="0" fontId="40" fillId="2" borderId="2" xfId="0" applyFont="1" applyFill="1" applyBorder="1" applyAlignment="1">
      <alignment horizontal="center" vertical="center" wrapText="1"/>
    </xf>
    <xf numFmtId="0" fontId="41" fillId="4" borderId="0" xfId="0" applyFont="1" applyFill="1" applyAlignment="1">
      <alignment horizontal="center" vertical="center"/>
    </xf>
    <xf numFmtId="0" fontId="4" fillId="0" borderId="4" xfId="1" applyBorder="1" applyAlignment="1">
      <alignment horizontal="center" vertical="top" wrapText="1"/>
    </xf>
    <xf numFmtId="11" fontId="0" fillId="0" borderId="0" xfId="0" applyNumberFormat="1" applyAlignment="1">
      <alignment horizontal="left"/>
    </xf>
    <xf numFmtId="0" fontId="10" fillId="11" borderId="34" xfId="0" applyFont="1" applyFill="1" applyBorder="1" applyAlignment="1">
      <alignment horizontal="center" wrapText="1"/>
    </xf>
    <xf numFmtId="0" fontId="10" fillId="11" borderId="35" xfId="0" applyFont="1" applyFill="1" applyBorder="1" applyAlignment="1">
      <alignment horizontal="center" wrapText="1"/>
    </xf>
    <xf numFmtId="0" fontId="10" fillId="11" borderId="36" xfId="0" applyFont="1" applyFill="1" applyBorder="1" applyAlignment="1">
      <alignment horizontal="center" wrapText="1"/>
    </xf>
    <xf numFmtId="0" fontId="26" fillId="20" borderId="43" xfId="0" applyFont="1" applyFill="1" applyBorder="1" applyAlignment="1">
      <alignment horizontal="center" vertical="center" wrapText="1"/>
    </xf>
    <xf numFmtId="0" fontId="26" fillId="20" borderId="0" xfId="0" applyFont="1" applyFill="1" applyAlignment="1">
      <alignment horizontal="left" vertical="center" wrapText="1"/>
    </xf>
    <xf numFmtId="0" fontId="26" fillId="20" borderId="0" xfId="0" applyFont="1" applyFill="1" applyAlignment="1">
      <alignment horizontal="right" vertical="center" wrapText="1"/>
    </xf>
    <xf numFmtId="0" fontId="0" fillId="0" borderId="0" xfId="0" applyAlignment="1">
      <alignment horizontal="right" vertical="center"/>
    </xf>
    <xf numFmtId="0" fontId="0" fillId="0" borderId="27" xfId="0" applyBorder="1" applyAlignment="1">
      <alignment horizontal="center" vertical="center"/>
    </xf>
    <xf numFmtId="0" fontId="0" fillId="0" borderId="0" xfId="0" applyAlignment="1">
      <alignment horizontal="center" vertical="center"/>
    </xf>
    <xf numFmtId="0" fontId="0" fillId="0" borderId="31" xfId="0" applyBorder="1" applyAlignment="1">
      <alignment horizontal="center" vertical="center"/>
    </xf>
    <xf numFmtId="0" fontId="0" fillId="0" borderId="26" xfId="0" applyBorder="1" applyAlignment="1">
      <alignment horizontal="center" vertical="center"/>
    </xf>
  </cellXfs>
  <cellStyles count="3">
    <cellStyle name="Hyperlink" xfId="1" builtinId="8"/>
    <cellStyle name="Normal" xfId="0" builtinId="0"/>
    <cellStyle name="Normal_Sheet1" xfId="2" xr:uid="{00000000-0005-0000-0000-000002000000}"/>
  </cellStyles>
  <dxfs count="147">
    <dxf>
      <font>
        <b/>
        <i val="0"/>
      </font>
      <fill>
        <patternFill>
          <bgColor rgb="FFFF9900"/>
        </patternFill>
      </fill>
    </dxf>
    <dxf>
      <font>
        <b/>
        <i val="0"/>
      </font>
      <fill>
        <patternFill>
          <bgColor rgb="FFFF9900"/>
        </patternFill>
      </fill>
    </dxf>
    <dxf>
      <fill>
        <patternFill>
          <bgColor indexed="13"/>
        </patternFill>
      </fill>
    </dxf>
    <dxf>
      <fill>
        <patternFill>
          <bgColor indexed="11"/>
        </patternFill>
      </fill>
    </dxf>
    <dxf>
      <fill>
        <patternFill>
          <bgColor rgb="FF00B0F0"/>
        </patternFill>
      </fill>
    </dxf>
    <dxf>
      <fill>
        <patternFill>
          <bgColor theme="5" tint="-0.24994659260841701"/>
        </patternFill>
      </fill>
    </dxf>
    <dxf>
      <fill>
        <patternFill patternType="lightUp"/>
      </fill>
    </dxf>
    <dxf>
      <fill>
        <patternFill>
          <bgColor rgb="FFFF0000"/>
        </patternFill>
      </fill>
    </dxf>
    <dxf>
      <font>
        <color rgb="FF9C0006"/>
      </font>
      <fill>
        <patternFill>
          <bgColor rgb="FFFF0000"/>
        </patternFill>
      </fill>
    </dxf>
    <dxf>
      <font>
        <color rgb="FF9C0006"/>
      </font>
      <fill>
        <patternFill>
          <bgColor rgb="FFFF0000"/>
        </patternFill>
      </fill>
    </dxf>
    <dxf>
      <fill>
        <patternFill>
          <bgColor rgb="FFFF0000"/>
        </patternFill>
      </fill>
    </dxf>
    <dxf>
      <font>
        <color rgb="FF9C0006"/>
      </font>
      <fill>
        <patternFill>
          <bgColor rgb="FFFF0000"/>
        </patternFill>
      </fill>
    </dxf>
    <dxf>
      <fill>
        <patternFill>
          <bgColor rgb="FFFF0000"/>
        </patternFill>
      </fill>
    </dxf>
    <dxf>
      <fill>
        <patternFill>
          <bgColor rgb="FFFF0000"/>
        </patternFill>
      </fill>
    </dxf>
    <dxf>
      <font>
        <color rgb="FF9C0006"/>
      </font>
      <fill>
        <patternFill>
          <bgColor rgb="FFFF0000"/>
        </patternFill>
      </fill>
    </dxf>
    <dxf>
      <fill>
        <patternFill>
          <bgColor rgb="FFFF0000"/>
        </patternFill>
      </fill>
    </dxf>
    <dxf>
      <font>
        <color rgb="FF9C0006"/>
      </font>
      <fill>
        <patternFill>
          <bgColor rgb="FFFF0000"/>
        </patternFill>
      </fill>
    </dxf>
    <dxf>
      <fill>
        <patternFill>
          <bgColor rgb="FFFF0000"/>
        </patternFill>
      </fill>
    </dxf>
    <dxf>
      <font>
        <color rgb="FF9C0006"/>
      </font>
      <fill>
        <patternFill>
          <bgColor rgb="FFFF0000"/>
        </patternFill>
      </fill>
    </dxf>
    <dxf>
      <fill>
        <patternFill>
          <bgColor rgb="FFFF0000"/>
        </patternFill>
      </fill>
    </dxf>
    <dxf>
      <font>
        <color rgb="FF9C0006"/>
      </font>
      <fill>
        <patternFill>
          <bgColor rgb="FFFF0000"/>
        </patternFill>
      </fill>
    </dxf>
    <dxf>
      <fill>
        <patternFill>
          <bgColor theme="7" tint="0.39994506668294322"/>
        </patternFill>
      </fill>
    </dxf>
    <dxf>
      <fill>
        <patternFill>
          <bgColor theme="8" tint="0.39994506668294322"/>
        </patternFill>
      </fill>
    </dxf>
    <dxf>
      <fill>
        <patternFill>
          <bgColor rgb="FFB2DE82"/>
        </patternFill>
      </fill>
    </dxf>
    <dxf>
      <fill>
        <patternFill>
          <bgColor rgb="FF00B0F0"/>
        </patternFill>
      </fill>
    </dxf>
    <dxf>
      <fill>
        <patternFill>
          <bgColor theme="5" tint="-0.24994659260841701"/>
        </patternFill>
      </fill>
    </dxf>
    <dxf>
      <fill>
        <patternFill>
          <bgColor theme="7" tint="0.79998168889431442"/>
        </patternFill>
      </fill>
    </dxf>
    <dxf>
      <fill>
        <patternFill>
          <bgColor theme="5" tint="0.39994506668294322"/>
        </patternFill>
      </fill>
    </dxf>
    <dxf>
      <fill>
        <patternFill>
          <bgColor rgb="FFFF7C80"/>
        </patternFill>
      </fill>
    </dxf>
    <dxf>
      <fill>
        <patternFill>
          <bgColor theme="5" tint="0.39994506668294322"/>
        </patternFill>
      </fill>
    </dxf>
    <dxf>
      <fill>
        <patternFill>
          <bgColor rgb="FFFF7C80"/>
        </patternFill>
      </fill>
    </dxf>
    <dxf>
      <fill>
        <patternFill>
          <bgColor theme="7" tint="0.39994506668294322"/>
        </patternFill>
      </fill>
    </dxf>
    <dxf>
      <fill>
        <patternFill>
          <bgColor theme="8" tint="0.39994506668294322"/>
        </patternFill>
      </fill>
    </dxf>
    <dxf>
      <fill>
        <patternFill>
          <bgColor rgb="FFB2DE82"/>
        </patternFill>
      </fill>
    </dxf>
    <dxf>
      <fill>
        <patternFill>
          <bgColor rgb="FF00B0F0"/>
        </patternFill>
      </fill>
    </dxf>
    <dxf>
      <fill>
        <patternFill>
          <bgColor theme="5" tint="-0.24994659260841701"/>
        </patternFill>
      </fill>
    </dxf>
    <dxf>
      <fill>
        <patternFill>
          <bgColor theme="7" tint="0.79998168889431442"/>
        </patternFill>
      </fill>
    </dxf>
    <dxf>
      <fill>
        <patternFill>
          <bgColor theme="7" tint="0.39994506668294322"/>
        </patternFill>
      </fill>
    </dxf>
    <dxf>
      <fill>
        <patternFill>
          <bgColor theme="8" tint="0.39994506668294322"/>
        </patternFill>
      </fill>
    </dxf>
    <dxf>
      <fill>
        <patternFill>
          <bgColor rgb="FFB2DE82"/>
        </patternFill>
      </fill>
    </dxf>
    <dxf>
      <fill>
        <patternFill>
          <bgColor rgb="FF00B0F0"/>
        </patternFill>
      </fill>
    </dxf>
    <dxf>
      <fill>
        <patternFill>
          <bgColor theme="5" tint="-0.24994659260841701"/>
        </patternFill>
      </fill>
    </dxf>
    <dxf>
      <fill>
        <patternFill>
          <bgColor theme="7" tint="0.79998168889431442"/>
        </patternFill>
      </fill>
    </dxf>
    <dxf>
      <fill>
        <patternFill>
          <bgColor theme="5" tint="0.39994506668294322"/>
        </patternFill>
      </fill>
    </dxf>
    <dxf>
      <fill>
        <patternFill>
          <bgColor rgb="FFFF7C80"/>
        </patternFill>
      </fill>
    </dxf>
    <dxf>
      <fill>
        <patternFill>
          <bgColor theme="5" tint="0.39994506668294322"/>
        </patternFill>
      </fill>
    </dxf>
    <dxf>
      <fill>
        <patternFill>
          <bgColor theme="7" tint="0.79998168889431442"/>
        </patternFill>
      </fill>
    </dxf>
    <dxf>
      <fill>
        <patternFill>
          <bgColor theme="5" tint="-0.24994659260841701"/>
        </patternFill>
      </fill>
    </dxf>
    <dxf>
      <fill>
        <patternFill>
          <bgColor theme="8" tint="0.39994506668294322"/>
        </patternFill>
      </fill>
    </dxf>
    <dxf>
      <fill>
        <patternFill>
          <bgColor theme="7" tint="0.39994506668294322"/>
        </patternFill>
      </fill>
    </dxf>
    <dxf>
      <fill>
        <patternFill>
          <bgColor rgb="FF00B0F0"/>
        </patternFill>
      </fill>
    </dxf>
    <dxf>
      <fill>
        <patternFill>
          <bgColor rgb="FFB2DE82"/>
        </patternFill>
      </fill>
    </dxf>
    <dxf>
      <font>
        <sz val="24"/>
      </font>
    </dxf>
    <dxf>
      <font>
        <sz val="24"/>
      </font>
    </dxf>
    <dxf>
      <font>
        <sz val="24"/>
      </font>
    </dxf>
    <dxf>
      <font>
        <sz val="24"/>
      </font>
    </dxf>
    <dxf>
      <font>
        <sz val="24"/>
      </font>
    </dxf>
    <dxf>
      <font>
        <sz val="24"/>
      </font>
    </dxf>
    <dxf>
      <font>
        <sz val="24"/>
      </font>
    </dxf>
    <dxf>
      <alignment wrapText="1" indent="0"/>
    </dxf>
    <dxf>
      <alignment wrapText="1" indent="0"/>
    </dxf>
    <dxf>
      <alignment wrapText="1" indent="0"/>
    </dxf>
    <dxf>
      <alignment wrapText="1" indent="0"/>
    </dxf>
    <dxf>
      <alignment wrapText="1" indent="0"/>
    </dxf>
    <dxf>
      <alignment wrapText="1" indent="0"/>
    </dxf>
    <dxf>
      <alignment wrapText="1" indent="0"/>
    </dxf>
    <dxf>
      <font>
        <sz val="18"/>
      </font>
    </dxf>
    <dxf>
      <font>
        <sz val="18"/>
      </font>
    </dxf>
    <dxf>
      <font>
        <sz val="18"/>
      </font>
    </dxf>
    <dxf>
      <font>
        <sz val="18"/>
      </font>
    </dxf>
    <dxf>
      <font>
        <sz val="18"/>
      </font>
    </dxf>
    <dxf>
      <font>
        <sz val="18"/>
      </font>
    </dxf>
    <dxf>
      <font>
        <sz val="18"/>
      </font>
    </dxf>
    <dxf>
      <alignment wrapText="1" indent="0"/>
    </dxf>
    <dxf>
      <alignment wrapText="1" indent="0"/>
    </dxf>
    <dxf>
      <alignment wrapText="1" indent="0"/>
    </dxf>
    <dxf>
      <alignment wrapText="1"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wrapText="1" indent="0"/>
    </dxf>
    <dxf>
      <alignment wrapText="1" indent="0"/>
    </dxf>
    <dxf>
      <alignment wrapText="1" indent="0"/>
    </dxf>
    <dxf>
      <alignment wrapText="1" indent="0"/>
    </dxf>
    <dxf>
      <alignment wrapText="1" indent="0"/>
    </dxf>
    <dxf>
      <alignment wrapText="1" indent="0"/>
    </dxf>
    <dxf>
      <alignment wrapText="1" indent="0"/>
    </dxf>
    <dxf>
      <alignment horizontal="left"/>
    </dxf>
    <dxf>
      <alignment horizontal="left"/>
    </dxf>
    <dxf>
      <alignment horizontal="left"/>
    </dxf>
    <dxf>
      <alignment horizontal="left"/>
    </dxf>
    <dxf>
      <alignment horizontal="left"/>
    </dxf>
    <dxf>
      <alignment horizontal="left"/>
    </dxf>
    <dxf>
      <alignment horizontal="left"/>
    </dxf>
    <dxf>
      <font>
        <outline val="0"/>
        <shadow val="0"/>
        <vertAlign val="baseline"/>
        <sz val="10"/>
      </font>
      <alignment horizontal="center" vertical="center" textRotation="0" indent="0" justifyLastLine="0" shrinkToFit="0" readingOrder="0"/>
    </dxf>
    <dxf>
      <font>
        <outline val="0"/>
        <shadow val="0"/>
        <vertAlign val="baseline"/>
        <sz val="10"/>
      </font>
      <alignment horizontal="center" vertical="center" textRotation="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none"/>
      </font>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169" formatCode="dd/m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169" formatCode="dd/m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sz val="10"/>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1" formatCode="0"/>
      <alignment horizontal="center"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1"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1"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165" formatCode="[$-1009]d/mmm/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border>
    </dxf>
    <dxf>
      <font>
        <outline val="0"/>
        <shadow val="0"/>
        <vertAlign val="baseline"/>
        <sz val="10"/>
      </font>
      <alignment horizontal="center" vertical="center" textRotation="0" indent="0" justifyLastLine="0" shrinkToFit="0" readingOrder="0"/>
    </dxf>
    <dxf>
      <font>
        <outline val="0"/>
        <shadow val="0"/>
        <vertAlign val="baseline"/>
        <sz val="10"/>
      </font>
      <alignment horizontal="center" vertical="center" textRotation="0" indent="0" justifyLastLine="0" readingOrder="0"/>
    </dxf>
  </dxfs>
  <tableStyles count="0" defaultTableStyle="TableStyleMedium2" defaultPivotStyle="PivotStyleLight16"/>
  <colors>
    <mruColors>
      <color rgb="FFFFFFFF"/>
      <color rgb="FFB2DE82"/>
      <color rgb="FFFFCCFF"/>
      <color rgb="FFFF66FF"/>
      <color rgb="FF0000FF"/>
      <color rgb="FF3399FF"/>
      <color rgb="FFFF7C80"/>
      <color rgb="FF43CEFF"/>
      <color rgb="FFFF3300"/>
      <color rgb="FF6DD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Cambridge Komatsu DPU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'Komatsu 2021'!$L$2</c:f>
              <c:strCache>
                <c:ptCount val="1"/>
                <c:pt idx="0">
                  <c:v>Production DPU</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0BEC-4786-8162-338992DA5AE6}"/>
              </c:ext>
            </c:extLst>
          </c:dPt>
          <c:dPt>
            <c:idx val="1"/>
            <c:invertIfNegative val="0"/>
            <c:bubble3D val="0"/>
            <c:spPr>
              <a:solidFill>
                <a:srgbClr val="C00000"/>
              </a:solidFill>
              <a:ln>
                <a:noFill/>
              </a:ln>
              <a:effectLst/>
            </c:spPr>
            <c:extLst>
              <c:ext xmlns:c16="http://schemas.microsoft.com/office/drawing/2014/chart" uri="{C3380CC4-5D6E-409C-BE32-E72D297353CC}">
                <c16:uniqueId val="{00000003-5202-49CA-8970-1A6114A2E014}"/>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F73B-434E-AA47-64B73D4382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'Komatsu 2021'!$A$3:$A$17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2021'!$L$3:$L$17</c:f>
              <c:numCache>
                <c:formatCode>General</c:formatCode>
                <c:ptCount val="15"/>
                <c:pt idx="0">
                  <c:v>0.69</c:v>
                </c:pt>
                <c:pt idx="1">
                  <c:v>0.36</c:v>
                </c:pt>
                <c:pt idx="2">
                  <c:v>0.18</c:v>
                </c:pt>
                <c:pt idx="3">
                  <c:v>0.28000000000000003</c:v>
                </c:pt>
                <c:pt idx="4">
                  <c:v>0.2</c:v>
                </c:pt>
                <c:pt idx="5">
                  <c:v>0.08</c:v>
                </c:pt>
                <c:pt idx="6">
                  <c:v>0.12</c:v>
                </c:pt>
                <c:pt idx="7">
                  <c:v>0.04</c:v>
                </c:pt>
                <c:pt idx="8">
                  <c:v>0.08</c:v>
                </c:pt>
                <c:pt idx="9">
                  <c:v>0.04</c:v>
                </c:pt>
                <c:pt idx="10">
                  <c:v>0.04</c:v>
                </c:pt>
                <c:pt idx="11">
                  <c:v>0</c:v>
                </c:pt>
                <c:pt idx="12">
                  <c:v>0.04</c:v>
                </c:pt>
                <c:pt idx="13">
                  <c:v>0.16</c:v>
                </c:pt>
                <c:pt idx="14">
                  <c:v>0.24</c:v>
                </c:pt>
              </c:numCache>
            </c:numRef>
          </c:val>
          <c:extLst>
            <c:ext xmlns:c16="http://schemas.microsoft.com/office/drawing/2014/chart" uri="{C3380CC4-5D6E-409C-BE32-E72D297353CC}">
              <c16:uniqueId val="{00000003-0BEC-4786-8162-338992DA5AE6}"/>
            </c:ext>
          </c:extLst>
        </c:ser>
        <c:dLbls>
          <c:showLegendKey val="0"/>
          <c:showVal val="0"/>
          <c:showCatName val="0"/>
          <c:showSerName val="0"/>
          <c:showPercent val="0"/>
          <c:showBubbleSize val="0"/>
        </c:dLbls>
        <c:gapWidth val="150"/>
        <c:axId val="142459648"/>
        <c:axId val="142461184"/>
      </c:barChart>
      <c:lineChart>
        <c:grouping val="standard"/>
        <c:varyColors val="0"/>
        <c:ser>
          <c:idx val="1"/>
          <c:order val="1"/>
          <c:tx>
            <c:strRef>
              <c:f>'Komatsu 2021'!$M$2</c:f>
              <c:strCache>
                <c:ptCount val="1"/>
                <c:pt idx="0">
                  <c:v>Production Average FY DPU</c:v>
                </c:pt>
              </c:strCache>
            </c:strRef>
          </c:tx>
          <c:spPr>
            <a:ln w="28575" cap="rnd">
              <a:solidFill>
                <a:schemeClr val="accent2"/>
              </a:solidFill>
              <a:round/>
            </a:ln>
            <a:effectLst/>
          </c:spPr>
          <c:marker>
            <c:symbol val="none"/>
          </c:marker>
          <c:cat>
            <c:strRef>
              <c:f>'Komatsu 2021'!$A$3:$A$17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2021'!$M$3:$M$17</c:f>
              <c:numCache>
                <c:formatCode>General</c:formatCode>
                <c:ptCount val="15"/>
                <c:pt idx="0">
                  <c:v>0.69</c:v>
                </c:pt>
                <c:pt idx="1">
                  <c:v>0.36</c:v>
                </c:pt>
                <c:pt idx="2">
                  <c:v>0.18</c:v>
                </c:pt>
                <c:pt idx="3">
                  <c:v>0.28000000000000003</c:v>
                </c:pt>
                <c:pt idx="4">
                  <c:v>0.26</c:v>
                </c:pt>
                <c:pt idx="5">
                  <c:v>0.21</c:v>
                </c:pt>
                <c:pt idx="6">
                  <c:v>0.2</c:v>
                </c:pt>
                <c:pt idx="7">
                  <c:v>0.18</c:v>
                </c:pt>
                <c:pt idx="8">
                  <c:v>0.17</c:v>
                </c:pt>
                <c:pt idx="9">
                  <c:v>0.16</c:v>
                </c:pt>
                <c:pt idx="10">
                  <c:v>0.15</c:v>
                </c:pt>
                <c:pt idx="11">
                  <c:v>0.15</c:v>
                </c:pt>
                <c:pt idx="12">
                  <c:v>0.14000000000000001</c:v>
                </c:pt>
                <c:pt idx="13">
                  <c:v>0.17</c:v>
                </c:pt>
                <c:pt idx="14">
                  <c:v>0.18</c:v>
                </c:pt>
              </c:numCache>
            </c:numRef>
          </c:val>
          <c:smooth val="0"/>
          <c:extLst>
            <c:ext xmlns:c16="http://schemas.microsoft.com/office/drawing/2014/chart" uri="{C3380CC4-5D6E-409C-BE32-E72D297353CC}">
              <c16:uniqueId val="{00000004-0BEC-4786-8162-338992DA5AE6}"/>
            </c:ext>
          </c:extLst>
        </c:ser>
        <c:ser>
          <c:idx val="2"/>
          <c:order val="2"/>
          <c:tx>
            <c:strRef>
              <c:f>'Komatsu 2021'!$N$2</c:f>
              <c:strCache>
                <c:ptCount val="1"/>
                <c:pt idx="0">
                  <c:v>Green Target</c:v>
                </c:pt>
              </c:strCache>
            </c:strRef>
          </c:tx>
          <c:spPr>
            <a:ln w="28575" cap="rnd">
              <a:solidFill>
                <a:srgbClr val="00B050"/>
              </a:solidFill>
              <a:round/>
            </a:ln>
            <a:effectLst/>
          </c:spPr>
          <c:marker>
            <c:symbol val="none"/>
          </c:marker>
          <c:cat>
            <c:strRef>
              <c:f>'Komatsu 2021'!$A$3:$A$17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2021'!$N$3:$N$17</c:f>
              <c:numCache>
                <c:formatCode>General</c:formatCode>
                <c:ptCount val="15"/>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numCache>
            </c:numRef>
          </c:val>
          <c:smooth val="0"/>
          <c:extLst>
            <c:ext xmlns:c16="http://schemas.microsoft.com/office/drawing/2014/chart" uri="{C3380CC4-5D6E-409C-BE32-E72D297353CC}">
              <c16:uniqueId val="{00000005-0BEC-4786-8162-338992DA5AE6}"/>
            </c:ext>
          </c:extLst>
        </c:ser>
        <c:ser>
          <c:idx val="3"/>
          <c:order val="3"/>
          <c:tx>
            <c:strRef>
              <c:f>'Komatsu 2021'!$O$2</c:f>
              <c:strCache>
                <c:ptCount val="1"/>
                <c:pt idx="0">
                  <c:v>Yellow Target</c:v>
                </c:pt>
              </c:strCache>
            </c:strRef>
          </c:tx>
          <c:spPr>
            <a:ln w="28575" cap="rnd">
              <a:solidFill>
                <a:schemeClr val="accent4"/>
              </a:solidFill>
              <a:round/>
            </a:ln>
            <a:effectLst/>
          </c:spPr>
          <c:marker>
            <c:symbol val="none"/>
          </c:marker>
          <c:cat>
            <c:strRef>
              <c:f>'Komatsu 2021'!$A$3:$A$17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2021'!$O$3:$O$17</c:f>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6-0BEC-4786-8162-338992DA5AE6}"/>
            </c:ext>
          </c:extLst>
        </c:ser>
        <c:ser>
          <c:idx val="4"/>
          <c:order val="4"/>
          <c:tx>
            <c:strRef>
              <c:f>'Komatsu 2021'!$P$2</c:f>
              <c:strCache>
                <c:ptCount val="1"/>
                <c:pt idx="0">
                  <c:v>Red Target</c:v>
                </c:pt>
              </c:strCache>
            </c:strRef>
          </c:tx>
          <c:spPr>
            <a:ln w="28575" cap="rnd">
              <a:solidFill>
                <a:srgbClr val="C00000"/>
              </a:solidFill>
              <a:round/>
            </a:ln>
            <a:effectLst/>
          </c:spPr>
          <c:marker>
            <c:symbol val="none"/>
          </c:marker>
          <c:dPt>
            <c:idx val="6"/>
            <c:marker>
              <c:symbol val="none"/>
            </c:marker>
            <c:bubble3D val="0"/>
            <c:extLst>
              <c:ext xmlns:c16="http://schemas.microsoft.com/office/drawing/2014/chart" uri="{C3380CC4-5D6E-409C-BE32-E72D297353CC}">
                <c16:uniqueId val="{00000007-0BEC-4786-8162-338992DA5AE6}"/>
              </c:ext>
            </c:extLst>
          </c:dPt>
          <c:cat>
            <c:strRef>
              <c:f>'Komatsu 2021'!$A$3:$A$17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2021'!$P$3:$P$17</c:f>
              <c:numCache>
                <c:formatCode>General</c:formatCode>
                <c:ptCount val="15"/>
                <c:pt idx="0">
                  <c:v>1.01</c:v>
                </c:pt>
                <c:pt idx="1">
                  <c:v>1.01</c:v>
                </c:pt>
                <c:pt idx="2">
                  <c:v>1.01</c:v>
                </c:pt>
                <c:pt idx="3">
                  <c:v>1.01</c:v>
                </c:pt>
                <c:pt idx="4">
                  <c:v>1.01</c:v>
                </c:pt>
                <c:pt idx="5">
                  <c:v>1.01</c:v>
                </c:pt>
                <c:pt idx="6">
                  <c:v>1.01</c:v>
                </c:pt>
                <c:pt idx="7">
                  <c:v>1.01</c:v>
                </c:pt>
                <c:pt idx="8">
                  <c:v>1.01</c:v>
                </c:pt>
                <c:pt idx="9">
                  <c:v>1.01</c:v>
                </c:pt>
                <c:pt idx="10">
                  <c:v>1.01</c:v>
                </c:pt>
                <c:pt idx="11">
                  <c:v>1.01</c:v>
                </c:pt>
                <c:pt idx="12">
                  <c:v>1.01</c:v>
                </c:pt>
                <c:pt idx="13">
                  <c:v>1.01</c:v>
                </c:pt>
                <c:pt idx="14">
                  <c:v>1.01</c:v>
                </c:pt>
              </c:numCache>
            </c:numRef>
          </c:val>
          <c:smooth val="0"/>
          <c:extLst>
            <c:ext xmlns:c16="http://schemas.microsoft.com/office/drawing/2014/chart" uri="{C3380CC4-5D6E-409C-BE32-E72D297353CC}">
              <c16:uniqueId val="{00000008-0BEC-4786-8162-338992DA5AE6}"/>
            </c:ext>
          </c:extLst>
        </c:ser>
        <c:dLbls>
          <c:showLegendKey val="0"/>
          <c:showVal val="0"/>
          <c:showCatName val="0"/>
          <c:showSerName val="0"/>
          <c:showPercent val="0"/>
          <c:showBubbleSize val="0"/>
        </c:dLbls>
        <c:marker val="1"/>
        <c:smooth val="0"/>
        <c:axId val="142459648"/>
        <c:axId val="142461184"/>
      </c:lineChart>
      <c:catAx>
        <c:axId val="14245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61184"/>
        <c:crosses val="autoZero"/>
        <c:auto val="1"/>
        <c:lblAlgn val="ctr"/>
        <c:lblOffset val="100"/>
        <c:noMultiLvlLbl val="0"/>
      </c:catAx>
      <c:valAx>
        <c:axId val="14246118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59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Woodstock Komatsu DPU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'Komatsu 2021'!$L$20</c:f>
              <c:strCache>
                <c:ptCount val="1"/>
                <c:pt idx="0">
                  <c:v>Production DPU</c:v>
                </c:pt>
              </c:strCache>
            </c:strRef>
          </c:tx>
          <c:spPr>
            <a:solidFill>
              <a:schemeClr val="accent1"/>
            </a:solidFill>
            <a:ln>
              <a:noFill/>
            </a:ln>
            <a:effectLst/>
          </c:spPr>
          <c:invertIfNegative val="0"/>
          <c:dPt>
            <c:idx val="0"/>
            <c:invertIfNegative val="0"/>
            <c:bubble3D val="0"/>
            <c:spPr>
              <a:solidFill>
                <a:srgbClr val="C00000"/>
              </a:solidFill>
              <a:ln>
                <a:solidFill>
                  <a:srgbClr val="C00000"/>
                </a:solidFill>
              </a:ln>
              <a:effectLst/>
            </c:spPr>
            <c:extLst>
              <c:ext xmlns:c16="http://schemas.microsoft.com/office/drawing/2014/chart" uri="{C3380CC4-5D6E-409C-BE32-E72D297353CC}">
                <c16:uniqueId val="{00000001-9916-4B69-9BB2-9BB880FADE86}"/>
              </c:ext>
            </c:extLst>
          </c:dPt>
          <c:dPt>
            <c:idx val="1"/>
            <c:invertIfNegative val="0"/>
            <c:bubble3D val="0"/>
            <c:spPr>
              <a:solidFill>
                <a:srgbClr val="C00000"/>
              </a:solidFill>
              <a:ln>
                <a:noFill/>
              </a:ln>
              <a:effectLst/>
            </c:spPr>
            <c:extLst>
              <c:ext xmlns:c16="http://schemas.microsoft.com/office/drawing/2014/chart" uri="{C3380CC4-5D6E-409C-BE32-E72D297353CC}">
                <c16:uniqueId val="{00000003-B393-49DE-BDB1-E7F58303A959}"/>
              </c:ext>
            </c:extLst>
          </c:dPt>
          <c:dPt>
            <c:idx val="2"/>
            <c:invertIfNegative val="0"/>
            <c:bubble3D val="0"/>
            <c:spPr>
              <a:solidFill>
                <a:srgbClr val="FFC000"/>
              </a:solidFill>
              <a:ln>
                <a:noFill/>
              </a:ln>
              <a:effectLst/>
            </c:spPr>
            <c:extLst>
              <c:ext xmlns:c16="http://schemas.microsoft.com/office/drawing/2014/chart" uri="{C3380CC4-5D6E-409C-BE32-E72D297353CC}">
                <c16:uniqueId val="{00000005-3788-4FD3-B13E-FAD2EC4670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'Komatsu 2021'!$A$21:$A$35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2021'!$L$21:$L$35</c:f>
              <c:numCache>
                <c:formatCode>General</c:formatCode>
                <c:ptCount val="15"/>
                <c:pt idx="0">
                  <c:v>0.17</c:v>
                </c:pt>
                <c:pt idx="1">
                  <c:v>0.08</c:v>
                </c:pt>
                <c:pt idx="2">
                  <c:v>0.08</c:v>
                </c:pt>
                <c:pt idx="3">
                  <c:v>0</c:v>
                </c:pt>
                <c:pt idx="4">
                  <c:v>0.04</c:v>
                </c:pt>
                <c:pt idx="5">
                  <c:v>0</c:v>
                </c:pt>
                <c:pt idx="6">
                  <c:v>0.04</c:v>
                </c:pt>
                <c:pt idx="7">
                  <c:v>0.08</c:v>
                </c:pt>
                <c:pt idx="8">
                  <c:v>0.08</c:v>
                </c:pt>
                <c:pt idx="9">
                  <c:v>0</c:v>
                </c:pt>
                <c:pt idx="10">
                  <c:v>0.12</c:v>
                </c:pt>
                <c:pt idx="11" formatCode="0.00">
                  <c:v>0.04</c:v>
                </c:pt>
                <c:pt idx="12">
                  <c:v>0.08</c:v>
                </c:pt>
                <c:pt idx="13">
                  <c:v>0.04</c:v>
                </c:pt>
                <c:pt idx="14">
                  <c:v>0.04</c:v>
                </c:pt>
              </c:numCache>
            </c:numRef>
          </c:val>
          <c:extLst>
            <c:ext xmlns:c16="http://schemas.microsoft.com/office/drawing/2014/chart" uri="{C3380CC4-5D6E-409C-BE32-E72D297353CC}">
              <c16:uniqueId val="{00000002-9916-4B69-9BB2-9BB880FADE86}"/>
            </c:ext>
          </c:extLst>
        </c:ser>
        <c:dLbls>
          <c:showLegendKey val="0"/>
          <c:showVal val="0"/>
          <c:showCatName val="0"/>
          <c:showSerName val="0"/>
          <c:showPercent val="0"/>
          <c:showBubbleSize val="0"/>
        </c:dLbls>
        <c:gapWidth val="150"/>
        <c:axId val="118524544"/>
        <c:axId val="142500224"/>
      </c:barChart>
      <c:lineChart>
        <c:grouping val="standard"/>
        <c:varyColors val="0"/>
        <c:ser>
          <c:idx val="1"/>
          <c:order val="1"/>
          <c:tx>
            <c:strRef>
              <c:f>'Komatsu 2021'!$M$20</c:f>
              <c:strCache>
                <c:ptCount val="1"/>
                <c:pt idx="0">
                  <c:v>Production Average FY DPU</c:v>
                </c:pt>
              </c:strCache>
            </c:strRef>
          </c:tx>
          <c:spPr>
            <a:ln w="28575" cap="rnd">
              <a:solidFill>
                <a:schemeClr val="accent2"/>
              </a:solidFill>
              <a:round/>
            </a:ln>
            <a:effectLst/>
          </c:spPr>
          <c:marker>
            <c:symbol val="none"/>
          </c:marker>
          <c:cat>
            <c:strRef>
              <c:f>'Komatsu 2021'!$A$21:$A$35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2021'!$M$21:$M$35</c:f>
              <c:numCache>
                <c:formatCode>General</c:formatCode>
                <c:ptCount val="15"/>
                <c:pt idx="0">
                  <c:v>0.17</c:v>
                </c:pt>
                <c:pt idx="1">
                  <c:v>0.08</c:v>
                </c:pt>
                <c:pt idx="2">
                  <c:v>0.08</c:v>
                </c:pt>
                <c:pt idx="3">
                  <c:v>0</c:v>
                </c:pt>
                <c:pt idx="4">
                  <c:v>0.02</c:v>
                </c:pt>
                <c:pt idx="5">
                  <c:v>0.01</c:v>
                </c:pt>
                <c:pt idx="6">
                  <c:v>0.02</c:v>
                </c:pt>
                <c:pt idx="7">
                  <c:v>0.04</c:v>
                </c:pt>
                <c:pt idx="8">
                  <c:v>0.05</c:v>
                </c:pt>
                <c:pt idx="9">
                  <c:v>0.04</c:v>
                </c:pt>
                <c:pt idx="10">
                  <c:v>0.06</c:v>
                </c:pt>
                <c:pt idx="11" formatCode="0.00">
                  <c:v>7.0000000000000007E-2</c:v>
                </c:pt>
                <c:pt idx="12">
                  <c:v>7.0000000000000007E-2</c:v>
                </c:pt>
                <c:pt idx="13">
                  <c:v>0.08</c:v>
                </c:pt>
                <c:pt idx="14">
                  <c:v>0.08</c:v>
                </c:pt>
              </c:numCache>
            </c:numRef>
          </c:val>
          <c:smooth val="0"/>
          <c:extLst>
            <c:ext xmlns:c16="http://schemas.microsoft.com/office/drawing/2014/chart" uri="{C3380CC4-5D6E-409C-BE32-E72D297353CC}">
              <c16:uniqueId val="{00000003-9916-4B69-9BB2-9BB880FADE86}"/>
            </c:ext>
          </c:extLst>
        </c:ser>
        <c:ser>
          <c:idx val="2"/>
          <c:order val="2"/>
          <c:tx>
            <c:strRef>
              <c:f>'Komatsu 2021'!$N$20</c:f>
              <c:strCache>
                <c:ptCount val="1"/>
                <c:pt idx="0">
                  <c:v>Green Target</c:v>
                </c:pt>
              </c:strCache>
            </c:strRef>
          </c:tx>
          <c:spPr>
            <a:ln w="28575" cap="rnd">
              <a:solidFill>
                <a:schemeClr val="accent6">
                  <a:lumMod val="75000"/>
                </a:schemeClr>
              </a:solidFill>
              <a:round/>
            </a:ln>
            <a:effectLst/>
          </c:spPr>
          <c:marker>
            <c:symbol val="none"/>
          </c:marker>
          <c:cat>
            <c:strRef>
              <c:f>'Komatsu 2021'!$A$21:$A$35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2021'!$N$21:$N$35</c:f>
              <c:numCache>
                <c:formatCode>General</c:formatCode>
                <c:ptCount val="15"/>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numCache>
            </c:numRef>
          </c:val>
          <c:smooth val="0"/>
          <c:extLst>
            <c:ext xmlns:c16="http://schemas.microsoft.com/office/drawing/2014/chart" uri="{C3380CC4-5D6E-409C-BE32-E72D297353CC}">
              <c16:uniqueId val="{00000004-9916-4B69-9BB2-9BB880FADE86}"/>
            </c:ext>
          </c:extLst>
        </c:ser>
        <c:ser>
          <c:idx val="3"/>
          <c:order val="3"/>
          <c:tx>
            <c:strRef>
              <c:f>'Komatsu 2021'!$O$20</c:f>
              <c:strCache>
                <c:ptCount val="1"/>
                <c:pt idx="0">
                  <c:v>Yellow Target</c:v>
                </c:pt>
              </c:strCache>
            </c:strRef>
          </c:tx>
          <c:spPr>
            <a:ln w="28575" cap="rnd">
              <a:solidFill>
                <a:schemeClr val="accent4"/>
              </a:solidFill>
              <a:round/>
            </a:ln>
            <a:effectLst/>
          </c:spPr>
          <c:marker>
            <c:symbol val="none"/>
          </c:marker>
          <c:cat>
            <c:strRef>
              <c:f>'Komatsu 2021'!$A$21:$A$35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2021'!$O$21:$O$35</c:f>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5-9916-4B69-9BB2-9BB880FADE86}"/>
            </c:ext>
          </c:extLst>
        </c:ser>
        <c:ser>
          <c:idx val="4"/>
          <c:order val="4"/>
          <c:tx>
            <c:strRef>
              <c:f>'Komatsu 2021'!$P$20</c:f>
              <c:strCache>
                <c:ptCount val="1"/>
                <c:pt idx="0">
                  <c:v>Red Target</c:v>
                </c:pt>
              </c:strCache>
            </c:strRef>
          </c:tx>
          <c:spPr>
            <a:ln w="28575" cap="rnd">
              <a:solidFill>
                <a:srgbClr val="C00000"/>
              </a:solidFill>
              <a:round/>
            </a:ln>
            <a:effectLst/>
          </c:spPr>
          <c:marker>
            <c:symbol val="none"/>
          </c:marker>
          <c:cat>
            <c:strRef>
              <c:f>'Komatsu 2021'!$A$21:$A$35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2021'!$P$21:$P$35</c:f>
              <c:numCache>
                <c:formatCode>General</c:formatCode>
                <c:ptCount val="15"/>
                <c:pt idx="0">
                  <c:v>1.01</c:v>
                </c:pt>
                <c:pt idx="1">
                  <c:v>1.01</c:v>
                </c:pt>
                <c:pt idx="2">
                  <c:v>1.01</c:v>
                </c:pt>
                <c:pt idx="3">
                  <c:v>1.01</c:v>
                </c:pt>
                <c:pt idx="4">
                  <c:v>1.01</c:v>
                </c:pt>
                <c:pt idx="5">
                  <c:v>1.01</c:v>
                </c:pt>
                <c:pt idx="6">
                  <c:v>1.01</c:v>
                </c:pt>
                <c:pt idx="7">
                  <c:v>1.01</c:v>
                </c:pt>
                <c:pt idx="8">
                  <c:v>1.01</c:v>
                </c:pt>
                <c:pt idx="9">
                  <c:v>1.01</c:v>
                </c:pt>
                <c:pt idx="10">
                  <c:v>1.01</c:v>
                </c:pt>
                <c:pt idx="11">
                  <c:v>1.01</c:v>
                </c:pt>
                <c:pt idx="12">
                  <c:v>1.01</c:v>
                </c:pt>
                <c:pt idx="13">
                  <c:v>1.01</c:v>
                </c:pt>
                <c:pt idx="14">
                  <c:v>1.01</c:v>
                </c:pt>
              </c:numCache>
            </c:numRef>
          </c:val>
          <c:smooth val="0"/>
          <c:extLst>
            <c:ext xmlns:c16="http://schemas.microsoft.com/office/drawing/2014/chart" uri="{C3380CC4-5D6E-409C-BE32-E72D297353CC}">
              <c16:uniqueId val="{00000006-9916-4B69-9BB2-9BB880FADE86}"/>
            </c:ext>
          </c:extLst>
        </c:ser>
        <c:dLbls>
          <c:showLegendKey val="0"/>
          <c:showVal val="0"/>
          <c:showCatName val="0"/>
          <c:showSerName val="0"/>
          <c:showPercent val="0"/>
          <c:showBubbleSize val="0"/>
        </c:dLbls>
        <c:marker val="1"/>
        <c:smooth val="0"/>
        <c:axId val="118524544"/>
        <c:axId val="142500224"/>
      </c:lineChart>
      <c:catAx>
        <c:axId val="11852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00224"/>
        <c:crosses val="autoZero"/>
        <c:auto val="1"/>
        <c:lblAlgn val="ctr"/>
        <c:lblOffset val="100"/>
        <c:noMultiLvlLbl val="0"/>
      </c:catAx>
      <c:valAx>
        <c:axId val="14250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24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Cambridge Komatsu defects FY2021</a:t>
            </a:r>
          </a:p>
        </c:rich>
      </c:tx>
      <c:overlay val="0"/>
      <c:spPr>
        <a:noFill/>
        <a:ln>
          <a:noFill/>
        </a:ln>
        <a:effectLst/>
      </c:spPr>
    </c:title>
    <c:autoTitleDeleted val="0"/>
    <c:plotArea>
      <c:layout/>
      <c:barChart>
        <c:barDir val="col"/>
        <c:grouping val="stacked"/>
        <c:varyColors val="0"/>
        <c:ser>
          <c:idx val="0"/>
          <c:order val="0"/>
          <c:tx>
            <c:strRef>
              <c:f>'Komatsu 2021'!$C$2</c:f>
              <c:strCache>
                <c:ptCount val="1"/>
                <c:pt idx="0">
                  <c:v>Defect Notice Productioon</c:v>
                </c:pt>
              </c:strCache>
            </c:strRef>
          </c:tx>
          <c:spPr>
            <a:solidFill>
              <a:srgbClr val="FFC00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6215-4B61-89E4-EA80F3A243FB}"/>
              </c:ext>
            </c:extLst>
          </c:dPt>
          <c:dPt>
            <c:idx val="1"/>
            <c:invertIfNegative val="0"/>
            <c:bubble3D val="0"/>
            <c:spPr>
              <a:solidFill>
                <a:srgbClr val="0070C0"/>
              </a:solidFill>
              <a:ln>
                <a:noFill/>
              </a:ln>
              <a:effectLst/>
            </c:spPr>
            <c:extLst>
              <c:ext xmlns:c16="http://schemas.microsoft.com/office/drawing/2014/chart" uri="{C3380CC4-5D6E-409C-BE32-E72D297353CC}">
                <c16:uniqueId val="{00000003-2554-41CE-AFC8-DFD9E8E67F2E}"/>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2E60-4886-8ED7-D7A52BB87476}"/>
              </c:ext>
            </c:extLst>
          </c:dPt>
          <c:dPt>
            <c:idx val="13"/>
            <c:invertIfNegative val="0"/>
            <c:bubble3D val="0"/>
            <c:spPr>
              <a:solidFill>
                <a:schemeClr val="bg1">
                  <a:lumMod val="50000"/>
                </a:schemeClr>
              </a:solidFill>
              <a:ln>
                <a:noFill/>
              </a:ln>
              <a:effectLst/>
            </c:spPr>
            <c:extLst>
              <c:ext xmlns:c16="http://schemas.microsoft.com/office/drawing/2014/chart" uri="{C3380CC4-5D6E-409C-BE32-E72D297353CC}">
                <c16:uniqueId val="{00000005-ABC5-4C56-BFA6-2D85E1A5CF45}"/>
              </c:ext>
            </c:extLst>
          </c:dPt>
          <c:dLbls>
            <c:dLbl>
              <c:idx val="0"/>
              <c:layout>
                <c:manualLayout>
                  <c:x val="0"/>
                  <c:y val="-0.290006988120195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15-4B61-89E4-EA80F3A243FB}"/>
                </c:ext>
              </c:extLst>
            </c:dLbl>
            <c:dLbl>
              <c:idx val="1"/>
              <c:layout>
                <c:manualLayout>
                  <c:x val="0"/>
                  <c:y val="-0.181691125087351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54-41CE-AFC8-DFD9E8E67F2E}"/>
                </c:ext>
              </c:extLst>
            </c:dLbl>
            <c:dLbl>
              <c:idx val="2"/>
              <c:layout>
                <c:manualLayout>
                  <c:x val="0"/>
                  <c:y val="-0.104821802935010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E60-4886-8ED7-D7A52BB8747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2021'!$A$3:$A$17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2021'!$C$3:$C$17</c:f>
              <c:numCache>
                <c:formatCode>General</c:formatCode>
                <c:ptCount val="15"/>
                <c:pt idx="0">
                  <c:v>15.16</c:v>
                </c:pt>
                <c:pt idx="1">
                  <c:v>7.75</c:v>
                </c:pt>
                <c:pt idx="2">
                  <c:v>4.5</c:v>
                </c:pt>
                <c:pt idx="3">
                  <c:v>7</c:v>
                </c:pt>
                <c:pt idx="4">
                  <c:v>5</c:v>
                </c:pt>
                <c:pt idx="5">
                  <c:v>2</c:v>
                </c:pt>
                <c:pt idx="6">
                  <c:v>3</c:v>
                </c:pt>
                <c:pt idx="7">
                  <c:v>1</c:v>
                </c:pt>
                <c:pt idx="8">
                  <c:v>2</c:v>
                </c:pt>
                <c:pt idx="9">
                  <c:v>1</c:v>
                </c:pt>
                <c:pt idx="10">
                  <c:v>1</c:v>
                </c:pt>
                <c:pt idx="11">
                  <c:v>0</c:v>
                </c:pt>
                <c:pt idx="12">
                  <c:v>1</c:v>
                </c:pt>
                <c:pt idx="13">
                  <c:v>4</c:v>
                </c:pt>
                <c:pt idx="14">
                  <c:v>6</c:v>
                </c:pt>
              </c:numCache>
            </c:numRef>
          </c:val>
          <c:extLst>
            <c:ext xmlns:c16="http://schemas.microsoft.com/office/drawing/2014/chart" uri="{C3380CC4-5D6E-409C-BE32-E72D297353CC}">
              <c16:uniqueId val="{00000002-6215-4B61-89E4-EA80F3A243FB}"/>
            </c:ext>
          </c:extLst>
        </c:ser>
        <c:ser>
          <c:idx val="1"/>
          <c:order val="1"/>
          <c:tx>
            <c:strRef>
              <c:f>'Komatsu 2021'!$D$2</c:f>
              <c:strCache>
                <c:ptCount val="1"/>
                <c:pt idx="0">
                  <c:v>Defect Notice In Process Machining</c:v>
                </c:pt>
              </c:strCache>
            </c:strRef>
          </c:tx>
          <c:spPr>
            <a:solidFill>
              <a:schemeClr val="accent2"/>
            </a:solidFill>
            <a:ln>
              <a:noFill/>
            </a:ln>
            <a:effectLst/>
          </c:spPr>
          <c:invertIfNegative val="0"/>
          <c:cat>
            <c:strRef>
              <c:f>'Komatsu 2021'!$A$3:$A$17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2021'!$D$3:$D$17</c:f>
              <c:numCache>
                <c:formatCode>General</c:formatCode>
                <c:ptCount val="15"/>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6215-4B61-89E4-EA80F3A243FB}"/>
            </c:ext>
          </c:extLst>
        </c:ser>
        <c:ser>
          <c:idx val="2"/>
          <c:order val="2"/>
          <c:tx>
            <c:strRef>
              <c:f>'Komatsu 2021'!$E$2</c:f>
              <c:strCache>
                <c:ptCount val="1"/>
                <c:pt idx="0">
                  <c:v>Defect Notice Raw Material</c:v>
                </c:pt>
              </c:strCache>
            </c:strRef>
          </c:tx>
          <c:spPr>
            <a:solidFill>
              <a:srgbClr val="C0000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2021'!$A$3:$A$17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2021'!$E$3:$E$17</c:f>
              <c:numCache>
                <c:formatCode>General</c:formatCode>
                <c:ptCount val="15"/>
                <c:pt idx="3">
                  <c:v>0</c:v>
                </c:pt>
                <c:pt idx="4">
                  <c:v>0</c:v>
                </c:pt>
                <c:pt idx="5">
                  <c:v>0</c:v>
                </c:pt>
                <c:pt idx="6">
                  <c:v>0</c:v>
                </c:pt>
                <c:pt idx="7">
                  <c:v>1</c:v>
                </c:pt>
                <c:pt idx="8">
                  <c:v>0</c:v>
                </c:pt>
                <c:pt idx="9">
                  <c:v>0</c:v>
                </c:pt>
                <c:pt idx="10">
                  <c:v>1</c:v>
                </c:pt>
                <c:pt idx="11">
                  <c:v>0</c:v>
                </c:pt>
                <c:pt idx="12">
                  <c:v>0</c:v>
                </c:pt>
                <c:pt idx="13">
                  <c:v>1</c:v>
                </c:pt>
                <c:pt idx="14">
                  <c:v>1</c:v>
                </c:pt>
              </c:numCache>
            </c:numRef>
          </c:val>
          <c:extLst>
            <c:ext xmlns:c16="http://schemas.microsoft.com/office/drawing/2014/chart" uri="{C3380CC4-5D6E-409C-BE32-E72D297353CC}">
              <c16:uniqueId val="{00000004-6215-4B61-89E4-EA80F3A243FB}"/>
            </c:ext>
          </c:extLst>
        </c:ser>
        <c:ser>
          <c:idx val="3"/>
          <c:order val="3"/>
          <c:tx>
            <c:strRef>
              <c:f>'Komatsu 2021'!$F$2</c:f>
              <c:strCache>
                <c:ptCount val="1"/>
                <c:pt idx="0">
                  <c:v>Defect Notice NPI/PPAP</c:v>
                </c:pt>
              </c:strCache>
            </c:strRef>
          </c:tx>
          <c:spPr>
            <a:solidFill>
              <a:srgbClr val="FF000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2021'!$A$3:$A$17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2021'!$F$3:$F$17</c:f>
              <c:numCache>
                <c:formatCode>General</c:formatCode>
                <c:ptCount val="15"/>
                <c:pt idx="3">
                  <c:v>0</c:v>
                </c:pt>
                <c:pt idx="4">
                  <c:v>2</c:v>
                </c:pt>
                <c:pt idx="5">
                  <c:v>0</c:v>
                </c:pt>
                <c:pt idx="6">
                  <c:v>1</c:v>
                </c:pt>
                <c:pt idx="7">
                  <c:v>0</c:v>
                </c:pt>
                <c:pt idx="8">
                  <c:v>0</c:v>
                </c:pt>
                <c:pt idx="9">
                  <c:v>0</c:v>
                </c:pt>
                <c:pt idx="10">
                  <c:v>1</c:v>
                </c:pt>
                <c:pt idx="11">
                  <c:v>5</c:v>
                </c:pt>
                <c:pt idx="12">
                  <c:v>0</c:v>
                </c:pt>
                <c:pt idx="13">
                  <c:v>1</c:v>
                </c:pt>
                <c:pt idx="14">
                  <c:v>2</c:v>
                </c:pt>
              </c:numCache>
            </c:numRef>
          </c:val>
          <c:extLst>
            <c:ext xmlns:c16="http://schemas.microsoft.com/office/drawing/2014/chart" uri="{C3380CC4-5D6E-409C-BE32-E72D297353CC}">
              <c16:uniqueId val="{00000005-6215-4B61-89E4-EA80F3A243FB}"/>
            </c:ext>
          </c:extLst>
        </c:ser>
        <c:ser>
          <c:idx val="4"/>
          <c:order val="4"/>
          <c:tx>
            <c:strRef>
              <c:f>'Komatsu 2021'!$G$2</c:f>
              <c:strCache>
                <c:ptCount val="1"/>
                <c:pt idx="0">
                  <c:v>Defect Notice PPD Parts</c:v>
                </c:pt>
              </c:strCache>
            </c:strRef>
          </c:tx>
          <c:spPr>
            <a:solidFill>
              <a:srgbClr val="FFFF0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2021'!$A$3:$A$17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2021'!$G$3:$G$17</c:f>
              <c:numCache>
                <c:formatCode>General</c:formatCode>
                <c:ptCount val="15"/>
                <c:pt idx="3">
                  <c:v>0</c:v>
                </c:pt>
                <c:pt idx="4">
                  <c:v>0</c:v>
                </c:pt>
                <c:pt idx="5">
                  <c:v>2</c:v>
                </c:pt>
                <c:pt idx="6">
                  <c:v>0</c:v>
                </c:pt>
                <c:pt idx="7">
                  <c:v>1</c:v>
                </c:pt>
                <c:pt idx="8">
                  <c:v>0</c:v>
                </c:pt>
                <c:pt idx="9">
                  <c:v>0</c:v>
                </c:pt>
                <c:pt idx="10">
                  <c:v>0</c:v>
                </c:pt>
                <c:pt idx="11">
                  <c:v>1</c:v>
                </c:pt>
                <c:pt idx="12">
                  <c:v>0</c:v>
                </c:pt>
                <c:pt idx="13">
                  <c:v>0</c:v>
                </c:pt>
                <c:pt idx="14">
                  <c:v>0</c:v>
                </c:pt>
              </c:numCache>
            </c:numRef>
          </c:val>
          <c:extLst>
            <c:ext xmlns:c16="http://schemas.microsoft.com/office/drawing/2014/chart" uri="{C3380CC4-5D6E-409C-BE32-E72D297353CC}">
              <c16:uniqueId val="{00000006-6215-4B61-89E4-EA80F3A243FB}"/>
            </c:ext>
          </c:extLst>
        </c:ser>
        <c:ser>
          <c:idx val="5"/>
          <c:order val="5"/>
          <c:tx>
            <c:strRef>
              <c:f>'Komatsu 2021'!$H$2</c:f>
              <c:strCache>
                <c:ptCount val="1"/>
                <c:pt idx="0">
                  <c:v>No Defect Claims Early Life Failure</c:v>
                </c:pt>
              </c:strCache>
            </c:strRef>
          </c:tx>
          <c:spPr>
            <a:solidFill>
              <a:schemeClr val="accent6"/>
            </a:solidFill>
            <a:ln>
              <a:noFill/>
            </a:ln>
            <a:effectLst/>
          </c:spPr>
          <c:invertIfNegative val="0"/>
          <c:cat>
            <c:strRef>
              <c:f>'Komatsu 2021'!$A$3:$A$17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2021'!$H$3:$H$17</c:f>
              <c:numCache>
                <c:formatCode>General</c:formatCode>
                <c:ptCount val="15"/>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7-6215-4B61-89E4-EA80F3A243FB}"/>
            </c:ext>
          </c:extLst>
        </c:ser>
        <c:dLbls>
          <c:showLegendKey val="0"/>
          <c:showVal val="0"/>
          <c:showCatName val="0"/>
          <c:showSerName val="0"/>
          <c:showPercent val="0"/>
          <c:showBubbleSize val="0"/>
        </c:dLbls>
        <c:gapWidth val="150"/>
        <c:overlap val="100"/>
        <c:axId val="142627968"/>
        <c:axId val="142629504"/>
      </c:barChart>
      <c:catAx>
        <c:axId val="14262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29504"/>
        <c:crosses val="autoZero"/>
        <c:auto val="1"/>
        <c:lblAlgn val="ctr"/>
        <c:lblOffset val="100"/>
        <c:noMultiLvlLbl val="0"/>
      </c:catAx>
      <c:valAx>
        <c:axId val="14262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27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Woodstock Komatsu Defts FY2021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'Komatsu 2021'!$C$20</c:f>
              <c:strCache>
                <c:ptCount val="1"/>
                <c:pt idx="0">
                  <c:v>Defect Notice Productioon</c:v>
                </c:pt>
              </c:strCache>
            </c:strRef>
          </c:tx>
          <c:spPr>
            <a:solidFill>
              <a:srgbClr val="FFC00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225B-4AE1-8FE0-7C19D6DCB14F}"/>
              </c:ext>
            </c:extLst>
          </c:dPt>
          <c:dPt>
            <c:idx val="1"/>
            <c:invertIfNegative val="0"/>
            <c:bubble3D val="0"/>
            <c:spPr>
              <a:solidFill>
                <a:srgbClr val="0070C0"/>
              </a:solidFill>
              <a:ln>
                <a:noFill/>
              </a:ln>
              <a:effectLst/>
            </c:spPr>
            <c:extLst>
              <c:ext xmlns:c16="http://schemas.microsoft.com/office/drawing/2014/chart" uri="{C3380CC4-5D6E-409C-BE32-E72D297353CC}">
                <c16:uniqueId val="{00000003-366D-48F0-AFFC-2BB10FCC6717}"/>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B3AF-4FBA-90C0-066EE9D790AC}"/>
              </c:ext>
            </c:extLst>
          </c:dPt>
          <c:dLbls>
            <c:dLbl>
              <c:idx val="0"/>
              <c:layout>
                <c:manualLayout>
                  <c:x val="0"/>
                  <c:y val="-0.284552845528455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5B-4AE1-8FE0-7C19D6DCB14F}"/>
                </c:ext>
              </c:extLst>
            </c:dLbl>
            <c:dLbl>
              <c:idx val="1"/>
              <c:layout>
                <c:manualLayout>
                  <c:x val="0"/>
                  <c:y val="-0.125338753387533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6D-48F0-AFFC-2BB10FCC6717}"/>
                </c:ext>
              </c:extLst>
            </c:dLbl>
            <c:dLbl>
              <c:idx val="2"/>
              <c:layout>
                <c:manualLayout>
                  <c:x val="0"/>
                  <c:y val="-0.115176151761517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3AF-4FBA-90C0-066EE9D790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'Komatsu 2021'!$A$21:$A$35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2021'!$C$21:$C$35</c:f>
              <c:numCache>
                <c:formatCode>General</c:formatCode>
                <c:ptCount val="15"/>
                <c:pt idx="0">
                  <c:v>2.92</c:v>
                </c:pt>
                <c:pt idx="1">
                  <c:v>1.25</c:v>
                </c:pt>
                <c:pt idx="2" formatCode="0.00">
                  <c:v>1.1659999999999999</c:v>
                </c:pt>
                <c:pt idx="3">
                  <c:v>0</c:v>
                </c:pt>
                <c:pt idx="4">
                  <c:v>1</c:v>
                </c:pt>
                <c:pt idx="5">
                  <c:v>0</c:v>
                </c:pt>
                <c:pt idx="6">
                  <c:v>1</c:v>
                </c:pt>
                <c:pt idx="7">
                  <c:v>2</c:v>
                </c:pt>
                <c:pt idx="8">
                  <c:v>2</c:v>
                </c:pt>
                <c:pt idx="9">
                  <c:v>0</c:v>
                </c:pt>
                <c:pt idx="10">
                  <c:v>3</c:v>
                </c:pt>
                <c:pt idx="11">
                  <c:v>1</c:v>
                </c:pt>
                <c:pt idx="12">
                  <c:v>2</c:v>
                </c:pt>
                <c:pt idx="13">
                  <c:v>1</c:v>
                </c:pt>
                <c:pt idx="14">
                  <c:v>1</c:v>
                </c:pt>
              </c:numCache>
            </c:numRef>
          </c:val>
          <c:extLst>
            <c:ext xmlns:c16="http://schemas.microsoft.com/office/drawing/2014/chart" uri="{C3380CC4-5D6E-409C-BE32-E72D297353CC}">
              <c16:uniqueId val="{00000002-225B-4AE1-8FE0-7C19D6DCB14F}"/>
            </c:ext>
          </c:extLst>
        </c:ser>
        <c:ser>
          <c:idx val="1"/>
          <c:order val="1"/>
          <c:tx>
            <c:strRef>
              <c:f>'Komatsu 2021'!$D$20</c:f>
              <c:strCache>
                <c:ptCount val="1"/>
                <c:pt idx="0">
                  <c:v>Defect Notice In Process Machining</c:v>
                </c:pt>
              </c:strCache>
            </c:strRef>
          </c:tx>
          <c:spPr>
            <a:solidFill>
              <a:schemeClr val="accent2"/>
            </a:solidFill>
            <a:ln>
              <a:noFill/>
            </a:ln>
            <a:effectLst/>
          </c:spPr>
          <c:invertIfNegative val="0"/>
          <c:cat>
            <c:strRef>
              <c:f>'Komatsu 2021'!$A$21:$A$35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2021'!$D$21:$D$35</c:f>
              <c:numCache>
                <c:formatCode>General</c:formatCode>
                <c:ptCount val="15"/>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225B-4AE1-8FE0-7C19D6DCB14F}"/>
            </c:ext>
          </c:extLst>
        </c:ser>
        <c:ser>
          <c:idx val="2"/>
          <c:order val="2"/>
          <c:tx>
            <c:strRef>
              <c:f>'Komatsu 2021'!$E$20</c:f>
              <c:strCache>
                <c:ptCount val="1"/>
                <c:pt idx="0">
                  <c:v>Defect Notice Raw Material</c:v>
                </c:pt>
              </c:strCache>
            </c:strRef>
          </c:tx>
          <c:spPr>
            <a:solidFill>
              <a:schemeClr val="accent3"/>
            </a:solidFill>
            <a:ln>
              <a:noFill/>
            </a:ln>
            <a:effectLst/>
          </c:spPr>
          <c:invertIfNegative val="0"/>
          <c:cat>
            <c:strRef>
              <c:f>'Komatsu 2021'!$A$21:$A$35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2021'!$E$21:$E$35</c:f>
              <c:numCache>
                <c:formatCode>General</c:formatCode>
                <c:ptCount val="15"/>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4-225B-4AE1-8FE0-7C19D6DCB14F}"/>
            </c:ext>
          </c:extLst>
        </c:ser>
        <c:ser>
          <c:idx val="3"/>
          <c:order val="3"/>
          <c:tx>
            <c:strRef>
              <c:f>'Komatsu 2021'!$F$20</c:f>
              <c:strCache>
                <c:ptCount val="1"/>
                <c:pt idx="0">
                  <c:v>Defect Notice NPI/PPAP</c:v>
                </c:pt>
              </c:strCache>
            </c:strRef>
          </c:tx>
          <c:spPr>
            <a:solidFill>
              <a:schemeClr val="accent4"/>
            </a:solidFill>
            <a:ln>
              <a:noFill/>
            </a:ln>
            <a:effectLst/>
          </c:spPr>
          <c:invertIfNegative val="0"/>
          <c:cat>
            <c:strRef>
              <c:f>'Komatsu 2021'!$A$21:$A$35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2021'!$F$21:$F$35</c:f>
              <c:numCache>
                <c:formatCode>General</c:formatCode>
                <c:ptCount val="15"/>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5-225B-4AE1-8FE0-7C19D6DCB14F}"/>
            </c:ext>
          </c:extLst>
        </c:ser>
        <c:ser>
          <c:idx val="4"/>
          <c:order val="4"/>
          <c:tx>
            <c:strRef>
              <c:f>'Komatsu 2021'!$G$20</c:f>
              <c:strCache>
                <c:ptCount val="1"/>
                <c:pt idx="0">
                  <c:v>Defect Notice PPD Parts</c:v>
                </c:pt>
              </c:strCache>
            </c:strRef>
          </c:tx>
          <c:spPr>
            <a:solidFill>
              <a:schemeClr val="accent5"/>
            </a:solidFill>
            <a:ln>
              <a:noFill/>
            </a:ln>
            <a:effectLst/>
          </c:spPr>
          <c:invertIfNegative val="0"/>
          <c:cat>
            <c:strRef>
              <c:f>'Komatsu 2021'!$A$21:$A$35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2021'!$G$21:$G$35</c:f>
              <c:numCache>
                <c:formatCode>General</c:formatCode>
                <c:ptCount val="15"/>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6-225B-4AE1-8FE0-7C19D6DCB14F}"/>
            </c:ext>
          </c:extLst>
        </c:ser>
        <c:ser>
          <c:idx val="5"/>
          <c:order val="5"/>
          <c:tx>
            <c:strRef>
              <c:f>'Komatsu 2021'!$H$20</c:f>
              <c:strCache>
                <c:ptCount val="1"/>
                <c:pt idx="0">
                  <c:v>No Defect Claims Early Life Failure</c:v>
                </c:pt>
              </c:strCache>
            </c:strRef>
          </c:tx>
          <c:spPr>
            <a:solidFill>
              <a:schemeClr val="accent6"/>
            </a:solidFill>
            <a:ln>
              <a:noFill/>
            </a:ln>
            <a:effectLst/>
          </c:spPr>
          <c:invertIfNegative val="0"/>
          <c:cat>
            <c:strRef>
              <c:f>'Komatsu 2021'!$A$21:$A$35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2021'!$H$21:$H$35</c:f>
              <c:numCache>
                <c:formatCode>General</c:formatCode>
                <c:ptCount val="15"/>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7-225B-4AE1-8FE0-7C19D6DCB14F}"/>
            </c:ext>
          </c:extLst>
        </c:ser>
        <c:dLbls>
          <c:showLegendKey val="0"/>
          <c:showVal val="0"/>
          <c:showCatName val="0"/>
          <c:showSerName val="0"/>
          <c:showPercent val="0"/>
          <c:showBubbleSize val="0"/>
        </c:dLbls>
        <c:gapWidth val="150"/>
        <c:overlap val="100"/>
        <c:axId val="143304192"/>
        <c:axId val="143305728"/>
      </c:barChart>
      <c:catAx>
        <c:axId val="14330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05728"/>
        <c:crosses val="autoZero"/>
        <c:auto val="1"/>
        <c:lblAlgn val="ctr"/>
        <c:lblOffset val="100"/>
        <c:noMultiLvlLbl val="0"/>
      </c:catAx>
      <c:valAx>
        <c:axId val="14330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04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Cambridge Komatsu DPU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'Komatsu 2020'!$L$2</c:f>
              <c:strCache>
                <c:ptCount val="1"/>
                <c:pt idx="0">
                  <c:v>Production DPU</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9C44-47D7-B466-04978C9DD8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'Komatsu 2020'!$A$3:$A$15</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2020'!$L$3:$L$15</c:f>
              <c:numCache>
                <c:formatCode>General</c:formatCode>
                <c:ptCount val="13"/>
                <c:pt idx="0">
                  <c:v>0.69</c:v>
                </c:pt>
                <c:pt idx="1">
                  <c:v>0.7</c:v>
                </c:pt>
                <c:pt idx="2">
                  <c:v>0.2</c:v>
                </c:pt>
                <c:pt idx="3">
                  <c:v>0.25</c:v>
                </c:pt>
                <c:pt idx="4">
                  <c:v>0.3</c:v>
                </c:pt>
                <c:pt idx="5">
                  <c:v>0.15</c:v>
                </c:pt>
                <c:pt idx="6">
                  <c:v>0.15</c:v>
                </c:pt>
                <c:pt idx="7">
                  <c:v>0.15</c:v>
                </c:pt>
                <c:pt idx="8">
                  <c:v>0.25</c:v>
                </c:pt>
                <c:pt idx="9">
                  <c:v>0.25</c:v>
                </c:pt>
                <c:pt idx="10">
                  <c:v>0.4</c:v>
                </c:pt>
                <c:pt idx="11">
                  <c:v>0.4</c:v>
                </c:pt>
                <c:pt idx="12">
                  <c:v>0.3</c:v>
                </c:pt>
              </c:numCache>
            </c:numRef>
          </c:val>
          <c:extLst>
            <c:ext xmlns:c16="http://schemas.microsoft.com/office/drawing/2014/chart" uri="{C3380CC4-5D6E-409C-BE32-E72D297353CC}">
              <c16:uniqueId val="{00000000-D9BC-4A8B-A49E-6AFB0E601F67}"/>
            </c:ext>
          </c:extLst>
        </c:ser>
        <c:dLbls>
          <c:showLegendKey val="0"/>
          <c:showVal val="0"/>
          <c:showCatName val="0"/>
          <c:showSerName val="0"/>
          <c:showPercent val="0"/>
          <c:showBubbleSize val="0"/>
        </c:dLbls>
        <c:gapWidth val="150"/>
        <c:axId val="143910784"/>
        <c:axId val="143912320"/>
      </c:barChart>
      <c:lineChart>
        <c:grouping val="standard"/>
        <c:varyColors val="0"/>
        <c:ser>
          <c:idx val="1"/>
          <c:order val="1"/>
          <c:tx>
            <c:strRef>
              <c:f>'Komatsu 2020'!$M$2</c:f>
              <c:strCache>
                <c:ptCount val="1"/>
                <c:pt idx="0">
                  <c:v>Production Average FY DPU</c:v>
                </c:pt>
              </c:strCache>
            </c:strRef>
          </c:tx>
          <c:spPr>
            <a:ln w="28575" cap="rnd">
              <a:solidFill>
                <a:schemeClr val="accent2"/>
              </a:solidFill>
              <a:round/>
            </a:ln>
            <a:effectLst/>
          </c:spPr>
          <c:marker>
            <c:symbol val="none"/>
          </c:marker>
          <c:cat>
            <c:strRef>
              <c:f>'Komatsu 2020'!$A$3:$A$15</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2020'!$M$3:$M$15</c:f>
              <c:numCache>
                <c:formatCode>General</c:formatCode>
                <c:ptCount val="13"/>
                <c:pt idx="0">
                  <c:v>0.69</c:v>
                </c:pt>
                <c:pt idx="1">
                  <c:v>0.7</c:v>
                </c:pt>
                <c:pt idx="2">
                  <c:v>0.49</c:v>
                </c:pt>
                <c:pt idx="3">
                  <c:v>0.41</c:v>
                </c:pt>
                <c:pt idx="4">
                  <c:v>0.4</c:v>
                </c:pt>
                <c:pt idx="5">
                  <c:v>0.42</c:v>
                </c:pt>
                <c:pt idx="6">
                  <c:v>0.46</c:v>
                </c:pt>
                <c:pt idx="7">
                  <c:v>0.4</c:v>
                </c:pt>
                <c:pt idx="8">
                  <c:v>0.38</c:v>
                </c:pt>
                <c:pt idx="9">
                  <c:v>0.37</c:v>
                </c:pt>
                <c:pt idx="10">
                  <c:v>0.38</c:v>
                </c:pt>
                <c:pt idx="11">
                  <c:v>0.38</c:v>
                </c:pt>
                <c:pt idx="12">
                  <c:v>0.36</c:v>
                </c:pt>
              </c:numCache>
            </c:numRef>
          </c:val>
          <c:smooth val="0"/>
          <c:extLst>
            <c:ext xmlns:c16="http://schemas.microsoft.com/office/drawing/2014/chart" uri="{C3380CC4-5D6E-409C-BE32-E72D297353CC}">
              <c16:uniqueId val="{00000001-D9BC-4A8B-A49E-6AFB0E601F67}"/>
            </c:ext>
          </c:extLst>
        </c:ser>
        <c:ser>
          <c:idx val="2"/>
          <c:order val="2"/>
          <c:tx>
            <c:strRef>
              <c:f>'Komatsu 2020'!$N$2</c:f>
              <c:strCache>
                <c:ptCount val="1"/>
                <c:pt idx="0">
                  <c:v>Green Target</c:v>
                </c:pt>
              </c:strCache>
            </c:strRef>
          </c:tx>
          <c:spPr>
            <a:ln w="28575" cap="rnd">
              <a:solidFill>
                <a:srgbClr val="00B050"/>
              </a:solidFill>
              <a:round/>
            </a:ln>
            <a:effectLst/>
          </c:spPr>
          <c:marker>
            <c:symbol val="none"/>
          </c:marker>
          <c:cat>
            <c:strRef>
              <c:f>'Komatsu 2020'!$A$3:$A$15</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2020'!$N$3:$N$15</c:f>
              <c:numCache>
                <c:formatCode>General</c:formatCode>
                <c:ptCount val="13"/>
                <c:pt idx="0">
                  <c:v>0.25</c:v>
                </c:pt>
                <c:pt idx="1">
                  <c:v>0.25</c:v>
                </c:pt>
                <c:pt idx="2">
                  <c:v>0.25</c:v>
                </c:pt>
                <c:pt idx="3">
                  <c:v>0.25</c:v>
                </c:pt>
                <c:pt idx="4">
                  <c:v>0.25</c:v>
                </c:pt>
                <c:pt idx="5">
                  <c:v>0.25</c:v>
                </c:pt>
                <c:pt idx="6">
                  <c:v>0.25</c:v>
                </c:pt>
                <c:pt idx="7">
                  <c:v>0.25</c:v>
                </c:pt>
                <c:pt idx="8">
                  <c:v>0.25</c:v>
                </c:pt>
                <c:pt idx="9">
                  <c:v>0.25</c:v>
                </c:pt>
                <c:pt idx="10">
                  <c:v>0.25</c:v>
                </c:pt>
                <c:pt idx="11">
                  <c:v>0.25</c:v>
                </c:pt>
                <c:pt idx="12">
                  <c:v>0.25</c:v>
                </c:pt>
              </c:numCache>
            </c:numRef>
          </c:val>
          <c:smooth val="0"/>
          <c:extLst>
            <c:ext xmlns:c16="http://schemas.microsoft.com/office/drawing/2014/chart" uri="{C3380CC4-5D6E-409C-BE32-E72D297353CC}">
              <c16:uniqueId val="{00000002-D9BC-4A8B-A49E-6AFB0E601F67}"/>
            </c:ext>
          </c:extLst>
        </c:ser>
        <c:ser>
          <c:idx val="3"/>
          <c:order val="3"/>
          <c:tx>
            <c:strRef>
              <c:f>'Komatsu 2020'!$O$2</c:f>
              <c:strCache>
                <c:ptCount val="1"/>
                <c:pt idx="0">
                  <c:v>Yellow Target</c:v>
                </c:pt>
              </c:strCache>
            </c:strRef>
          </c:tx>
          <c:spPr>
            <a:ln w="28575" cap="rnd">
              <a:solidFill>
                <a:schemeClr val="accent4"/>
              </a:solidFill>
              <a:round/>
            </a:ln>
            <a:effectLst/>
          </c:spPr>
          <c:marker>
            <c:symbol val="none"/>
          </c:marker>
          <c:cat>
            <c:strRef>
              <c:f>'Komatsu 2020'!$A$3:$A$15</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2020'!$O$3:$O$15</c:f>
              <c:numCache>
                <c:formatCode>General</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3-D9BC-4A8B-A49E-6AFB0E601F67}"/>
            </c:ext>
          </c:extLst>
        </c:ser>
        <c:ser>
          <c:idx val="4"/>
          <c:order val="4"/>
          <c:tx>
            <c:strRef>
              <c:f>'Komatsu 2020'!$P$2</c:f>
              <c:strCache>
                <c:ptCount val="1"/>
                <c:pt idx="0">
                  <c:v>Red Target</c:v>
                </c:pt>
              </c:strCache>
            </c:strRef>
          </c:tx>
          <c:spPr>
            <a:ln w="28575" cap="rnd">
              <a:solidFill>
                <a:srgbClr val="C00000"/>
              </a:solidFill>
              <a:round/>
            </a:ln>
            <a:effectLst/>
          </c:spPr>
          <c:marker>
            <c:symbol val="none"/>
          </c:marker>
          <c:dPt>
            <c:idx val="6"/>
            <c:marker>
              <c:symbol val="none"/>
            </c:marker>
            <c:bubble3D val="0"/>
            <c:extLst>
              <c:ext xmlns:c16="http://schemas.microsoft.com/office/drawing/2014/chart" uri="{C3380CC4-5D6E-409C-BE32-E72D297353CC}">
                <c16:uniqueId val="{00000000-AA64-4FB6-9BF6-18DD6F82952F}"/>
              </c:ext>
            </c:extLst>
          </c:dPt>
          <c:cat>
            <c:strRef>
              <c:f>'Komatsu 2020'!$A$3:$A$15</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2020'!$P$3:$P$15</c:f>
              <c:numCache>
                <c:formatCode>General</c:formatCode>
                <c:ptCount val="13"/>
                <c:pt idx="0">
                  <c:v>1.01</c:v>
                </c:pt>
                <c:pt idx="1">
                  <c:v>1.01</c:v>
                </c:pt>
                <c:pt idx="2">
                  <c:v>1.01</c:v>
                </c:pt>
                <c:pt idx="3">
                  <c:v>1.01</c:v>
                </c:pt>
                <c:pt idx="4">
                  <c:v>1.01</c:v>
                </c:pt>
                <c:pt idx="5">
                  <c:v>1.01</c:v>
                </c:pt>
                <c:pt idx="6">
                  <c:v>1.01</c:v>
                </c:pt>
                <c:pt idx="7">
                  <c:v>1.01</c:v>
                </c:pt>
                <c:pt idx="8">
                  <c:v>1.01</c:v>
                </c:pt>
                <c:pt idx="9">
                  <c:v>1.01</c:v>
                </c:pt>
                <c:pt idx="10">
                  <c:v>1.01</c:v>
                </c:pt>
                <c:pt idx="11">
                  <c:v>1.01</c:v>
                </c:pt>
                <c:pt idx="12">
                  <c:v>1.01</c:v>
                </c:pt>
              </c:numCache>
            </c:numRef>
          </c:val>
          <c:smooth val="0"/>
          <c:extLst>
            <c:ext xmlns:c16="http://schemas.microsoft.com/office/drawing/2014/chart" uri="{C3380CC4-5D6E-409C-BE32-E72D297353CC}">
              <c16:uniqueId val="{00000004-D9BC-4A8B-A49E-6AFB0E601F67}"/>
            </c:ext>
          </c:extLst>
        </c:ser>
        <c:dLbls>
          <c:showLegendKey val="0"/>
          <c:showVal val="0"/>
          <c:showCatName val="0"/>
          <c:showSerName val="0"/>
          <c:showPercent val="0"/>
          <c:showBubbleSize val="0"/>
        </c:dLbls>
        <c:marker val="1"/>
        <c:smooth val="0"/>
        <c:axId val="143910784"/>
        <c:axId val="143912320"/>
      </c:lineChart>
      <c:catAx>
        <c:axId val="14391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2320"/>
        <c:crosses val="autoZero"/>
        <c:auto val="1"/>
        <c:lblAlgn val="ctr"/>
        <c:lblOffset val="100"/>
        <c:noMultiLvlLbl val="0"/>
      </c:catAx>
      <c:valAx>
        <c:axId val="14391232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Woodstock Komatsu DPU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'Komatsu 2020'!$L$18</c:f>
              <c:strCache>
                <c:ptCount val="1"/>
                <c:pt idx="0">
                  <c:v>Production DPU</c:v>
                </c:pt>
              </c:strCache>
            </c:strRef>
          </c:tx>
          <c:spPr>
            <a:solidFill>
              <a:schemeClr val="accent1"/>
            </a:solidFill>
            <a:ln>
              <a:noFill/>
            </a:ln>
            <a:effectLst/>
          </c:spPr>
          <c:invertIfNegative val="0"/>
          <c:dPt>
            <c:idx val="0"/>
            <c:invertIfNegative val="0"/>
            <c:bubble3D val="0"/>
            <c:spPr>
              <a:solidFill>
                <a:srgbClr val="C00000"/>
              </a:solidFill>
              <a:ln>
                <a:solidFill>
                  <a:srgbClr val="C00000"/>
                </a:solidFill>
              </a:ln>
              <a:effectLst/>
            </c:spPr>
            <c:extLst>
              <c:ext xmlns:c16="http://schemas.microsoft.com/office/drawing/2014/chart" uri="{C3380CC4-5D6E-409C-BE32-E72D297353CC}">
                <c16:uniqueId val="{00000005-210C-4C87-82A4-9BF72D3F45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'Komatsu 2020'!$A$19:$A$31</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2020'!$L$19:$L$31</c:f>
              <c:numCache>
                <c:formatCode>General</c:formatCode>
                <c:ptCount val="13"/>
                <c:pt idx="0">
                  <c:v>0.17</c:v>
                </c:pt>
                <c:pt idx="1">
                  <c:v>0.15</c:v>
                </c:pt>
                <c:pt idx="2">
                  <c:v>0.05</c:v>
                </c:pt>
                <c:pt idx="3">
                  <c:v>0.1</c:v>
                </c:pt>
                <c:pt idx="4">
                  <c:v>0.05</c:v>
                </c:pt>
                <c:pt idx="5">
                  <c:v>0</c:v>
                </c:pt>
                <c:pt idx="6">
                  <c:v>0.15</c:v>
                </c:pt>
                <c:pt idx="7">
                  <c:v>0.05</c:v>
                </c:pt>
                <c:pt idx="8">
                  <c:v>0</c:v>
                </c:pt>
                <c:pt idx="9" formatCode="0.00">
                  <c:v>0.1</c:v>
                </c:pt>
                <c:pt idx="10">
                  <c:v>0.5</c:v>
                </c:pt>
                <c:pt idx="11">
                  <c:v>0.05</c:v>
                </c:pt>
                <c:pt idx="12">
                  <c:v>0.05</c:v>
                </c:pt>
              </c:numCache>
            </c:numRef>
          </c:val>
          <c:extLst>
            <c:ext xmlns:c16="http://schemas.microsoft.com/office/drawing/2014/chart" uri="{C3380CC4-5D6E-409C-BE32-E72D297353CC}">
              <c16:uniqueId val="{00000000-210C-4C87-82A4-9BF72D3F4565}"/>
            </c:ext>
          </c:extLst>
        </c:ser>
        <c:dLbls>
          <c:showLegendKey val="0"/>
          <c:showVal val="0"/>
          <c:showCatName val="0"/>
          <c:showSerName val="0"/>
          <c:showPercent val="0"/>
          <c:showBubbleSize val="0"/>
        </c:dLbls>
        <c:gapWidth val="150"/>
        <c:axId val="143976704"/>
        <c:axId val="143978496"/>
      </c:barChart>
      <c:lineChart>
        <c:grouping val="standard"/>
        <c:varyColors val="0"/>
        <c:ser>
          <c:idx val="1"/>
          <c:order val="1"/>
          <c:tx>
            <c:strRef>
              <c:f>'Komatsu 2020'!$M$18</c:f>
              <c:strCache>
                <c:ptCount val="1"/>
                <c:pt idx="0">
                  <c:v>Production Average FY DPU</c:v>
                </c:pt>
              </c:strCache>
            </c:strRef>
          </c:tx>
          <c:spPr>
            <a:ln w="28575" cap="rnd">
              <a:solidFill>
                <a:schemeClr val="accent2"/>
              </a:solidFill>
              <a:round/>
            </a:ln>
            <a:effectLst/>
          </c:spPr>
          <c:marker>
            <c:symbol val="none"/>
          </c:marker>
          <c:cat>
            <c:strRef>
              <c:f>'Komatsu 2020'!$A$19:$A$31</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2020'!$M$19:$M$31</c:f>
              <c:numCache>
                <c:formatCode>General</c:formatCode>
                <c:ptCount val="13"/>
                <c:pt idx="0">
                  <c:v>0.17</c:v>
                </c:pt>
                <c:pt idx="1">
                  <c:v>0.15</c:v>
                </c:pt>
                <c:pt idx="2">
                  <c:v>0.08</c:v>
                </c:pt>
                <c:pt idx="3">
                  <c:v>0.09</c:v>
                </c:pt>
                <c:pt idx="4">
                  <c:v>0.08</c:v>
                </c:pt>
                <c:pt idx="5">
                  <c:v>0.08</c:v>
                </c:pt>
                <c:pt idx="6">
                  <c:v>0.13</c:v>
                </c:pt>
                <c:pt idx="7">
                  <c:v>0.11</c:v>
                </c:pt>
                <c:pt idx="8">
                  <c:v>0.09</c:v>
                </c:pt>
                <c:pt idx="9" formatCode="0.00">
                  <c:v>0.1</c:v>
                </c:pt>
                <c:pt idx="10">
                  <c:v>0.09</c:v>
                </c:pt>
                <c:pt idx="11">
                  <c:v>0.08</c:v>
                </c:pt>
                <c:pt idx="12">
                  <c:v>0.08</c:v>
                </c:pt>
              </c:numCache>
            </c:numRef>
          </c:val>
          <c:smooth val="0"/>
          <c:extLst>
            <c:ext xmlns:c16="http://schemas.microsoft.com/office/drawing/2014/chart" uri="{C3380CC4-5D6E-409C-BE32-E72D297353CC}">
              <c16:uniqueId val="{00000001-210C-4C87-82A4-9BF72D3F4565}"/>
            </c:ext>
          </c:extLst>
        </c:ser>
        <c:ser>
          <c:idx val="2"/>
          <c:order val="2"/>
          <c:tx>
            <c:strRef>
              <c:f>'Komatsu 2020'!$N$18</c:f>
              <c:strCache>
                <c:ptCount val="1"/>
                <c:pt idx="0">
                  <c:v>Green Target</c:v>
                </c:pt>
              </c:strCache>
            </c:strRef>
          </c:tx>
          <c:spPr>
            <a:ln w="28575" cap="rnd">
              <a:solidFill>
                <a:schemeClr val="accent6">
                  <a:lumMod val="75000"/>
                </a:schemeClr>
              </a:solidFill>
              <a:round/>
            </a:ln>
            <a:effectLst/>
          </c:spPr>
          <c:marker>
            <c:symbol val="none"/>
          </c:marker>
          <c:cat>
            <c:strRef>
              <c:f>'Komatsu 2020'!$A$19:$A$31</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2020'!$N$19:$N$31</c:f>
              <c:numCache>
                <c:formatCode>General</c:formatCode>
                <c:ptCount val="13"/>
                <c:pt idx="0">
                  <c:v>0.25</c:v>
                </c:pt>
                <c:pt idx="1">
                  <c:v>0.25</c:v>
                </c:pt>
                <c:pt idx="2">
                  <c:v>0.25</c:v>
                </c:pt>
                <c:pt idx="3">
                  <c:v>0.25</c:v>
                </c:pt>
                <c:pt idx="4">
                  <c:v>0.25</c:v>
                </c:pt>
                <c:pt idx="5">
                  <c:v>0.25</c:v>
                </c:pt>
                <c:pt idx="6">
                  <c:v>0.25</c:v>
                </c:pt>
                <c:pt idx="7">
                  <c:v>0.25</c:v>
                </c:pt>
                <c:pt idx="8">
                  <c:v>0.25</c:v>
                </c:pt>
                <c:pt idx="9">
                  <c:v>0.25</c:v>
                </c:pt>
                <c:pt idx="10">
                  <c:v>0.25</c:v>
                </c:pt>
                <c:pt idx="11">
                  <c:v>0.25</c:v>
                </c:pt>
                <c:pt idx="12">
                  <c:v>0.25</c:v>
                </c:pt>
              </c:numCache>
            </c:numRef>
          </c:val>
          <c:smooth val="0"/>
          <c:extLst>
            <c:ext xmlns:c16="http://schemas.microsoft.com/office/drawing/2014/chart" uri="{C3380CC4-5D6E-409C-BE32-E72D297353CC}">
              <c16:uniqueId val="{00000002-210C-4C87-82A4-9BF72D3F4565}"/>
            </c:ext>
          </c:extLst>
        </c:ser>
        <c:ser>
          <c:idx val="3"/>
          <c:order val="3"/>
          <c:tx>
            <c:strRef>
              <c:f>'Komatsu 2020'!$O$18</c:f>
              <c:strCache>
                <c:ptCount val="1"/>
                <c:pt idx="0">
                  <c:v>Yellow Target</c:v>
                </c:pt>
              </c:strCache>
            </c:strRef>
          </c:tx>
          <c:spPr>
            <a:ln w="28575" cap="rnd">
              <a:solidFill>
                <a:schemeClr val="accent4"/>
              </a:solidFill>
              <a:round/>
            </a:ln>
            <a:effectLst/>
          </c:spPr>
          <c:marker>
            <c:symbol val="none"/>
          </c:marker>
          <c:cat>
            <c:strRef>
              <c:f>'Komatsu 2020'!$A$19:$A$31</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2020'!$O$19:$O$31</c:f>
              <c:numCache>
                <c:formatCode>General</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3-210C-4C87-82A4-9BF72D3F4565}"/>
            </c:ext>
          </c:extLst>
        </c:ser>
        <c:ser>
          <c:idx val="4"/>
          <c:order val="4"/>
          <c:tx>
            <c:strRef>
              <c:f>'Komatsu 2020'!$P$18</c:f>
              <c:strCache>
                <c:ptCount val="1"/>
                <c:pt idx="0">
                  <c:v>Red Target</c:v>
                </c:pt>
              </c:strCache>
            </c:strRef>
          </c:tx>
          <c:spPr>
            <a:ln w="28575" cap="rnd">
              <a:solidFill>
                <a:srgbClr val="C00000"/>
              </a:solidFill>
              <a:round/>
            </a:ln>
            <a:effectLst/>
          </c:spPr>
          <c:marker>
            <c:symbol val="none"/>
          </c:marker>
          <c:cat>
            <c:strRef>
              <c:f>'Komatsu 2020'!$A$19:$A$31</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2020'!$P$19:$P$31</c:f>
              <c:numCache>
                <c:formatCode>General</c:formatCode>
                <c:ptCount val="13"/>
                <c:pt idx="0">
                  <c:v>1.01</c:v>
                </c:pt>
                <c:pt idx="1">
                  <c:v>1.01</c:v>
                </c:pt>
                <c:pt idx="2">
                  <c:v>1.01</c:v>
                </c:pt>
                <c:pt idx="3">
                  <c:v>1.01</c:v>
                </c:pt>
                <c:pt idx="4">
                  <c:v>1.01</c:v>
                </c:pt>
                <c:pt idx="5">
                  <c:v>1.01</c:v>
                </c:pt>
                <c:pt idx="6">
                  <c:v>1.01</c:v>
                </c:pt>
                <c:pt idx="7">
                  <c:v>1.01</c:v>
                </c:pt>
                <c:pt idx="8">
                  <c:v>1.01</c:v>
                </c:pt>
                <c:pt idx="9">
                  <c:v>1.01</c:v>
                </c:pt>
                <c:pt idx="10">
                  <c:v>1.01</c:v>
                </c:pt>
                <c:pt idx="11">
                  <c:v>1.01</c:v>
                </c:pt>
                <c:pt idx="12">
                  <c:v>1.01</c:v>
                </c:pt>
              </c:numCache>
            </c:numRef>
          </c:val>
          <c:smooth val="0"/>
          <c:extLst>
            <c:ext xmlns:c16="http://schemas.microsoft.com/office/drawing/2014/chart" uri="{C3380CC4-5D6E-409C-BE32-E72D297353CC}">
              <c16:uniqueId val="{00000004-210C-4C87-82A4-9BF72D3F4565}"/>
            </c:ext>
          </c:extLst>
        </c:ser>
        <c:dLbls>
          <c:showLegendKey val="0"/>
          <c:showVal val="0"/>
          <c:showCatName val="0"/>
          <c:showSerName val="0"/>
          <c:showPercent val="0"/>
          <c:showBubbleSize val="0"/>
        </c:dLbls>
        <c:marker val="1"/>
        <c:smooth val="0"/>
        <c:axId val="143976704"/>
        <c:axId val="143978496"/>
      </c:lineChart>
      <c:catAx>
        <c:axId val="14397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78496"/>
        <c:crosses val="autoZero"/>
        <c:auto val="1"/>
        <c:lblAlgn val="ctr"/>
        <c:lblOffset val="100"/>
        <c:noMultiLvlLbl val="0"/>
      </c:catAx>
      <c:valAx>
        <c:axId val="14397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76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Cambridge Komatsu defects FY2020</a:t>
            </a:r>
          </a:p>
        </c:rich>
      </c:tx>
      <c:overlay val="0"/>
      <c:spPr>
        <a:noFill/>
        <a:ln>
          <a:noFill/>
        </a:ln>
        <a:effectLst/>
      </c:spPr>
    </c:title>
    <c:autoTitleDeleted val="0"/>
    <c:plotArea>
      <c:layout/>
      <c:barChart>
        <c:barDir val="col"/>
        <c:grouping val="stacked"/>
        <c:varyColors val="0"/>
        <c:ser>
          <c:idx val="0"/>
          <c:order val="0"/>
          <c:tx>
            <c:strRef>
              <c:f>'Komatsu 2020'!$C$2</c:f>
              <c:strCache>
                <c:ptCount val="1"/>
                <c:pt idx="0">
                  <c:v>Defect Notice Productioon</c:v>
                </c:pt>
              </c:strCache>
            </c:strRef>
          </c:tx>
          <c:spPr>
            <a:solidFill>
              <a:srgbClr val="FFC00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6-AF4D-4CC3-B34A-5B03E96FB636}"/>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2020'!$A$3:$A$15</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2020'!$C$3:$C$15</c:f>
              <c:numCache>
                <c:formatCode>General</c:formatCode>
                <c:ptCount val="13"/>
                <c:pt idx="0">
                  <c:v>15.16</c:v>
                </c:pt>
                <c:pt idx="1">
                  <c:v>14</c:v>
                </c:pt>
                <c:pt idx="2">
                  <c:v>4</c:v>
                </c:pt>
                <c:pt idx="3">
                  <c:v>5</c:v>
                </c:pt>
                <c:pt idx="4">
                  <c:v>6</c:v>
                </c:pt>
                <c:pt idx="5">
                  <c:v>3</c:v>
                </c:pt>
                <c:pt idx="6">
                  <c:v>3</c:v>
                </c:pt>
                <c:pt idx="7">
                  <c:v>3</c:v>
                </c:pt>
                <c:pt idx="8">
                  <c:v>5</c:v>
                </c:pt>
                <c:pt idx="9">
                  <c:v>5</c:v>
                </c:pt>
                <c:pt idx="10">
                  <c:v>8</c:v>
                </c:pt>
                <c:pt idx="11">
                  <c:v>8</c:v>
                </c:pt>
                <c:pt idx="12">
                  <c:v>6</c:v>
                </c:pt>
              </c:numCache>
            </c:numRef>
          </c:val>
          <c:extLst>
            <c:ext xmlns:c16="http://schemas.microsoft.com/office/drawing/2014/chart" uri="{C3380CC4-5D6E-409C-BE32-E72D297353CC}">
              <c16:uniqueId val="{00000000-AF4D-4CC3-B34A-5B03E96FB636}"/>
            </c:ext>
          </c:extLst>
        </c:ser>
        <c:ser>
          <c:idx val="1"/>
          <c:order val="1"/>
          <c:tx>
            <c:strRef>
              <c:f>'Komatsu 2020'!$D$2</c:f>
              <c:strCache>
                <c:ptCount val="1"/>
                <c:pt idx="0">
                  <c:v>Defect Notice In Process Machining</c:v>
                </c:pt>
              </c:strCache>
            </c:strRef>
          </c:tx>
          <c:spPr>
            <a:solidFill>
              <a:schemeClr val="accent2"/>
            </a:solidFill>
            <a:ln>
              <a:noFill/>
            </a:ln>
            <a:effectLst/>
          </c:spPr>
          <c:invertIfNegative val="0"/>
          <c:cat>
            <c:strRef>
              <c:f>'Komatsu 2020'!$A$3:$A$15</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2020'!$D$3:$D$15</c:f>
              <c:numCache>
                <c:formatCode>General</c:formatCode>
                <c:ptCount val="13"/>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AF4D-4CC3-B34A-5B03E96FB636}"/>
            </c:ext>
          </c:extLst>
        </c:ser>
        <c:ser>
          <c:idx val="2"/>
          <c:order val="2"/>
          <c:tx>
            <c:strRef>
              <c:f>'Komatsu 2020'!$E$2</c:f>
              <c:strCache>
                <c:ptCount val="1"/>
                <c:pt idx="0">
                  <c:v>Defect Notice Raw Material</c:v>
                </c:pt>
              </c:strCache>
            </c:strRef>
          </c:tx>
          <c:spPr>
            <a:solidFill>
              <a:srgbClr val="C0000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2020'!$A$3:$A$15</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2020'!$E$3:$E$15</c:f>
              <c:numCache>
                <c:formatCode>General</c:formatCode>
                <c:ptCount val="13"/>
                <c:pt idx="1">
                  <c:v>0</c:v>
                </c:pt>
                <c:pt idx="2">
                  <c:v>0</c:v>
                </c:pt>
                <c:pt idx="3">
                  <c:v>0</c:v>
                </c:pt>
                <c:pt idx="4">
                  <c:v>0</c:v>
                </c:pt>
                <c:pt idx="5">
                  <c:v>0</c:v>
                </c:pt>
                <c:pt idx="6">
                  <c:v>0</c:v>
                </c:pt>
                <c:pt idx="7">
                  <c:v>1</c:v>
                </c:pt>
                <c:pt idx="8">
                  <c:v>1</c:v>
                </c:pt>
                <c:pt idx="9">
                  <c:v>2</c:v>
                </c:pt>
                <c:pt idx="10">
                  <c:v>0</c:v>
                </c:pt>
                <c:pt idx="11">
                  <c:v>2</c:v>
                </c:pt>
                <c:pt idx="12">
                  <c:v>0</c:v>
                </c:pt>
              </c:numCache>
            </c:numRef>
          </c:val>
          <c:extLst>
            <c:ext xmlns:c16="http://schemas.microsoft.com/office/drawing/2014/chart" uri="{C3380CC4-5D6E-409C-BE32-E72D297353CC}">
              <c16:uniqueId val="{00000002-AF4D-4CC3-B34A-5B03E96FB636}"/>
            </c:ext>
          </c:extLst>
        </c:ser>
        <c:ser>
          <c:idx val="3"/>
          <c:order val="3"/>
          <c:tx>
            <c:strRef>
              <c:f>'Komatsu 2020'!$F$2</c:f>
              <c:strCache>
                <c:ptCount val="1"/>
                <c:pt idx="0">
                  <c:v>Defect Notice NPI/PPAP</c:v>
                </c:pt>
              </c:strCache>
            </c:strRef>
          </c:tx>
          <c:spPr>
            <a:solidFill>
              <a:srgbClr val="FF000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2020'!$A$3:$A$15</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2020'!$F$3:$F$15</c:f>
              <c:numCache>
                <c:formatCode>General</c:formatCode>
                <c:ptCount val="13"/>
                <c:pt idx="1">
                  <c:v>0</c:v>
                </c:pt>
                <c:pt idx="2">
                  <c:v>1</c:v>
                </c:pt>
                <c:pt idx="3">
                  <c:v>2</c:v>
                </c:pt>
                <c:pt idx="4">
                  <c:v>2</c:v>
                </c:pt>
                <c:pt idx="5">
                  <c:v>1</c:v>
                </c:pt>
                <c:pt idx="6">
                  <c:v>1</c:v>
                </c:pt>
                <c:pt idx="7">
                  <c:v>0</c:v>
                </c:pt>
                <c:pt idx="8">
                  <c:v>1</c:v>
                </c:pt>
                <c:pt idx="9">
                  <c:v>4</c:v>
                </c:pt>
                <c:pt idx="10">
                  <c:v>1</c:v>
                </c:pt>
                <c:pt idx="11">
                  <c:v>2</c:v>
                </c:pt>
                <c:pt idx="12">
                  <c:v>0</c:v>
                </c:pt>
              </c:numCache>
            </c:numRef>
          </c:val>
          <c:extLst>
            <c:ext xmlns:c16="http://schemas.microsoft.com/office/drawing/2014/chart" uri="{C3380CC4-5D6E-409C-BE32-E72D297353CC}">
              <c16:uniqueId val="{00000003-AF4D-4CC3-B34A-5B03E96FB636}"/>
            </c:ext>
          </c:extLst>
        </c:ser>
        <c:ser>
          <c:idx val="4"/>
          <c:order val="4"/>
          <c:tx>
            <c:strRef>
              <c:f>'Komatsu 2020'!$G$2</c:f>
              <c:strCache>
                <c:ptCount val="1"/>
                <c:pt idx="0">
                  <c:v>Defect Notice PPD Parts</c:v>
                </c:pt>
              </c:strCache>
            </c:strRef>
          </c:tx>
          <c:spPr>
            <a:solidFill>
              <a:srgbClr val="FFFF0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2020'!$A$3:$A$15</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2020'!$G$3:$G$15</c:f>
              <c:numCache>
                <c:formatCode>General</c:formatCode>
                <c:ptCount val="13"/>
                <c:pt idx="1">
                  <c:v>0</c:v>
                </c:pt>
                <c:pt idx="2">
                  <c:v>0</c:v>
                </c:pt>
                <c:pt idx="3">
                  <c:v>0</c:v>
                </c:pt>
                <c:pt idx="4">
                  <c:v>1</c:v>
                </c:pt>
                <c:pt idx="5">
                  <c:v>0</c:v>
                </c:pt>
                <c:pt idx="6">
                  <c:v>0</c:v>
                </c:pt>
                <c:pt idx="7">
                  <c:v>1</c:v>
                </c:pt>
                <c:pt idx="8">
                  <c:v>1</c:v>
                </c:pt>
                <c:pt idx="9">
                  <c:v>0</c:v>
                </c:pt>
                <c:pt idx="10">
                  <c:v>0</c:v>
                </c:pt>
                <c:pt idx="11">
                  <c:v>0</c:v>
                </c:pt>
                <c:pt idx="12">
                  <c:v>2</c:v>
                </c:pt>
              </c:numCache>
            </c:numRef>
          </c:val>
          <c:extLst>
            <c:ext xmlns:c16="http://schemas.microsoft.com/office/drawing/2014/chart" uri="{C3380CC4-5D6E-409C-BE32-E72D297353CC}">
              <c16:uniqueId val="{00000004-AF4D-4CC3-B34A-5B03E96FB636}"/>
            </c:ext>
          </c:extLst>
        </c:ser>
        <c:ser>
          <c:idx val="5"/>
          <c:order val="5"/>
          <c:tx>
            <c:strRef>
              <c:f>'Komatsu 2020'!$H$2</c:f>
              <c:strCache>
                <c:ptCount val="1"/>
                <c:pt idx="0">
                  <c:v>No Defect Claims Early Life Failure</c:v>
                </c:pt>
              </c:strCache>
            </c:strRef>
          </c:tx>
          <c:spPr>
            <a:solidFill>
              <a:schemeClr val="accent6"/>
            </a:solidFill>
            <a:ln>
              <a:noFill/>
            </a:ln>
            <a:effectLst/>
          </c:spPr>
          <c:invertIfNegative val="0"/>
          <c:cat>
            <c:strRef>
              <c:f>'Komatsu 2020'!$A$3:$A$15</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2020'!$H$3:$H$15</c:f>
              <c:numCache>
                <c:formatCode>General</c:formatCode>
                <c:ptCount val="13"/>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AF4D-4CC3-B34A-5B03E96FB636}"/>
            </c:ext>
          </c:extLst>
        </c:ser>
        <c:dLbls>
          <c:showLegendKey val="0"/>
          <c:showVal val="0"/>
          <c:showCatName val="0"/>
          <c:showSerName val="0"/>
          <c:showPercent val="0"/>
          <c:showBubbleSize val="0"/>
        </c:dLbls>
        <c:gapWidth val="150"/>
        <c:overlap val="100"/>
        <c:axId val="144045184"/>
        <c:axId val="144046720"/>
      </c:barChart>
      <c:catAx>
        <c:axId val="14404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46720"/>
        <c:crosses val="autoZero"/>
        <c:auto val="1"/>
        <c:lblAlgn val="ctr"/>
        <c:lblOffset val="100"/>
        <c:noMultiLvlLbl val="0"/>
      </c:catAx>
      <c:valAx>
        <c:axId val="144046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45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Woodstock Komatsu Defts FY2020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'Komatsu 2020'!$C$18</c:f>
              <c:strCache>
                <c:ptCount val="1"/>
                <c:pt idx="0">
                  <c:v>Defect Notice Productioon</c:v>
                </c:pt>
              </c:strCache>
            </c:strRef>
          </c:tx>
          <c:spPr>
            <a:solidFill>
              <a:srgbClr val="FFC00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6-49AD-41A0-849E-55334BA509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'Komatsu 2020'!$A$19:$A$31</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2020'!$C$19:$C$31</c:f>
              <c:numCache>
                <c:formatCode>General</c:formatCode>
                <c:ptCount val="13"/>
                <c:pt idx="0">
                  <c:v>2.92</c:v>
                </c:pt>
                <c:pt idx="1">
                  <c:v>2</c:v>
                </c:pt>
                <c:pt idx="2">
                  <c:v>1</c:v>
                </c:pt>
                <c:pt idx="3">
                  <c:v>2</c:v>
                </c:pt>
                <c:pt idx="4">
                  <c:v>1</c:v>
                </c:pt>
                <c:pt idx="5">
                  <c:v>0</c:v>
                </c:pt>
                <c:pt idx="6">
                  <c:v>3</c:v>
                </c:pt>
                <c:pt idx="7">
                  <c:v>1</c:v>
                </c:pt>
                <c:pt idx="8">
                  <c:v>0</c:v>
                </c:pt>
                <c:pt idx="9">
                  <c:v>3</c:v>
                </c:pt>
                <c:pt idx="10">
                  <c:v>1</c:v>
                </c:pt>
                <c:pt idx="11">
                  <c:v>1</c:v>
                </c:pt>
                <c:pt idx="12">
                  <c:v>1</c:v>
                </c:pt>
              </c:numCache>
            </c:numRef>
          </c:val>
          <c:extLst>
            <c:ext xmlns:c16="http://schemas.microsoft.com/office/drawing/2014/chart" uri="{C3380CC4-5D6E-409C-BE32-E72D297353CC}">
              <c16:uniqueId val="{00000000-49AD-41A0-849E-55334BA50939}"/>
            </c:ext>
          </c:extLst>
        </c:ser>
        <c:ser>
          <c:idx val="1"/>
          <c:order val="1"/>
          <c:tx>
            <c:strRef>
              <c:f>'Komatsu 2020'!$D$18</c:f>
              <c:strCache>
                <c:ptCount val="1"/>
                <c:pt idx="0">
                  <c:v>Defect Notice In Process Machining</c:v>
                </c:pt>
              </c:strCache>
            </c:strRef>
          </c:tx>
          <c:spPr>
            <a:solidFill>
              <a:schemeClr val="accent2"/>
            </a:solidFill>
            <a:ln>
              <a:noFill/>
            </a:ln>
            <a:effectLst/>
          </c:spPr>
          <c:invertIfNegative val="0"/>
          <c:cat>
            <c:strRef>
              <c:f>'Komatsu 2020'!$A$19:$A$31</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2020'!$D$19:$D$31</c:f>
              <c:numCache>
                <c:formatCode>General</c:formatCode>
                <c:ptCount val="13"/>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49AD-41A0-849E-55334BA50939}"/>
            </c:ext>
          </c:extLst>
        </c:ser>
        <c:ser>
          <c:idx val="2"/>
          <c:order val="2"/>
          <c:tx>
            <c:strRef>
              <c:f>'Komatsu 2020'!$E$18</c:f>
              <c:strCache>
                <c:ptCount val="1"/>
                <c:pt idx="0">
                  <c:v>Defect Notice Raw Material</c:v>
                </c:pt>
              </c:strCache>
            </c:strRef>
          </c:tx>
          <c:spPr>
            <a:solidFill>
              <a:schemeClr val="accent3"/>
            </a:solidFill>
            <a:ln>
              <a:noFill/>
            </a:ln>
            <a:effectLst/>
          </c:spPr>
          <c:invertIfNegative val="0"/>
          <c:cat>
            <c:strRef>
              <c:f>'Komatsu 2020'!$A$19:$A$31</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2020'!$E$19:$E$31</c:f>
              <c:numCache>
                <c:formatCode>General</c:formatCode>
                <c:ptCount val="13"/>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49AD-41A0-849E-55334BA50939}"/>
            </c:ext>
          </c:extLst>
        </c:ser>
        <c:ser>
          <c:idx val="3"/>
          <c:order val="3"/>
          <c:tx>
            <c:strRef>
              <c:f>'Komatsu 2020'!$F$18</c:f>
              <c:strCache>
                <c:ptCount val="1"/>
                <c:pt idx="0">
                  <c:v>Defect Notice NPI/PPAP</c:v>
                </c:pt>
              </c:strCache>
            </c:strRef>
          </c:tx>
          <c:spPr>
            <a:solidFill>
              <a:schemeClr val="accent4"/>
            </a:solidFill>
            <a:ln>
              <a:noFill/>
            </a:ln>
            <a:effectLst/>
          </c:spPr>
          <c:invertIfNegative val="0"/>
          <c:cat>
            <c:strRef>
              <c:f>'Komatsu 2020'!$A$19:$A$31</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2020'!$F$19:$F$31</c:f>
              <c:numCache>
                <c:formatCode>General</c:formatCode>
                <c:ptCount val="13"/>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49AD-41A0-849E-55334BA50939}"/>
            </c:ext>
          </c:extLst>
        </c:ser>
        <c:ser>
          <c:idx val="4"/>
          <c:order val="4"/>
          <c:tx>
            <c:strRef>
              <c:f>'Komatsu 2020'!$G$18</c:f>
              <c:strCache>
                <c:ptCount val="1"/>
                <c:pt idx="0">
                  <c:v>Defect Notice PPD Parts</c:v>
                </c:pt>
              </c:strCache>
            </c:strRef>
          </c:tx>
          <c:spPr>
            <a:solidFill>
              <a:schemeClr val="accent5"/>
            </a:solidFill>
            <a:ln>
              <a:noFill/>
            </a:ln>
            <a:effectLst/>
          </c:spPr>
          <c:invertIfNegative val="0"/>
          <c:cat>
            <c:strRef>
              <c:f>'Komatsu 2020'!$A$19:$A$31</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2020'!$G$19:$G$31</c:f>
              <c:numCache>
                <c:formatCode>General</c:formatCode>
                <c:ptCount val="13"/>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49AD-41A0-849E-55334BA50939}"/>
            </c:ext>
          </c:extLst>
        </c:ser>
        <c:ser>
          <c:idx val="5"/>
          <c:order val="5"/>
          <c:tx>
            <c:strRef>
              <c:f>'Komatsu 2020'!$H$18</c:f>
              <c:strCache>
                <c:ptCount val="1"/>
                <c:pt idx="0">
                  <c:v>No Defect Claims Early Life Failure</c:v>
                </c:pt>
              </c:strCache>
            </c:strRef>
          </c:tx>
          <c:spPr>
            <a:solidFill>
              <a:schemeClr val="accent6"/>
            </a:solidFill>
            <a:ln>
              <a:noFill/>
            </a:ln>
            <a:effectLst/>
          </c:spPr>
          <c:invertIfNegative val="0"/>
          <c:cat>
            <c:strRef>
              <c:f>'Komatsu 2020'!$A$19:$A$31</c:f>
              <c:strCache>
                <c:ptCount val="13"/>
                <c:pt idx="0">
                  <c:v>2019 avg monthy defects</c:v>
                </c:pt>
                <c:pt idx="1">
                  <c:v>Apr</c:v>
                </c:pt>
                <c:pt idx="2">
                  <c:v>May</c:v>
                </c:pt>
                <c:pt idx="3">
                  <c:v>Jun</c:v>
                </c:pt>
                <c:pt idx="4">
                  <c:v>Jul</c:v>
                </c:pt>
                <c:pt idx="5">
                  <c:v>Aug</c:v>
                </c:pt>
                <c:pt idx="6">
                  <c:v>Sep</c:v>
                </c:pt>
                <c:pt idx="7">
                  <c:v>Oct</c:v>
                </c:pt>
                <c:pt idx="8">
                  <c:v>Nov</c:v>
                </c:pt>
                <c:pt idx="9">
                  <c:v>Dec</c:v>
                </c:pt>
                <c:pt idx="10">
                  <c:v>Jan</c:v>
                </c:pt>
                <c:pt idx="11">
                  <c:v>Feb</c:v>
                </c:pt>
                <c:pt idx="12">
                  <c:v>Mar</c:v>
                </c:pt>
              </c:strCache>
            </c:strRef>
          </c:cat>
          <c:val>
            <c:numRef>
              <c:f>'Komatsu 2020'!$H$19:$H$31</c:f>
              <c:numCache>
                <c:formatCode>General</c:formatCode>
                <c:ptCount val="13"/>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49AD-41A0-849E-55334BA50939}"/>
            </c:ext>
          </c:extLst>
        </c:ser>
        <c:dLbls>
          <c:showLegendKey val="0"/>
          <c:showVal val="0"/>
          <c:showCatName val="0"/>
          <c:showSerName val="0"/>
          <c:showPercent val="0"/>
          <c:showBubbleSize val="0"/>
        </c:dLbls>
        <c:gapWidth val="150"/>
        <c:overlap val="100"/>
        <c:axId val="144116352"/>
        <c:axId val="144122240"/>
      </c:barChart>
      <c:catAx>
        <c:axId val="14411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22240"/>
        <c:crosses val="autoZero"/>
        <c:auto val="1"/>
        <c:lblAlgn val="ctr"/>
        <c:lblOffset val="100"/>
        <c:noMultiLvlLbl val="0"/>
      </c:catAx>
      <c:valAx>
        <c:axId val="14412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1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Cambridge Komatsu DPU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'Komatsu 2022'!$L$2</c:f>
              <c:strCache>
                <c:ptCount val="1"/>
                <c:pt idx="0">
                  <c:v>Production DPU</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6B55-4BAC-9FD1-285978D54F61}"/>
              </c:ext>
            </c:extLst>
          </c:dPt>
          <c:dPt>
            <c:idx val="1"/>
            <c:invertIfNegative val="0"/>
            <c:bubble3D val="0"/>
            <c:spPr>
              <a:solidFill>
                <a:srgbClr val="C00000"/>
              </a:solidFill>
              <a:ln>
                <a:noFill/>
              </a:ln>
              <a:effectLst/>
            </c:spPr>
            <c:extLst>
              <c:ext xmlns:c16="http://schemas.microsoft.com/office/drawing/2014/chart" uri="{C3380CC4-5D6E-409C-BE32-E72D297353CC}">
                <c16:uniqueId val="{00000003-6B55-4BAC-9FD1-285978D54F61}"/>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6B55-4BAC-9FD1-285978D54F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'Komatsu 2022'!$A$3:$A$17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2022'!$L$3:$L$17</c:f>
              <c:numCache>
                <c:formatCode>General</c:formatCode>
                <c:ptCount val="15"/>
                <c:pt idx="0">
                  <c:v>0.69</c:v>
                </c:pt>
                <c:pt idx="1">
                  <c:v>0.36</c:v>
                </c:pt>
                <c:pt idx="2">
                  <c:v>0.18</c:v>
                </c:pt>
                <c:pt idx="3">
                  <c:v>0.28000000000000003</c:v>
                </c:pt>
                <c:pt idx="4">
                  <c:v>0.06</c:v>
                </c:pt>
                <c:pt idx="5">
                  <c:v>0.5</c:v>
                </c:pt>
                <c:pt idx="6">
                  <c:v>0.11</c:v>
                </c:pt>
                <c:pt idx="7">
                  <c:v>0.17</c:v>
                </c:pt>
                <c:pt idx="8">
                  <c:v>0.17</c:v>
                </c:pt>
                <c:pt idx="9">
                  <c:v>0.67</c:v>
                </c:pt>
                <c:pt idx="10">
                  <c:v>0.44</c:v>
                </c:pt>
                <c:pt idx="11">
                  <c:v>0.44</c:v>
                </c:pt>
                <c:pt idx="12">
                  <c:v>0.28000000000000003</c:v>
                </c:pt>
                <c:pt idx="13">
                  <c:v>0.33</c:v>
                </c:pt>
                <c:pt idx="14">
                  <c:v>0.32</c:v>
                </c:pt>
              </c:numCache>
            </c:numRef>
          </c:val>
          <c:extLst>
            <c:ext xmlns:c16="http://schemas.microsoft.com/office/drawing/2014/chart" uri="{C3380CC4-5D6E-409C-BE32-E72D297353CC}">
              <c16:uniqueId val="{00000007-6B55-4BAC-9FD1-285978D54F61}"/>
            </c:ext>
          </c:extLst>
        </c:ser>
        <c:dLbls>
          <c:showLegendKey val="0"/>
          <c:showVal val="0"/>
          <c:showCatName val="0"/>
          <c:showSerName val="0"/>
          <c:showPercent val="0"/>
          <c:showBubbleSize val="0"/>
        </c:dLbls>
        <c:gapWidth val="150"/>
        <c:axId val="142198656"/>
        <c:axId val="142200192"/>
      </c:barChart>
      <c:lineChart>
        <c:grouping val="standard"/>
        <c:varyColors val="0"/>
        <c:ser>
          <c:idx val="1"/>
          <c:order val="1"/>
          <c:tx>
            <c:strRef>
              <c:f>'Komatsu 2022'!$M$2</c:f>
              <c:strCache>
                <c:ptCount val="1"/>
                <c:pt idx="0">
                  <c:v>Production Average FY DPU</c:v>
                </c:pt>
              </c:strCache>
            </c:strRef>
          </c:tx>
          <c:spPr>
            <a:ln w="28575" cap="rnd">
              <a:solidFill>
                <a:schemeClr val="accent2"/>
              </a:solidFill>
              <a:round/>
            </a:ln>
            <a:effectLst/>
          </c:spPr>
          <c:marker>
            <c:symbol val="none"/>
          </c:marker>
          <c:cat>
            <c:strRef>
              <c:f>'Komatsu 2022'!$A$3:$A$17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2022'!$M$3:$M$17</c:f>
              <c:numCache>
                <c:formatCode>General</c:formatCode>
                <c:ptCount val="15"/>
                <c:pt idx="0">
                  <c:v>0.69</c:v>
                </c:pt>
                <c:pt idx="1">
                  <c:v>0.36</c:v>
                </c:pt>
                <c:pt idx="2">
                  <c:v>0.18</c:v>
                </c:pt>
                <c:pt idx="3">
                  <c:v>0.28000000000000003</c:v>
                </c:pt>
                <c:pt idx="4">
                  <c:v>0.17</c:v>
                </c:pt>
                <c:pt idx="5">
                  <c:v>0.28999999999999998</c:v>
                </c:pt>
                <c:pt idx="6">
                  <c:v>0.25</c:v>
                </c:pt>
                <c:pt idx="7">
                  <c:v>0.3</c:v>
                </c:pt>
                <c:pt idx="8">
                  <c:v>0.34</c:v>
                </c:pt>
                <c:pt idx="9">
                  <c:v>0.42</c:v>
                </c:pt>
                <c:pt idx="10">
                  <c:v>0.45</c:v>
                </c:pt>
                <c:pt idx="11">
                  <c:v>0.48</c:v>
                </c:pt>
                <c:pt idx="12">
                  <c:v>0.37</c:v>
                </c:pt>
                <c:pt idx="13">
                  <c:v>0.36</c:v>
                </c:pt>
                <c:pt idx="14">
                  <c:v>0.36</c:v>
                </c:pt>
              </c:numCache>
            </c:numRef>
          </c:val>
          <c:smooth val="0"/>
          <c:extLst>
            <c:ext xmlns:c16="http://schemas.microsoft.com/office/drawing/2014/chart" uri="{C3380CC4-5D6E-409C-BE32-E72D297353CC}">
              <c16:uniqueId val="{00000008-6B55-4BAC-9FD1-285978D54F61}"/>
            </c:ext>
          </c:extLst>
        </c:ser>
        <c:ser>
          <c:idx val="2"/>
          <c:order val="2"/>
          <c:tx>
            <c:strRef>
              <c:f>'Komatsu 2022'!$N$2</c:f>
              <c:strCache>
                <c:ptCount val="1"/>
                <c:pt idx="0">
                  <c:v>Green Target</c:v>
                </c:pt>
              </c:strCache>
            </c:strRef>
          </c:tx>
          <c:spPr>
            <a:ln w="28575" cap="rnd">
              <a:solidFill>
                <a:srgbClr val="00B050"/>
              </a:solidFill>
              <a:round/>
            </a:ln>
            <a:effectLst/>
          </c:spPr>
          <c:marker>
            <c:symbol val="none"/>
          </c:marker>
          <c:cat>
            <c:strRef>
              <c:f>'Komatsu 2022'!$A$3:$A$17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2022'!$N$3:$N$17</c:f>
              <c:numCache>
                <c:formatCode>General</c:formatCode>
                <c:ptCount val="15"/>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numCache>
            </c:numRef>
          </c:val>
          <c:smooth val="0"/>
          <c:extLst>
            <c:ext xmlns:c16="http://schemas.microsoft.com/office/drawing/2014/chart" uri="{C3380CC4-5D6E-409C-BE32-E72D297353CC}">
              <c16:uniqueId val="{00000009-6B55-4BAC-9FD1-285978D54F61}"/>
            </c:ext>
          </c:extLst>
        </c:ser>
        <c:ser>
          <c:idx val="3"/>
          <c:order val="3"/>
          <c:tx>
            <c:strRef>
              <c:f>'Komatsu 2022'!$O$2</c:f>
              <c:strCache>
                <c:ptCount val="1"/>
                <c:pt idx="0">
                  <c:v>Yellow Target</c:v>
                </c:pt>
              </c:strCache>
            </c:strRef>
          </c:tx>
          <c:spPr>
            <a:ln w="28575" cap="rnd">
              <a:solidFill>
                <a:schemeClr val="accent4"/>
              </a:solidFill>
              <a:round/>
            </a:ln>
            <a:effectLst/>
          </c:spPr>
          <c:marker>
            <c:symbol val="none"/>
          </c:marker>
          <c:cat>
            <c:strRef>
              <c:f>'Komatsu 2022'!$A$3:$A$17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2022'!$O$3:$O$17</c:f>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A-6B55-4BAC-9FD1-285978D54F61}"/>
            </c:ext>
          </c:extLst>
        </c:ser>
        <c:ser>
          <c:idx val="4"/>
          <c:order val="4"/>
          <c:tx>
            <c:strRef>
              <c:f>'Komatsu 2022'!$P$2</c:f>
              <c:strCache>
                <c:ptCount val="1"/>
                <c:pt idx="0">
                  <c:v>Red Target</c:v>
                </c:pt>
              </c:strCache>
            </c:strRef>
          </c:tx>
          <c:spPr>
            <a:ln w="28575" cap="rnd">
              <a:solidFill>
                <a:srgbClr val="C00000"/>
              </a:solidFill>
              <a:round/>
            </a:ln>
            <a:effectLst/>
          </c:spPr>
          <c:marker>
            <c:symbol val="none"/>
          </c:marker>
          <c:dPt>
            <c:idx val="6"/>
            <c:marker>
              <c:symbol val="none"/>
            </c:marker>
            <c:bubble3D val="0"/>
            <c:extLst>
              <c:ext xmlns:c16="http://schemas.microsoft.com/office/drawing/2014/chart" uri="{C3380CC4-5D6E-409C-BE32-E72D297353CC}">
                <c16:uniqueId val="{0000000B-6B55-4BAC-9FD1-285978D54F61}"/>
              </c:ext>
            </c:extLst>
          </c:dPt>
          <c:cat>
            <c:strRef>
              <c:f>'Komatsu 2022'!$A$3:$A$17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2022'!$P$3:$P$17</c:f>
              <c:numCache>
                <c:formatCode>General</c:formatCode>
                <c:ptCount val="15"/>
                <c:pt idx="0">
                  <c:v>1.01</c:v>
                </c:pt>
                <c:pt idx="1">
                  <c:v>1.01</c:v>
                </c:pt>
                <c:pt idx="2">
                  <c:v>1.01</c:v>
                </c:pt>
                <c:pt idx="3">
                  <c:v>1.01</c:v>
                </c:pt>
                <c:pt idx="4">
                  <c:v>1.01</c:v>
                </c:pt>
                <c:pt idx="5">
                  <c:v>1.01</c:v>
                </c:pt>
                <c:pt idx="6">
                  <c:v>1.01</c:v>
                </c:pt>
                <c:pt idx="7">
                  <c:v>1.01</c:v>
                </c:pt>
                <c:pt idx="8">
                  <c:v>1.01</c:v>
                </c:pt>
                <c:pt idx="9">
                  <c:v>1.01</c:v>
                </c:pt>
                <c:pt idx="10">
                  <c:v>1.01</c:v>
                </c:pt>
                <c:pt idx="11">
                  <c:v>1.01</c:v>
                </c:pt>
                <c:pt idx="12">
                  <c:v>1.01</c:v>
                </c:pt>
                <c:pt idx="13">
                  <c:v>1.01</c:v>
                </c:pt>
                <c:pt idx="14">
                  <c:v>1.01</c:v>
                </c:pt>
              </c:numCache>
            </c:numRef>
          </c:val>
          <c:smooth val="0"/>
          <c:extLst>
            <c:ext xmlns:c16="http://schemas.microsoft.com/office/drawing/2014/chart" uri="{C3380CC4-5D6E-409C-BE32-E72D297353CC}">
              <c16:uniqueId val="{0000000C-6B55-4BAC-9FD1-285978D54F61}"/>
            </c:ext>
          </c:extLst>
        </c:ser>
        <c:dLbls>
          <c:showLegendKey val="0"/>
          <c:showVal val="0"/>
          <c:showCatName val="0"/>
          <c:showSerName val="0"/>
          <c:showPercent val="0"/>
          <c:showBubbleSize val="0"/>
        </c:dLbls>
        <c:marker val="1"/>
        <c:smooth val="0"/>
        <c:axId val="142198656"/>
        <c:axId val="142200192"/>
      </c:lineChart>
      <c:catAx>
        <c:axId val="14219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00192"/>
        <c:crosses val="autoZero"/>
        <c:auto val="1"/>
        <c:lblAlgn val="ctr"/>
        <c:lblOffset val="100"/>
        <c:noMultiLvlLbl val="0"/>
      </c:catAx>
      <c:valAx>
        <c:axId val="142200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98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Woodstock Komatsu DPU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'Komatsu 2022'!$L$20</c:f>
              <c:strCache>
                <c:ptCount val="1"/>
                <c:pt idx="0">
                  <c:v>Production DPU</c:v>
                </c:pt>
              </c:strCache>
            </c:strRef>
          </c:tx>
          <c:spPr>
            <a:solidFill>
              <a:schemeClr val="accent1"/>
            </a:solidFill>
            <a:ln>
              <a:noFill/>
            </a:ln>
            <a:effectLst/>
          </c:spPr>
          <c:invertIfNegative val="0"/>
          <c:dPt>
            <c:idx val="0"/>
            <c:invertIfNegative val="0"/>
            <c:bubble3D val="0"/>
            <c:spPr>
              <a:solidFill>
                <a:srgbClr val="C00000"/>
              </a:solidFill>
              <a:ln>
                <a:solidFill>
                  <a:srgbClr val="C00000"/>
                </a:solidFill>
              </a:ln>
              <a:effectLst/>
            </c:spPr>
            <c:extLst>
              <c:ext xmlns:c16="http://schemas.microsoft.com/office/drawing/2014/chart" uri="{C3380CC4-5D6E-409C-BE32-E72D297353CC}">
                <c16:uniqueId val="{00000001-A4A8-4EC0-8C26-882FCBB416CD}"/>
              </c:ext>
            </c:extLst>
          </c:dPt>
          <c:dPt>
            <c:idx val="1"/>
            <c:invertIfNegative val="0"/>
            <c:bubble3D val="0"/>
            <c:spPr>
              <a:solidFill>
                <a:srgbClr val="C00000"/>
              </a:solidFill>
              <a:ln>
                <a:noFill/>
              </a:ln>
              <a:effectLst/>
            </c:spPr>
            <c:extLst>
              <c:ext xmlns:c16="http://schemas.microsoft.com/office/drawing/2014/chart" uri="{C3380CC4-5D6E-409C-BE32-E72D297353CC}">
                <c16:uniqueId val="{00000003-A4A8-4EC0-8C26-882FCBB416CD}"/>
              </c:ext>
            </c:extLst>
          </c:dPt>
          <c:dPt>
            <c:idx val="2"/>
            <c:invertIfNegative val="0"/>
            <c:bubble3D val="0"/>
            <c:spPr>
              <a:solidFill>
                <a:srgbClr val="FFC000"/>
              </a:solidFill>
              <a:ln>
                <a:noFill/>
              </a:ln>
              <a:effectLst/>
            </c:spPr>
            <c:extLst>
              <c:ext xmlns:c16="http://schemas.microsoft.com/office/drawing/2014/chart" uri="{C3380CC4-5D6E-409C-BE32-E72D297353CC}">
                <c16:uniqueId val="{00000005-A4A8-4EC0-8C26-882FCBB416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'Komatsu 2022'!$A$21:$A$35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2022'!$L$21:$L$35</c:f>
              <c:numCache>
                <c:formatCode>General</c:formatCode>
                <c:ptCount val="15"/>
                <c:pt idx="0">
                  <c:v>0.17</c:v>
                </c:pt>
                <c:pt idx="1">
                  <c:v>0.08</c:v>
                </c:pt>
                <c:pt idx="2">
                  <c:v>0.08</c:v>
                </c:pt>
                <c:pt idx="3">
                  <c:v>0.17</c:v>
                </c:pt>
                <c:pt idx="4">
                  <c:v>0.17</c:v>
                </c:pt>
                <c:pt idx="5">
                  <c:v>0</c:v>
                </c:pt>
                <c:pt idx="6">
                  <c:v>0</c:v>
                </c:pt>
                <c:pt idx="7">
                  <c:v>0.17</c:v>
                </c:pt>
                <c:pt idx="8">
                  <c:v>0.06</c:v>
                </c:pt>
                <c:pt idx="9">
                  <c:v>0.22</c:v>
                </c:pt>
                <c:pt idx="10">
                  <c:v>0.11</c:v>
                </c:pt>
                <c:pt idx="11" formatCode="0.00">
                  <c:v>0.06</c:v>
                </c:pt>
                <c:pt idx="12">
                  <c:v>0</c:v>
                </c:pt>
                <c:pt idx="13">
                  <c:v>0.06</c:v>
                </c:pt>
                <c:pt idx="14">
                  <c:v>0.05</c:v>
                </c:pt>
              </c:numCache>
            </c:numRef>
          </c:val>
          <c:extLst>
            <c:ext xmlns:c16="http://schemas.microsoft.com/office/drawing/2014/chart" uri="{C3380CC4-5D6E-409C-BE32-E72D297353CC}">
              <c16:uniqueId val="{00000006-A4A8-4EC0-8C26-882FCBB416CD}"/>
            </c:ext>
          </c:extLst>
        </c:ser>
        <c:dLbls>
          <c:showLegendKey val="0"/>
          <c:showVal val="0"/>
          <c:showCatName val="0"/>
          <c:showSerName val="0"/>
          <c:showPercent val="0"/>
          <c:showBubbleSize val="0"/>
        </c:dLbls>
        <c:gapWidth val="150"/>
        <c:axId val="142979072"/>
        <c:axId val="142980608"/>
      </c:barChart>
      <c:lineChart>
        <c:grouping val="standard"/>
        <c:varyColors val="0"/>
        <c:ser>
          <c:idx val="1"/>
          <c:order val="1"/>
          <c:tx>
            <c:strRef>
              <c:f>'Komatsu 2022'!$M$20</c:f>
              <c:strCache>
                <c:ptCount val="1"/>
                <c:pt idx="0">
                  <c:v>Production Average FY DPU</c:v>
                </c:pt>
              </c:strCache>
            </c:strRef>
          </c:tx>
          <c:spPr>
            <a:ln w="28575" cap="rnd">
              <a:solidFill>
                <a:schemeClr val="accent2"/>
              </a:solidFill>
              <a:round/>
            </a:ln>
            <a:effectLst/>
          </c:spPr>
          <c:marker>
            <c:symbol val="none"/>
          </c:marker>
          <c:cat>
            <c:strRef>
              <c:f>'Komatsu 2022'!$A$21:$A$35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2022'!$M$21:$M$35</c:f>
              <c:numCache>
                <c:formatCode>General</c:formatCode>
                <c:ptCount val="15"/>
                <c:pt idx="0">
                  <c:v>0.17</c:v>
                </c:pt>
                <c:pt idx="1">
                  <c:v>0.08</c:v>
                </c:pt>
                <c:pt idx="2">
                  <c:v>0.08</c:v>
                </c:pt>
                <c:pt idx="3">
                  <c:v>0.17</c:v>
                </c:pt>
                <c:pt idx="4">
                  <c:v>0.17</c:v>
                </c:pt>
                <c:pt idx="5">
                  <c:v>0.12</c:v>
                </c:pt>
                <c:pt idx="6">
                  <c:v>0.09</c:v>
                </c:pt>
                <c:pt idx="7">
                  <c:v>0.13</c:v>
                </c:pt>
                <c:pt idx="8">
                  <c:v>0.15</c:v>
                </c:pt>
                <c:pt idx="9">
                  <c:v>0.17</c:v>
                </c:pt>
                <c:pt idx="10">
                  <c:v>0.13</c:v>
                </c:pt>
                <c:pt idx="11" formatCode="0.00">
                  <c:v>0.12</c:v>
                </c:pt>
                <c:pt idx="12">
                  <c:v>0.1</c:v>
                </c:pt>
                <c:pt idx="13">
                  <c:v>0.1</c:v>
                </c:pt>
                <c:pt idx="14">
                  <c:v>0.09</c:v>
                </c:pt>
              </c:numCache>
            </c:numRef>
          </c:val>
          <c:smooth val="0"/>
          <c:extLst>
            <c:ext xmlns:c16="http://schemas.microsoft.com/office/drawing/2014/chart" uri="{C3380CC4-5D6E-409C-BE32-E72D297353CC}">
              <c16:uniqueId val="{00000007-A4A8-4EC0-8C26-882FCBB416CD}"/>
            </c:ext>
          </c:extLst>
        </c:ser>
        <c:ser>
          <c:idx val="2"/>
          <c:order val="2"/>
          <c:tx>
            <c:strRef>
              <c:f>'Komatsu 2022'!$N$20</c:f>
              <c:strCache>
                <c:ptCount val="1"/>
                <c:pt idx="0">
                  <c:v>Green Target</c:v>
                </c:pt>
              </c:strCache>
            </c:strRef>
          </c:tx>
          <c:spPr>
            <a:ln w="28575" cap="rnd">
              <a:solidFill>
                <a:schemeClr val="accent6">
                  <a:lumMod val="75000"/>
                </a:schemeClr>
              </a:solidFill>
              <a:round/>
            </a:ln>
            <a:effectLst/>
          </c:spPr>
          <c:marker>
            <c:symbol val="none"/>
          </c:marker>
          <c:cat>
            <c:strRef>
              <c:f>'Komatsu 2022'!$A$21:$A$35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2022'!$N$21:$N$35</c:f>
              <c:numCache>
                <c:formatCode>General</c:formatCode>
                <c:ptCount val="15"/>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numCache>
            </c:numRef>
          </c:val>
          <c:smooth val="0"/>
          <c:extLst>
            <c:ext xmlns:c16="http://schemas.microsoft.com/office/drawing/2014/chart" uri="{C3380CC4-5D6E-409C-BE32-E72D297353CC}">
              <c16:uniqueId val="{00000008-A4A8-4EC0-8C26-882FCBB416CD}"/>
            </c:ext>
          </c:extLst>
        </c:ser>
        <c:ser>
          <c:idx val="3"/>
          <c:order val="3"/>
          <c:tx>
            <c:strRef>
              <c:f>'Komatsu 2022'!$O$20</c:f>
              <c:strCache>
                <c:ptCount val="1"/>
                <c:pt idx="0">
                  <c:v>Yellow Target</c:v>
                </c:pt>
              </c:strCache>
            </c:strRef>
          </c:tx>
          <c:spPr>
            <a:ln w="28575" cap="rnd">
              <a:solidFill>
                <a:schemeClr val="accent4"/>
              </a:solidFill>
              <a:round/>
            </a:ln>
            <a:effectLst/>
          </c:spPr>
          <c:marker>
            <c:symbol val="none"/>
          </c:marker>
          <c:cat>
            <c:strRef>
              <c:f>'Komatsu 2022'!$A$21:$A$35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2022'!$O$21:$O$35</c:f>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9-A4A8-4EC0-8C26-882FCBB416CD}"/>
            </c:ext>
          </c:extLst>
        </c:ser>
        <c:ser>
          <c:idx val="4"/>
          <c:order val="4"/>
          <c:tx>
            <c:strRef>
              <c:f>'Komatsu 2022'!$P$20</c:f>
              <c:strCache>
                <c:ptCount val="1"/>
                <c:pt idx="0">
                  <c:v>Red Target</c:v>
                </c:pt>
              </c:strCache>
            </c:strRef>
          </c:tx>
          <c:spPr>
            <a:ln w="28575" cap="rnd">
              <a:solidFill>
                <a:srgbClr val="C00000"/>
              </a:solidFill>
              <a:round/>
            </a:ln>
            <a:effectLst/>
          </c:spPr>
          <c:marker>
            <c:symbol val="none"/>
          </c:marker>
          <c:cat>
            <c:strRef>
              <c:f>'Komatsu 2022'!$A$21:$A$35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2022'!$P$21:$P$35</c:f>
              <c:numCache>
                <c:formatCode>General</c:formatCode>
                <c:ptCount val="15"/>
                <c:pt idx="0">
                  <c:v>1.01</c:v>
                </c:pt>
                <c:pt idx="1">
                  <c:v>1.01</c:v>
                </c:pt>
                <c:pt idx="2">
                  <c:v>1.01</c:v>
                </c:pt>
                <c:pt idx="3">
                  <c:v>1.01</c:v>
                </c:pt>
                <c:pt idx="4">
                  <c:v>1.01</c:v>
                </c:pt>
                <c:pt idx="5">
                  <c:v>1.01</c:v>
                </c:pt>
                <c:pt idx="6">
                  <c:v>1.01</c:v>
                </c:pt>
                <c:pt idx="7">
                  <c:v>1.01</c:v>
                </c:pt>
                <c:pt idx="8">
                  <c:v>1.01</c:v>
                </c:pt>
                <c:pt idx="9">
                  <c:v>1.01</c:v>
                </c:pt>
                <c:pt idx="10">
                  <c:v>1.01</c:v>
                </c:pt>
                <c:pt idx="11">
                  <c:v>1.01</c:v>
                </c:pt>
                <c:pt idx="12">
                  <c:v>1.01</c:v>
                </c:pt>
                <c:pt idx="13">
                  <c:v>1.01</c:v>
                </c:pt>
                <c:pt idx="14">
                  <c:v>1.01</c:v>
                </c:pt>
              </c:numCache>
            </c:numRef>
          </c:val>
          <c:smooth val="0"/>
          <c:extLst>
            <c:ext xmlns:c16="http://schemas.microsoft.com/office/drawing/2014/chart" uri="{C3380CC4-5D6E-409C-BE32-E72D297353CC}">
              <c16:uniqueId val="{0000000A-A4A8-4EC0-8C26-882FCBB416CD}"/>
            </c:ext>
          </c:extLst>
        </c:ser>
        <c:dLbls>
          <c:showLegendKey val="0"/>
          <c:showVal val="0"/>
          <c:showCatName val="0"/>
          <c:showSerName val="0"/>
          <c:showPercent val="0"/>
          <c:showBubbleSize val="0"/>
        </c:dLbls>
        <c:marker val="1"/>
        <c:smooth val="0"/>
        <c:axId val="142979072"/>
        <c:axId val="142980608"/>
      </c:lineChart>
      <c:catAx>
        <c:axId val="14297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80608"/>
        <c:crosses val="autoZero"/>
        <c:auto val="1"/>
        <c:lblAlgn val="ctr"/>
        <c:lblOffset val="100"/>
        <c:noMultiLvlLbl val="0"/>
      </c:catAx>
      <c:valAx>
        <c:axId val="14298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79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Cambridge Komatsu defects FY2022</a:t>
            </a:r>
          </a:p>
        </c:rich>
      </c:tx>
      <c:overlay val="0"/>
      <c:spPr>
        <a:noFill/>
        <a:ln>
          <a:noFill/>
        </a:ln>
        <a:effectLst/>
      </c:spPr>
    </c:title>
    <c:autoTitleDeleted val="0"/>
    <c:plotArea>
      <c:layout/>
      <c:barChart>
        <c:barDir val="col"/>
        <c:grouping val="stacked"/>
        <c:varyColors val="0"/>
        <c:ser>
          <c:idx val="0"/>
          <c:order val="0"/>
          <c:tx>
            <c:strRef>
              <c:f>'Komatsu 2022'!$C$2</c:f>
              <c:strCache>
                <c:ptCount val="1"/>
                <c:pt idx="0">
                  <c:v>Defect Notice Productioon</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0-81FE-4565-86EA-7B1B558BE177}"/>
              </c:ext>
            </c:extLst>
          </c:dPt>
          <c:dPt>
            <c:idx val="1"/>
            <c:invertIfNegative val="0"/>
            <c:bubble3D val="0"/>
            <c:extLst>
              <c:ext xmlns:c16="http://schemas.microsoft.com/office/drawing/2014/chart" uri="{C3380CC4-5D6E-409C-BE32-E72D297353CC}">
                <c16:uniqueId val="{00000001-81FE-4565-86EA-7B1B558BE177}"/>
              </c:ext>
            </c:extLst>
          </c:dPt>
          <c:dPt>
            <c:idx val="2"/>
            <c:invertIfNegative val="0"/>
            <c:bubble3D val="0"/>
            <c:extLst>
              <c:ext xmlns:c16="http://schemas.microsoft.com/office/drawing/2014/chart" uri="{C3380CC4-5D6E-409C-BE32-E72D297353CC}">
                <c16:uniqueId val="{00000002-81FE-4565-86EA-7B1B558BE177}"/>
              </c:ext>
            </c:extLst>
          </c:dPt>
          <c:dPt>
            <c:idx val="8"/>
            <c:invertIfNegative val="0"/>
            <c:bubble3D val="0"/>
            <c:extLst>
              <c:ext xmlns:c16="http://schemas.microsoft.com/office/drawing/2014/chart" uri="{C3380CC4-5D6E-409C-BE32-E72D297353CC}">
                <c16:uniqueId val="{00000003-81FE-4565-86EA-7B1B558BE177}"/>
              </c:ext>
            </c:extLst>
          </c:dPt>
          <c:dPt>
            <c:idx val="13"/>
            <c:invertIfNegative val="0"/>
            <c:bubble3D val="0"/>
            <c:extLst>
              <c:ext xmlns:c16="http://schemas.microsoft.com/office/drawing/2014/chart" uri="{C3380CC4-5D6E-409C-BE32-E72D297353CC}">
                <c16:uniqueId val="{00000004-81FE-4565-86EA-7B1B558BE177}"/>
              </c:ext>
            </c:extLst>
          </c:dPt>
          <c:dLbls>
            <c:dLbl>
              <c:idx val="0"/>
              <c:layout>
                <c:manualLayout>
                  <c:x val="0"/>
                  <c:y val="-0.290006988120195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FE-4565-86EA-7B1B558BE177}"/>
                </c:ext>
              </c:extLst>
            </c:dLbl>
            <c:dLbl>
              <c:idx val="1"/>
              <c:layout>
                <c:manualLayout>
                  <c:x val="0"/>
                  <c:y val="-0.181691125087351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FE-4565-86EA-7B1B558BE177}"/>
                </c:ext>
              </c:extLst>
            </c:dLbl>
            <c:dLbl>
              <c:idx val="2"/>
              <c:layout>
                <c:manualLayout>
                  <c:x val="0"/>
                  <c:y val="-0.104821802935010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FE-4565-86EA-7B1B558BE17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2022'!$A$3:$A$17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2022'!$C$3:$C$17</c:f>
              <c:numCache>
                <c:formatCode>General</c:formatCode>
                <c:ptCount val="15"/>
                <c:pt idx="0">
                  <c:v>15.16</c:v>
                </c:pt>
                <c:pt idx="1">
                  <c:v>7.75</c:v>
                </c:pt>
                <c:pt idx="2">
                  <c:v>4.5</c:v>
                </c:pt>
                <c:pt idx="3">
                  <c:v>5</c:v>
                </c:pt>
                <c:pt idx="4">
                  <c:v>1</c:v>
                </c:pt>
                <c:pt idx="5">
                  <c:v>9</c:v>
                </c:pt>
                <c:pt idx="6">
                  <c:v>2</c:v>
                </c:pt>
                <c:pt idx="7">
                  <c:v>3</c:v>
                </c:pt>
                <c:pt idx="8">
                  <c:v>3</c:v>
                </c:pt>
                <c:pt idx="9">
                  <c:v>12</c:v>
                </c:pt>
                <c:pt idx="10">
                  <c:v>8</c:v>
                </c:pt>
                <c:pt idx="11">
                  <c:v>8</c:v>
                </c:pt>
                <c:pt idx="12">
                  <c:v>5</c:v>
                </c:pt>
                <c:pt idx="13">
                  <c:v>6</c:v>
                </c:pt>
                <c:pt idx="14">
                  <c:v>7</c:v>
                </c:pt>
              </c:numCache>
            </c:numRef>
          </c:val>
          <c:extLst>
            <c:ext xmlns:c16="http://schemas.microsoft.com/office/drawing/2014/chart" uri="{C3380CC4-5D6E-409C-BE32-E72D297353CC}">
              <c16:uniqueId val="{00000005-81FE-4565-86EA-7B1B558BE177}"/>
            </c:ext>
          </c:extLst>
        </c:ser>
        <c:ser>
          <c:idx val="1"/>
          <c:order val="1"/>
          <c:tx>
            <c:strRef>
              <c:f>'Komatsu 2022'!$D$2</c:f>
              <c:strCache>
                <c:ptCount val="1"/>
                <c:pt idx="0">
                  <c:v>Defect Notice In Process Machining</c:v>
                </c:pt>
              </c:strCache>
            </c:strRef>
          </c:tx>
          <c:spPr>
            <a:solidFill>
              <a:schemeClr val="accent2"/>
            </a:solidFill>
            <a:ln>
              <a:noFill/>
            </a:ln>
            <a:effectLst/>
          </c:spPr>
          <c:invertIfNegative val="0"/>
          <c:cat>
            <c:strRef>
              <c:f>'Komatsu 2022'!$A$3:$A$17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2022'!$D$3:$D$17</c:f>
              <c:numCache>
                <c:formatCode>General</c:formatCode>
                <c:ptCount val="15"/>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6-81FE-4565-86EA-7B1B558BE177}"/>
            </c:ext>
          </c:extLst>
        </c:ser>
        <c:ser>
          <c:idx val="2"/>
          <c:order val="2"/>
          <c:tx>
            <c:strRef>
              <c:f>'Komatsu 2022'!$E$2</c:f>
              <c:strCache>
                <c:ptCount val="1"/>
                <c:pt idx="0">
                  <c:v>Defect Notice Raw Material</c:v>
                </c:pt>
              </c:strCache>
            </c:strRef>
          </c:tx>
          <c:spPr>
            <a:solidFill>
              <a:srgbClr val="C0000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2022'!$A$3:$A$17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2022'!$E$3:$E$17</c:f>
              <c:numCache>
                <c:formatCode>General</c:formatCode>
                <c:ptCount val="15"/>
                <c:pt idx="3">
                  <c:v>1</c:v>
                </c:pt>
                <c:pt idx="4">
                  <c:v>1</c:v>
                </c:pt>
                <c:pt idx="5">
                  <c:v>3</c:v>
                </c:pt>
                <c:pt idx="6">
                  <c:v>0</c:v>
                </c:pt>
                <c:pt idx="7">
                  <c:v>0</c:v>
                </c:pt>
                <c:pt idx="8">
                  <c:v>1</c:v>
                </c:pt>
                <c:pt idx="9">
                  <c:v>1</c:v>
                </c:pt>
                <c:pt idx="10">
                  <c:v>1</c:v>
                </c:pt>
                <c:pt idx="11">
                  <c:v>0</c:v>
                </c:pt>
                <c:pt idx="12">
                  <c:v>2</c:v>
                </c:pt>
                <c:pt idx="13">
                  <c:v>0</c:v>
                </c:pt>
                <c:pt idx="14">
                  <c:v>0</c:v>
                </c:pt>
              </c:numCache>
            </c:numRef>
          </c:val>
          <c:extLst>
            <c:ext xmlns:c16="http://schemas.microsoft.com/office/drawing/2014/chart" uri="{C3380CC4-5D6E-409C-BE32-E72D297353CC}">
              <c16:uniqueId val="{00000007-81FE-4565-86EA-7B1B558BE177}"/>
            </c:ext>
          </c:extLst>
        </c:ser>
        <c:ser>
          <c:idx val="3"/>
          <c:order val="3"/>
          <c:tx>
            <c:strRef>
              <c:f>'Komatsu 2022'!$F$2</c:f>
              <c:strCache>
                <c:ptCount val="1"/>
                <c:pt idx="0">
                  <c:v>Defect Notice NPI/PPAP</c:v>
                </c:pt>
              </c:strCache>
            </c:strRef>
          </c:tx>
          <c:spPr>
            <a:solidFill>
              <a:srgbClr val="FF000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2022'!$A$3:$A$17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2022'!$F$3:$F$17</c:f>
              <c:numCache>
                <c:formatCode>General</c:formatCode>
                <c:ptCount val="15"/>
                <c:pt idx="3">
                  <c:v>2</c:v>
                </c:pt>
                <c:pt idx="4">
                  <c:v>0</c:v>
                </c:pt>
                <c:pt idx="5">
                  <c:v>1</c:v>
                </c:pt>
                <c:pt idx="6">
                  <c:v>1</c:v>
                </c:pt>
                <c:pt idx="7">
                  <c:v>2</c:v>
                </c:pt>
                <c:pt idx="8">
                  <c:v>3</c:v>
                </c:pt>
                <c:pt idx="9">
                  <c:v>1</c:v>
                </c:pt>
                <c:pt idx="10">
                  <c:v>3</c:v>
                </c:pt>
                <c:pt idx="11">
                  <c:v>1</c:v>
                </c:pt>
                <c:pt idx="12">
                  <c:v>0</c:v>
                </c:pt>
                <c:pt idx="13">
                  <c:v>2</c:v>
                </c:pt>
                <c:pt idx="14">
                  <c:v>0</c:v>
                </c:pt>
              </c:numCache>
            </c:numRef>
          </c:val>
          <c:extLst>
            <c:ext xmlns:c16="http://schemas.microsoft.com/office/drawing/2014/chart" uri="{C3380CC4-5D6E-409C-BE32-E72D297353CC}">
              <c16:uniqueId val="{00000008-81FE-4565-86EA-7B1B558BE177}"/>
            </c:ext>
          </c:extLst>
        </c:ser>
        <c:ser>
          <c:idx val="4"/>
          <c:order val="4"/>
          <c:tx>
            <c:strRef>
              <c:f>'Komatsu 2022'!$G$2</c:f>
              <c:strCache>
                <c:ptCount val="1"/>
                <c:pt idx="0">
                  <c:v>Defect Notice PPD Parts</c:v>
                </c:pt>
              </c:strCache>
            </c:strRef>
          </c:tx>
          <c:spPr>
            <a:solidFill>
              <a:srgbClr val="FFFF0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2022'!$A$3:$A$17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2022'!$G$3:$G$17</c:f>
              <c:numCache>
                <c:formatCode>General</c:formatCode>
                <c:ptCount val="15"/>
                <c:pt idx="3">
                  <c:v>0</c:v>
                </c:pt>
                <c:pt idx="4">
                  <c:v>0</c:v>
                </c:pt>
                <c:pt idx="5">
                  <c:v>0</c:v>
                </c:pt>
                <c:pt idx="6">
                  <c:v>0</c:v>
                </c:pt>
                <c:pt idx="7">
                  <c:v>1</c:v>
                </c:pt>
                <c:pt idx="8">
                  <c:v>0</c:v>
                </c:pt>
                <c:pt idx="9">
                  <c:v>0</c:v>
                </c:pt>
                <c:pt idx="10">
                  <c:v>1</c:v>
                </c:pt>
                <c:pt idx="11">
                  <c:v>0</c:v>
                </c:pt>
                <c:pt idx="12">
                  <c:v>0</c:v>
                </c:pt>
                <c:pt idx="13">
                  <c:v>0</c:v>
                </c:pt>
                <c:pt idx="14">
                  <c:v>0</c:v>
                </c:pt>
              </c:numCache>
            </c:numRef>
          </c:val>
          <c:extLst>
            <c:ext xmlns:c16="http://schemas.microsoft.com/office/drawing/2014/chart" uri="{C3380CC4-5D6E-409C-BE32-E72D297353CC}">
              <c16:uniqueId val="{00000009-81FE-4565-86EA-7B1B558BE177}"/>
            </c:ext>
          </c:extLst>
        </c:ser>
        <c:ser>
          <c:idx val="5"/>
          <c:order val="5"/>
          <c:tx>
            <c:strRef>
              <c:f>'Komatsu 2022'!$H$2</c:f>
              <c:strCache>
                <c:ptCount val="1"/>
                <c:pt idx="0">
                  <c:v>No Defect Claims Early Life Failure</c:v>
                </c:pt>
              </c:strCache>
            </c:strRef>
          </c:tx>
          <c:spPr>
            <a:solidFill>
              <a:schemeClr val="accent6"/>
            </a:solidFill>
            <a:ln>
              <a:noFill/>
            </a:ln>
            <a:effectLst/>
          </c:spPr>
          <c:invertIfNegative val="0"/>
          <c:cat>
            <c:strRef>
              <c:f>'Komatsu 2022'!$A$3:$A$17</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2022'!$H$3:$H$17</c:f>
              <c:numCache>
                <c:formatCode>General</c:formatCode>
                <c:ptCount val="15"/>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A-81FE-4565-86EA-7B1B558BE177}"/>
            </c:ext>
          </c:extLst>
        </c:ser>
        <c:dLbls>
          <c:showLegendKey val="0"/>
          <c:showVal val="0"/>
          <c:showCatName val="0"/>
          <c:showSerName val="0"/>
          <c:showPercent val="0"/>
          <c:showBubbleSize val="0"/>
        </c:dLbls>
        <c:gapWidth val="150"/>
        <c:overlap val="100"/>
        <c:axId val="143129216"/>
        <c:axId val="143135104"/>
      </c:barChart>
      <c:catAx>
        <c:axId val="14312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35104"/>
        <c:crosses val="autoZero"/>
        <c:auto val="1"/>
        <c:lblAlgn val="ctr"/>
        <c:lblOffset val="100"/>
        <c:noMultiLvlLbl val="0"/>
      </c:catAx>
      <c:valAx>
        <c:axId val="14313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29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Woodstock Komatsu Defects FY2022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'Komatsu 2022'!$C$20</c:f>
              <c:strCache>
                <c:ptCount val="1"/>
                <c:pt idx="0">
                  <c:v>Defect Notice Productioon</c:v>
                </c:pt>
              </c:strCache>
            </c:strRef>
          </c:tx>
          <c:spPr>
            <a:solidFill>
              <a:srgbClr val="FFC00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AB3B-4C86-9D29-0331A9FAB319}"/>
              </c:ext>
            </c:extLst>
          </c:dPt>
          <c:dPt>
            <c:idx val="1"/>
            <c:invertIfNegative val="0"/>
            <c:bubble3D val="0"/>
            <c:spPr>
              <a:solidFill>
                <a:srgbClr val="0070C0"/>
              </a:solidFill>
              <a:ln>
                <a:noFill/>
              </a:ln>
              <a:effectLst/>
            </c:spPr>
            <c:extLst>
              <c:ext xmlns:c16="http://schemas.microsoft.com/office/drawing/2014/chart" uri="{C3380CC4-5D6E-409C-BE32-E72D297353CC}">
                <c16:uniqueId val="{00000003-AB3B-4C86-9D29-0331A9FAB319}"/>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AB3B-4C86-9D29-0331A9FAB319}"/>
              </c:ext>
            </c:extLst>
          </c:dPt>
          <c:dLbls>
            <c:dLbl>
              <c:idx val="0"/>
              <c:layout>
                <c:manualLayout>
                  <c:x val="0"/>
                  <c:y val="-0.284552845528455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3B-4C86-9D29-0331A9FAB319}"/>
                </c:ext>
              </c:extLst>
            </c:dLbl>
            <c:dLbl>
              <c:idx val="1"/>
              <c:layout>
                <c:manualLayout>
                  <c:x val="0"/>
                  <c:y val="-0.125338753387533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3B-4C86-9D29-0331A9FAB319}"/>
                </c:ext>
              </c:extLst>
            </c:dLbl>
            <c:dLbl>
              <c:idx val="2"/>
              <c:layout>
                <c:manualLayout>
                  <c:x val="0"/>
                  <c:y val="-0.115176151761517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3B-4C86-9D29-0331A9FAB3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'Komatsu 2022'!$A$21:$A$35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2022'!$C$21:$C$35</c:f>
              <c:numCache>
                <c:formatCode>General</c:formatCode>
                <c:ptCount val="15"/>
                <c:pt idx="0">
                  <c:v>2.92</c:v>
                </c:pt>
                <c:pt idx="1">
                  <c:v>1.25</c:v>
                </c:pt>
                <c:pt idx="2" formatCode="0.00">
                  <c:v>1.1659999999999999</c:v>
                </c:pt>
                <c:pt idx="3">
                  <c:v>3</c:v>
                </c:pt>
                <c:pt idx="4">
                  <c:v>3</c:v>
                </c:pt>
                <c:pt idx="5">
                  <c:v>0</c:v>
                </c:pt>
                <c:pt idx="6">
                  <c:v>0</c:v>
                </c:pt>
                <c:pt idx="7">
                  <c:v>3</c:v>
                </c:pt>
                <c:pt idx="8">
                  <c:v>1</c:v>
                </c:pt>
                <c:pt idx="9">
                  <c:v>4</c:v>
                </c:pt>
                <c:pt idx="10">
                  <c:v>2</c:v>
                </c:pt>
                <c:pt idx="11">
                  <c:v>1</c:v>
                </c:pt>
                <c:pt idx="12">
                  <c:v>0</c:v>
                </c:pt>
                <c:pt idx="13">
                  <c:v>1</c:v>
                </c:pt>
                <c:pt idx="14">
                  <c:v>1</c:v>
                </c:pt>
              </c:numCache>
            </c:numRef>
          </c:val>
          <c:extLst>
            <c:ext xmlns:c16="http://schemas.microsoft.com/office/drawing/2014/chart" uri="{C3380CC4-5D6E-409C-BE32-E72D297353CC}">
              <c16:uniqueId val="{00000006-AB3B-4C86-9D29-0331A9FAB319}"/>
            </c:ext>
          </c:extLst>
        </c:ser>
        <c:ser>
          <c:idx val="1"/>
          <c:order val="1"/>
          <c:tx>
            <c:strRef>
              <c:f>'Komatsu 2022'!$D$20</c:f>
              <c:strCache>
                <c:ptCount val="1"/>
                <c:pt idx="0">
                  <c:v>Defect Notice In Process Machining</c:v>
                </c:pt>
              </c:strCache>
            </c:strRef>
          </c:tx>
          <c:spPr>
            <a:solidFill>
              <a:schemeClr val="accent2"/>
            </a:solidFill>
            <a:ln>
              <a:noFill/>
            </a:ln>
            <a:effectLst/>
          </c:spPr>
          <c:invertIfNegative val="0"/>
          <c:cat>
            <c:strRef>
              <c:f>'Komatsu 2022'!$A$21:$A$35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2022'!$D$21:$D$35</c:f>
              <c:numCache>
                <c:formatCode>General</c:formatCode>
                <c:ptCount val="15"/>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7-AB3B-4C86-9D29-0331A9FAB319}"/>
            </c:ext>
          </c:extLst>
        </c:ser>
        <c:ser>
          <c:idx val="2"/>
          <c:order val="2"/>
          <c:tx>
            <c:strRef>
              <c:f>'Komatsu 2022'!$E$20</c:f>
              <c:strCache>
                <c:ptCount val="1"/>
                <c:pt idx="0">
                  <c:v>Defect Notice Raw Material</c:v>
                </c:pt>
              </c:strCache>
            </c:strRef>
          </c:tx>
          <c:spPr>
            <a:solidFill>
              <a:schemeClr val="accent3"/>
            </a:solidFill>
            <a:ln>
              <a:noFill/>
            </a:ln>
            <a:effectLst/>
          </c:spPr>
          <c:invertIfNegative val="0"/>
          <c:cat>
            <c:strRef>
              <c:f>'Komatsu 2022'!$A$21:$A$35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2022'!$E$21:$E$35</c:f>
              <c:numCache>
                <c:formatCode>General</c:formatCode>
                <c:ptCount val="15"/>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8-AB3B-4C86-9D29-0331A9FAB319}"/>
            </c:ext>
          </c:extLst>
        </c:ser>
        <c:ser>
          <c:idx val="3"/>
          <c:order val="3"/>
          <c:tx>
            <c:strRef>
              <c:f>'Komatsu 2022'!$F$20</c:f>
              <c:strCache>
                <c:ptCount val="1"/>
                <c:pt idx="0">
                  <c:v>Defect Notice NPI/PPAP</c:v>
                </c:pt>
              </c:strCache>
            </c:strRef>
          </c:tx>
          <c:spPr>
            <a:solidFill>
              <a:srgbClr val="FFCCFF"/>
            </a:solidFill>
            <a:ln>
              <a:noFill/>
            </a:ln>
            <a:effectLst/>
          </c:spPr>
          <c:invertIfNegative val="0"/>
          <c:cat>
            <c:strRef>
              <c:f>'Komatsu 2022'!$A$21:$A$35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2022'!$F$21:$F$35</c:f>
              <c:numCache>
                <c:formatCode>General</c:formatCode>
                <c:ptCount val="15"/>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9-AB3B-4C86-9D29-0331A9FAB319}"/>
            </c:ext>
          </c:extLst>
        </c:ser>
        <c:ser>
          <c:idx val="4"/>
          <c:order val="4"/>
          <c:tx>
            <c:strRef>
              <c:f>'Komatsu 2022'!$G$20</c:f>
              <c:strCache>
                <c:ptCount val="1"/>
                <c:pt idx="0">
                  <c:v>Defect Notice PPD Parts</c:v>
                </c:pt>
              </c:strCache>
            </c:strRef>
          </c:tx>
          <c:spPr>
            <a:solidFill>
              <a:schemeClr val="accent5"/>
            </a:solidFill>
            <a:ln>
              <a:noFill/>
            </a:ln>
            <a:effectLst/>
          </c:spPr>
          <c:invertIfNegative val="0"/>
          <c:cat>
            <c:strRef>
              <c:f>'Komatsu 2022'!$A$21:$A$35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2022'!$G$21:$G$35</c:f>
              <c:numCache>
                <c:formatCode>General</c:formatCode>
                <c:ptCount val="15"/>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A-AB3B-4C86-9D29-0331A9FAB319}"/>
            </c:ext>
          </c:extLst>
        </c:ser>
        <c:ser>
          <c:idx val="5"/>
          <c:order val="5"/>
          <c:tx>
            <c:strRef>
              <c:f>'Komatsu 2022'!$H$20</c:f>
              <c:strCache>
                <c:ptCount val="1"/>
                <c:pt idx="0">
                  <c:v>No Defect Claims Early Life Failure</c:v>
                </c:pt>
              </c:strCache>
            </c:strRef>
          </c:tx>
          <c:spPr>
            <a:solidFill>
              <a:schemeClr val="accent6"/>
            </a:solidFill>
            <a:ln>
              <a:noFill/>
            </a:ln>
            <a:effectLst/>
          </c:spPr>
          <c:invertIfNegative val="0"/>
          <c:cat>
            <c:strRef>
              <c:f>'Komatsu 2022'!$A$21:$A$35</c:f>
              <c:strCache>
                <c:ptCount val="15"/>
                <c:pt idx="0">
                  <c:v>2019 avg monthy defects</c:v>
                </c:pt>
                <c:pt idx="1">
                  <c:v>2020 avg monthy defects</c:v>
                </c:pt>
                <c:pt idx="2">
                  <c:v>2021 avg monthy defects</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2022'!$H$21:$H$35</c:f>
              <c:numCache>
                <c:formatCode>General</c:formatCode>
                <c:ptCount val="15"/>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B-AB3B-4C86-9D29-0331A9FAB319}"/>
            </c:ext>
          </c:extLst>
        </c:ser>
        <c:dLbls>
          <c:showLegendKey val="0"/>
          <c:showVal val="0"/>
          <c:showCatName val="0"/>
          <c:showSerName val="0"/>
          <c:showPercent val="0"/>
          <c:showBubbleSize val="0"/>
        </c:dLbls>
        <c:gapWidth val="150"/>
        <c:overlap val="100"/>
        <c:axId val="143473664"/>
        <c:axId val="143491840"/>
      </c:barChart>
      <c:catAx>
        <c:axId val="14347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91840"/>
        <c:crosses val="autoZero"/>
        <c:auto val="1"/>
        <c:lblAlgn val="ctr"/>
        <c:lblOffset val="100"/>
        <c:noMultiLvlLbl val="0"/>
      </c:catAx>
      <c:valAx>
        <c:axId val="14349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7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Defect Trending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Summary!$D$90</c:f>
              <c:strCache>
                <c:ptCount val="1"/>
                <c:pt idx="0">
                  <c:v>Weld defects</c:v>
                </c:pt>
              </c:strCache>
            </c:strRef>
          </c:tx>
          <c:spPr>
            <a:solidFill>
              <a:schemeClr val="accent2"/>
            </a:solidFill>
            <a:ln>
              <a:noFill/>
            </a:ln>
            <a:effectLst/>
          </c:spPr>
          <c:invertIfNegative val="0"/>
          <c:val>
            <c:numRef>
              <c:f>Summary!$D$91:$D$102</c:f>
              <c:numCache>
                <c:formatCode>General</c:formatCode>
                <c:ptCount val="12"/>
                <c:pt idx="0">
                  <c:v>0</c:v>
                </c:pt>
                <c:pt idx="1">
                  <c:v>15</c:v>
                </c:pt>
                <c:pt idx="2">
                  <c:v>15</c:v>
                </c:pt>
                <c:pt idx="3">
                  <c:v>1</c:v>
                </c:pt>
                <c:pt idx="4">
                  <c:v>9</c:v>
                </c:pt>
                <c:pt idx="5">
                  <c:v>5</c:v>
                </c:pt>
                <c:pt idx="6">
                  <c:v>11</c:v>
                </c:pt>
                <c:pt idx="7">
                  <c:v>15</c:v>
                </c:pt>
                <c:pt idx="8">
                  <c:v>0</c:v>
                </c:pt>
                <c:pt idx="9">
                  <c:v>2</c:v>
                </c:pt>
                <c:pt idx="10">
                  <c:v>2</c:v>
                </c:pt>
                <c:pt idx="11">
                  <c:v>7</c:v>
                </c:pt>
              </c:numCache>
            </c:numRef>
          </c:val>
          <c:extLst>
            <c:ext xmlns:c16="http://schemas.microsoft.com/office/drawing/2014/chart" uri="{C3380CC4-5D6E-409C-BE32-E72D297353CC}">
              <c16:uniqueId val="{00000001-5923-4AAD-8BCC-87C7A1D27966}"/>
            </c:ext>
          </c:extLst>
        </c:ser>
        <c:ser>
          <c:idx val="2"/>
          <c:order val="1"/>
          <c:tx>
            <c:strRef>
              <c:f>Summary!$E$90</c:f>
              <c:strCache>
                <c:ptCount val="1"/>
                <c:pt idx="0">
                  <c:v>Rust</c:v>
                </c:pt>
              </c:strCache>
            </c:strRef>
          </c:tx>
          <c:spPr>
            <a:solidFill>
              <a:schemeClr val="accent3"/>
            </a:solidFill>
            <a:ln>
              <a:noFill/>
            </a:ln>
            <a:effectLst/>
          </c:spPr>
          <c:invertIfNegative val="0"/>
          <c:val>
            <c:numRef>
              <c:f>Summary!$E$91:$E$102</c:f>
              <c:numCache>
                <c:formatCode>General</c:formatCode>
                <c:ptCount val="12"/>
                <c:pt idx="0">
                  <c:v>0</c:v>
                </c:pt>
                <c:pt idx="1">
                  <c:v>0</c:v>
                </c:pt>
                <c:pt idx="2">
                  <c:v>3</c:v>
                </c:pt>
                <c:pt idx="3">
                  <c:v>13</c:v>
                </c:pt>
                <c:pt idx="4">
                  <c:v>9</c:v>
                </c:pt>
                <c:pt idx="5">
                  <c:v>2</c:v>
                </c:pt>
                <c:pt idx="6">
                  <c:v>0</c:v>
                </c:pt>
                <c:pt idx="7">
                  <c:v>1</c:v>
                </c:pt>
                <c:pt idx="8">
                  <c:v>0</c:v>
                </c:pt>
                <c:pt idx="9">
                  <c:v>0</c:v>
                </c:pt>
                <c:pt idx="10">
                  <c:v>0</c:v>
                </c:pt>
                <c:pt idx="11">
                  <c:v>0</c:v>
                </c:pt>
              </c:numCache>
            </c:numRef>
          </c:val>
          <c:extLst>
            <c:ext xmlns:c16="http://schemas.microsoft.com/office/drawing/2014/chart" uri="{C3380CC4-5D6E-409C-BE32-E72D297353CC}">
              <c16:uniqueId val="{00000002-5923-4AAD-8BCC-87C7A1D27966}"/>
            </c:ext>
          </c:extLst>
        </c:ser>
        <c:ser>
          <c:idx val="3"/>
          <c:order val="2"/>
          <c:tx>
            <c:strRef>
              <c:f>Summary!$F$90</c:f>
              <c:strCache>
                <c:ptCount val="1"/>
                <c:pt idx="0">
                  <c:v>Pin not going through</c:v>
                </c:pt>
              </c:strCache>
            </c:strRef>
          </c:tx>
          <c:spPr>
            <a:solidFill>
              <a:schemeClr val="accent4"/>
            </a:solidFill>
            <a:ln>
              <a:noFill/>
            </a:ln>
            <a:effectLst/>
          </c:spPr>
          <c:invertIfNegative val="0"/>
          <c:val>
            <c:numRef>
              <c:f>Summary!$F$91:$F$102</c:f>
              <c:numCache>
                <c:formatCode>General</c:formatCode>
                <c:ptCount val="12"/>
                <c:pt idx="0">
                  <c:v>0</c:v>
                </c:pt>
                <c:pt idx="1">
                  <c:v>0</c:v>
                </c:pt>
                <c:pt idx="2">
                  <c:v>2</c:v>
                </c:pt>
                <c:pt idx="3">
                  <c:v>1</c:v>
                </c:pt>
                <c:pt idx="4">
                  <c:v>1</c:v>
                </c:pt>
                <c:pt idx="5">
                  <c:v>0</c:v>
                </c:pt>
                <c:pt idx="6">
                  <c:v>1</c:v>
                </c:pt>
                <c:pt idx="7">
                  <c:v>1</c:v>
                </c:pt>
                <c:pt idx="8">
                  <c:v>4</c:v>
                </c:pt>
                <c:pt idx="9">
                  <c:v>5</c:v>
                </c:pt>
                <c:pt idx="10">
                  <c:v>0</c:v>
                </c:pt>
                <c:pt idx="11">
                  <c:v>3</c:v>
                </c:pt>
              </c:numCache>
            </c:numRef>
          </c:val>
          <c:extLst>
            <c:ext xmlns:c16="http://schemas.microsoft.com/office/drawing/2014/chart" uri="{C3380CC4-5D6E-409C-BE32-E72D297353CC}">
              <c16:uniqueId val="{00000003-5923-4AAD-8BCC-87C7A1D27966}"/>
            </c:ext>
          </c:extLst>
        </c:ser>
        <c:ser>
          <c:idx val="4"/>
          <c:order val="3"/>
          <c:tx>
            <c:strRef>
              <c:f>Summary!$G$90</c:f>
              <c:strCache>
                <c:ptCount val="1"/>
                <c:pt idx="0">
                  <c:v>Off Location</c:v>
                </c:pt>
              </c:strCache>
            </c:strRef>
          </c:tx>
          <c:spPr>
            <a:solidFill>
              <a:schemeClr val="accent5"/>
            </a:solidFill>
            <a:ln>
              <a:noFill/>
            </a:ln>
            <a:effectLst/>
          </c:spPr>
          <c:invertIfNegative val="0"/>
          <c:val>
            <c:numRef>
              <c:f>Summary!$G$91:$G$102</c:f>
              <c:numCache>
                <c:formatCode>General</c:formatCode>
                <c:ptCount val="12"/>
                <c:pt idx="0">
                  <c:v>3</c:v>
                </c:pt>
                <c:pt idx="1">
                  <c:v>4</c:v>
                </c:pt>
                <c:pt idx="2">
                  <c:v>1</c:v>
                </c:pt>
                <c:pt idx="3">
                  <c:v>1</c:v>
                </c:pt>
                <c:pt idx="4">
                  <c:v>1</c:v>
                </c:pt>
                <c:pt idx="5">
                  <c:v>0</c:v>
                </c:pt>
                <c:pt idx="6">
                  <c:v>0</c:v>
                </c:pt>
                <c:pt idx="7">
                  <c:v>0</c:v>
                </c:pt>
                <c:pt idx="8">
                  <c:v>1</c:v>
                </c:pt>
                <c:pt idx="9">
                  <c:v>0</c:v>
                </c:pt>
                <c:pt idx="10">
                  <c:v>0</c:v>
                </c:pt>
                <c:pt idx="11">
                  <c:v>3</c:v>
                </c:pt>
              </c:numCache>
            </c:numRef>
          </c:val>
          <c:extLst>
            <c:ext xmlns:c16="http://schemas.microsoft.com/office/drawing/2014/chart" uri="{C3380CC4-5D6E-409C-BE32-E72D297353CC}">
              <c16:uniqueId val="{00000004-5923-4AAD-8BCC-87C7A1D27966}"/>
            </c:ext>
          </c:extLst>
        </c:ser>
        <c:dLbls>
          <c:showLegendKey val="0"/>
          <c:showVal val="0"/>
          <c:showCatName val="0"/>
          <c:showSerName val="0"/>
          <c:showPercent val="0"/>
          <c:showBubbleSize val="0"/>
        </c:dLbls>
        <c:gapWidth val="150"/>
        <c:axId val="1794878575"/>
        <c:axId val="1794876655"/>
      </c:barChart>
      <c:catAx>
        <c:axId val="17948785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876655"/>
        <c:crosses val="autoZero"/>
        <c:auto val="1"/>
        <c:lblAlgn val="ctr"/>
        <c:lblOffset val="100"/>
        <c:noMultiLvlLbl val="0"/>
      </c:catAx>
      <c:valAx>
        <c:axId val="1794876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878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Cambridge Komatsu DPU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'Komatsu 2023'!$L$2</c:f>
              <c:strCache>
                <c:ptCount val="1"/>
                <c:pt idx="0">
                  <c:v>Production DPU</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0420-41D7-AFE0-CA6BD43B2B87}"/>
              </c:ext>
            </c:extLst>
          </c:dPt>
          <c:dPt>
            <c:idx val="1"/>
            <c:invertIfNegative val="0"/>
            <c:bubble3D val="0"/>
            <c:spPr>
              <a:solidFill>
                <a:srgbClr val="C00000"/>
              </a:solidFill>
              <a:ln>
                <a:noFill/>
              </a:ln>
              <a:effectLst/>
            </c:spPr>
            <c:extLst>
              <c:ext xmlns:c16="http://schemas.microsoft.com/office/drawing/2014/chart" uri="{C3380CC4-5D6E-409C-BE32-E72D297353CC}">
                <c16:uniqueId val="{00000003-0420-41D7-AFE0-CA6BD43B2B87}"/>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0420-41D7-AFE0-CA6BD43B2B87}"/>
              </c:ext>
            </c:extLst>
          </c:dPt>
          <c:dPt>
            <c:idx val="3"/>
            <c:invertIfNegative val="0"/>
            <c:bubble3D val="0"/>
            <c:spPr>
              <a:solidFill>
                <a:srgbClr val="C00000"/>
              </a:solidFill>
              <a:ln>
                <a:noFill/>
              </a:ln>
              <a:effectLst/>
            </c:spPr>
            <c:extLst>
              <c:ext xmlns:c16="http://schemas.microsoft.com/office/drawing/2014/chart" uri="{C3380CC4-5D6E-409C-BE32-E72D297353CC}">
                <c16:uniqueId val="{00000008-387A-4B11-9E4A-2AEFD05CE6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'Komatsu 2023'!$A$3:$A$18</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2023'!$L$3:$L$18</c:f>
              <c:numCache>
                <c:formatCode>General</c:formatCode>
                <c:ptCount val="16"/>
                <c:pt idx="0">
                  <c:v>0.69</c:v>
                </c:pt>
                <c:pt idx="1">
                  <c:v>0.36</c:v>
                </c:pt>
                <c:pt idx="2">
                  <c:v>0.18</c:v>
                </c:pt>
                <c:pt idx="3">
                  <c:v>0.32</c:v>
                </c:pt>
                <c:pt idx="4">
                  <c:v>0.63</c:v>
                </c:pt>
                <c:pt idx="5">
                  <c:v>1.38</c:v>
                </c:pt>
                <c:pt idx="6">
                  <c:v>1</c:v>
                </c:pt>
                <c:pt idx="7">
                  <c:v>0.88</c:v>
                </c:pt>
                <c:pt idx="8">
                  <c:v>1</c:v>
                </c:pt>
                <c:pt idx="9">
                  <c:v>0.38</c:v>
                </c:pt>
                <c:pt idx="10">
                  <c:v>0.38</c:v>
                </c:pt>
                <c:pt idx="11">
                  <c:v>0.8</c:v>
                </c:pt>
                <c:pt idx="12">
                  <c:v>0.35</c:v>
                </c:pt>
                <c:pt idx="13">
                  <c:v>0.19</c:v>
                </c:pt>
                <c:pt idx="14">
                  <c:v>0.26</c:v>
                </c:pt>
                <c:pt idx="15">
                  <c:v>0.28999999999999998</c:v>
                </c:pt>
              </c:numCache>
            </c:numRef>
          </c:val>
          <c:extLst>
            <c:ext xmlns:c16="http://schemas.microsoft.com/office/drawing/2014/chart" uri="{C3380CC4-5D6E-409C-BE32-E72D297353CC}">
              <c16:uniqueId val="{00000007-0420-41D7-AFE0-CA6BD43B2B87}"/>
            </c:ext>
          </c:extLst>
        </c:ser>
        <c:dLbls>
          <c:showLegendKey val="0"/>
          <c:showVal val="0"/>
          <c:showCatName val="0"/>
          <c:showSerName val="0"/>
          <c:showPercent val="0"/>
          <c:showBubbleSize val="0"/>
        </c:dLbls>
        <c:gapWidth val="150"/>
        <c:axId val="142198656"/>
        <c:axId val="142200192"/>
      </c:barChart>
      <c:lineChart>
        <c:grouping val="standard"/>
        <c:varyColors val="0"/>
        <c:ser>
          <c:idx val="1"/>
          <c:order val="1"/>
          <c:tx>
            <c:strRef>
              <c:f>'Komatsu 2023'!$M$2</c:f>
              <c:strCache>
                <c:ptCount val="1"/>
                <c:pt idx="0">
                  <c:v>Production Average FY DPU</c:v>
                </c:pt>
              </c:strCache>
            </c:strRef>
          </c:tx>
          <c:spPr>
            <a:ln w="28575" cap="rnd">
              <a:solidFill>
                <a:schemeClr val="accent2"/>
              </a:solidFill>
              <a:round/>
            </a:ln>
            <a:effectLst/>
          </c:spPr>
          <c:marker>
            <c:symbol val="none"/>
          </c:marker>
          <c:cat>
            <c:strRef>
              <c:f>'Komatsu 2023'!$A$3:$A$18</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2023'!$M$3:$M$18</c:f>
              <c:numCache>
                <c:formatCode>General</c:formatCode>
                <c:ptCount val="16"/>
                <c:pt idx="0">
                  <c:v>0.69</c:v>
                </c:pt>
                <c:pt idx="1">
                  <c:v>0.36</c:v>
                </c:pt>
                <c:pt idx="2">
                  <c:v>0.18</c:v>
                </c:pt>
                <c:pt idx="3">
                  <c:v>0.36</c:v>
                </c:pt>
                <c:pt idx="4">
                  <c:v>0.63</c:v>
                </c:pt>
                <c:pt idx="5">
                  <c:v>2</c:v>
                </c:pt>
                <c:pt idx="6">
                  <c:v>3</c:v>
                </c:pt>
                <c:pt idx="7">
                  <c:v>1.41</c:v>
                </c:pt>
                <c:pt idx="8">
                  <c:v>1</c:v>
                </c:pt>
                <c:pt idx="9">
                  <c:v>0.72</c:v>
                </c:pt>
                <c:pt idx="10">
                  <c:v>0.39</c:v>
                </c:pt>
                <c:pt idx="11">
                  <c:v>0.46</c:v>
                </c:pt>
                <c:pt idx="12">
                  <c:v>0.44</c:v>
                </c:pt>
                <c:pt idx="13">
                  <c:v>0.4</c:v>
                </c:pt>
                <c:pt idx="14">
                  <c:v>0.39</c:v>
                </c:pt>
                <c:pt idx="15">
                  <c:v>0.37</c:v>
                </c:pt>
              </c:numCache>
            </c:numRef>
          </c:val>
          <c:smooth val="0"/>
          <c:extLst>
            <c:ext xmlns:c16="http://schemas.microsoft.com/office/drawing/2014/chart" uri="{C3380CC4-5D6E-409C-BE32-E72D297353CC}">
              <c16:uniqueId val="{00000008-0420-41D7-AFE0-CA6BD43B2B87}"/>
            </c:ext>
          </c:extLst>
        </c:ser>
        <c:ser>
          <c:idx val="2"/>
          <c:order val="2"/>
          <c:tx>
            <c:strRef>
              <c:f>'Komatsu 2023'!$N$2</c:f>
              <c:strCache>
                <c:ptCount val="1"/>
                <c:pt idx="0">
                  <c:v>Green Target</c:v>
                </c:pt>
              </c:strCache>
            </c:strRef>
          </c:tx>
          <c:spPr>
            <a:ln w="28575" cap="rnd">
              <a:solidFill>
                <a:srgbClr val="00B050"/>
              </a:solidFill>
              <a:round/>
            </a:ln>
            <a:effectLst/>
          </c:spPr>
          <c:marker>
            <c:symbol val="none"/>
          </c:marker>
          <c:cat>
            <c:strRef>
              <c:f>'Komatsu 2023'!$A$3:$A$18</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2023'!$N$3:$N$18</c:f>
              <c:numCache>
                <c:formatCode>General</c:formatCode>
                <c:ptCount val="16"/>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numCache>
            </c:numRef>
          </c:val>
          <c:smooth val="0"/>
          <c:extLst>
            <c:ext xmlns:c16="http://schemas.microsoft.com/office/drawing/2014/chart" uri="{C3380CC4-5D6E-409C-BE32-E72D297353CC}">
              <c16:uniqueId val="{00000009-0420-41D7-AFE0-CA6BD43B2B87}"/>
            </c:ext>
          </c:extLst>
        </c:ser>
        <c:ser>
          <c:idx val="3"/>
          <c:order val="3"/>
          <c:tx>
            <c:strRef>
              <c:f>'Komatsu 2023'!$O$2</c:f>
              <c:strCache>
                <c:ptCount val="1"/>
                <c:pt idx="0">
                  <c:v>Yellow Target</c:v>
                </c:pt>
              </c:strCache>
            </c:strRef>
          </c:tx>
          <c:spPr>
            <a:ln w="28575" cap="rnd">
              <a:solidFill>
                <a:schemeClr val="accent4"/>
              </a:solidFill>
              <a:round/>
            </a:ln>
            <a:effectLst/>
          </c:spPr>
          <c:marker>
            <c:symbol val="none"/>
          </c:marker>
          <c:cat>
            <c:strRef>
              <c:f>'Komatsu 2023'!$A$3:$A$18</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2023'!$O$3:$O$18</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0A-0420-41D7-AFE0-CA6BD43B2B87}"/>
            </c:ext>
          </c:extLst>
        </c:ser>
        <c:ser>
          <c:idx val="4"/>
          <c:order val="4"/>
          <c:tx>
            <c:strRef>
              <c:f>'Komatsu 2023'!$P$2</c:f>
              <c:strCache>
                <c:ptCount val="1"/>
                <c:pt idx="0">
                  <c:v>Red Target</c:v>
                </c:pt>
              </c:strCache>
            </c:strRef>
          </c:tx>
          <c:spPr>
            <a:ln w="28575" cap="rnd">
              <a:solidFill>
                <a:srgbClr val="C00000"/>
              </a:solidFill>
              <a:round/>
            </a:ln>
            <a:effectLst/>
          </c:spPr>
          <c:marker>
            <c:symbol val="none"/>
          </c:marker>
          <c:dPt>
            <c:idx val="7"/>
            <c:marker>
              <c:symbol val="none"/>
            </c:marker>
            <c:bubble3D val="0"/>
            <c:extLst>
              <c:ext xmlns:c16="http://schemas.microsoft.com/office/drawing/2014/chart" uri="{C3380CC4-5D6E-409C-BE32-E72D297353CC}">
                <c16:uniqueId val="{00000009-2742-48AE-BF1B-B5F38854CEE9}"/>
              </c:ext>
            </c:extLst>
          </c:dPt>
          <c:cat>
            <c:strRef>
              <c:f>'Komatsu 2023'!$A$3:$A$18</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2023'!$P$3:$P$18</c:f>
              <c:numCache>
                <c:formatCode>General</c:formatCode>
                <c:ptCount val="16"/>
                <c:pt idx="0">
                  <c:v>1.01</c:v>
                </c:pt>
                <c:pt idx="1">
                  <c:v>1.01</c:v>
                </c:pt>
                <c:pt idx="2">
                  <c:v>1.01</c:v>
                </c:pt>
                <c:pt idx="3">
                  <c:v>1.01</c:v>
                </c:pt>
                <c:pt idx="4">
                  <c:v>1.01</c:v>
                </c:pt>
                <c:pt idx="5">
                  <c:v>1.01</c:v>
                </c:pt>
                <c:pt idx="6">
                  <c:v>1.01</c:v>
                </c:pt>
                <c:pt idx="7">
                  <c:v>1.01</c:v>
                </c:pt>
                <c:pt idx="8">
                  <c:v>1.01</c:v>
                </c:pt>
                <c:pt idx="9">
                  <c:v>1.01</c:v>
                </c:pt>
                <c:pt idx="10">
                  <c:v>1.01</c:v>
                </c:pt>
                <c:pt idx="11">
                  <c:v>1.01</c:v>
                </c:pt>
                <c:pt idx="12">
                  <c:v>1.01</c:v>
                </c:pt>
                <c:pt idx="13">
                  <c:v>1.01</c:v>
                </c:pt>
                <c:pt idx="14">
                  <c:v>1.01</c:v>
                </c:pt>
                <c:pt idx="15">
                  <c:v>1.01</c:v>
                </c:pt>
              </c:numCache>
            </c:numRef>
          </c:val>
          <c:smooth val="0"/>
          <c:extLst>
            <c:ext xmlns:c16="http://schemas.microsoft.com/office/drawing/2014/chart" uri="{C3380CC4-5D6E-409C-BE32-E72D297353CC}">
              <c16:uniqueId val="{0000000C-0420-41D7-AFE0-CA6BD43B2B87}"/>
            </c:ext>
          </c:extLst>
        </c:ser>
        <c:dLbls>
          <c:showLegendKey val="0"/>
          <c:showVal val="0"/>
          <c:showCatName val="0"/>
          <c:showSerName val="0"/>
          <c:showPercent val="0"/>
          <c:showBubbleSize val="0"/>
        </c:dLbls>
        <c:marker val="1"/>
        <c:smooth val="0"/>
        <c:axId val="142198656"/>
        <c:axId val="142200192"/>
      </c:lineChart>
      <c:catAx>
        <c:axId val="14219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00192"/>
        <c:crosses val="autoZero"/>
        <c:auto val="1"/>
        <c:lblAlgn val="ctr"/>
        <c:lblOffset val="100"/>
        <c:noMultiLvlLbl val="0"/>
      </c:catAx>
      <c:valAx>
        <c:axId val="142200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98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Woodstock Komatsu DPU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'Komatsu 2023'!$L$21</c:f>
              <c:strCache>
                <c:ptCount val="1"/>
                <c:pt idx="0">
                  <c:v>Production DPU</c:v>
                </c:pt>
              </c:strCache>
            </c:strRef>
          </c:tx>
          <c:spPr>
            <a:solidFill>
              <a:schemeClr val="accent1"/>
            </a:solidFill>
            <a:ln>
              <a:noFill/>
            </a:ln>
            <a:effectLst/>
          </c:spPr>
          <c:invertIfNegative val="0"/>
          <c:dPt>
            <c:idx val="0"/>
            <c:invertIfNegative val="0"/>
            <c:bubble3D val="0"/>
            <c:spPr>
              <a:solidFill>
                <a:srgbClr val="C00000"/>
              </a:solidFill>
              <a:ln>
                <a:solidFill>
                  <a:srgbClr val="C00000"/>
                </a:solidFill>
              </a:ln>
              <a:effectLst/>
            </c:spPr>
            <c:extLst>
              <c:ext xmlns:c16="http://schemas.microsoft.com/office/drawing/2014/chart" uri="{C3380CC4-5D6E-409C-BE32-E72D297353CC}">
                <c16:uniqueId val="{00000001-F16F-4154-9A3E-2157B045E6EB}"/>
              </c:ext>
            </c:extLst>
          </c:dPt>
          <c:dPt>
            <c:idx val="1"/>
            <c:invertIfNegative val="0"/>
            <c:bubble3D val="0"/>
            <c:spPr>
              <a:solidFill>
                <a:srgbClr val="C00000"/>
              </a:solidFill>
              <a:ln>
                <a:noFill/>
              </a:ln>
              <a:effectLst/>
            </c:spPr>
            <c:extLst>
              <c:ext xmlns:c16="http://schemas.microsoft.com/office/drawing/2014/chart" uri="{C3380CC4-5D6E-409C-BE32-E72D297353CC}">
                <c16:uniqueId val="{00000003-F16F-4154-9A3E-2157B045E6EB}"/>
              </c:ext>
            </c:extLst>
          </c:dPt>
          <c:dPt>
            <c:idx val="2"/>
            <c:invertIfNegative val="0"/>
            <c:bubble3D val="0"/>
            <c:spPr>
              <a:solidFill>
                <a:srgbClr val="FFC000"/>
              </a:solidFill>
              <a:ln>
                <a:noFill/>
              </a:ln>
              <a:effectLst/>
            </c:spPr>
            <c:extLst>
              <c:ext xmlns:c16="http://schemas.microsoft.com/office/drawing/2014/chart" uri="{C3380CC4-5D6E-409C-BE32-E72D297353CC}">
                <c16:uniqueId val="{00000005-F16F-4154-9A3E-2157B045E6EB}"/>
              </c:ext>
            </c:extLst>
          </c:dPt>
          <c:dPt>
            <c:idx val="3"/>
            <c:invertIfNegative val="0"/>
            <c:bubble3D val="0"/>
            <c:spPr>
              <a:solidFill>
                <a:srgbClr val="00B050"/>
              </a:solidFill>
              <a:ln>
                <a:noFill/>
              </a:ln>
              <a:effectLst/>
            </c:spPr>
            <c:extLst>
              <c:ext xmlns:c16="http://schemas.microsoft.com/office/drawing/2014/chart" uri="{C3380CC4-5D6E-409C-BE32-E72D297353CC}">
                <c16:uniqueId val="{00000006-06B1-4975-818A-E86B8BE0D2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'Komatsu 2023'!$A$22:$A$37</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2023'!$L$22:$L$37</c:f>
              <c:numCache>
                <c:formatCode>General</c:formatCode>
                <c:ptCount val="16"/>
                <c:pt idx="0">
                  <c:v>0.17</c:v>
                </c:pt>
                <c:pt idx="1">
                  <c:v>0.08</c:v>
                </c:pt>
                <c:pt idx="2">
                  <c:v>0.08</c:v>
                </c:pt>
                <c:pt idx="3">
                  <c:v>0.05</c:v>
                </c:pt>
                <c:pt idx="4">
                  <c:v>0</c:v>
                </c:pt>
                <c:pt idx="5">
                  <c:v>0.5</c:v>
                </c:pt>
                <c:pt idx="6">
                  <c:v>0.25</c:v>
                </c:pt>
                <c:pt idx="7">
                  <c:v>0.63</c:v>
                </c:pt>
                <c:pt idx="8">
                  <c:v>0.63</c:v>
                </c:pt>
                <c:pt idx="9">
                  <c:v>0</c:v>
                </c:pt>
                <c:pt idx="10">
                  <c:v>0.25</c:v>
                </c:pt>
                <c:pt idx="11">
                  <c:v>0</c:v>
                </c:pt>
                <c:pt idx="12" formatCode="0.00">
                  <c:v>0.04</c:v>
                </c:pt>
                <c:pt idx="13">
                  <c:v>0.15</c:v>
                </c:pt>
                <c:pt idx="14">
                  <c:v>0.15</c:v>
                </c:pt>
                <c:pt idx="15">
                  <c:v>0.13</c:v>
                </c:pt>
              </c:numCache>
            </c:numRef>
          </c:val>
          <c:extLst>
            <c:ext xmlns:c16="http://schemas.microsoft.com/office/drawing/2014/chart" uri="{C3380CC4-5D6E-409C-BE32-E72D297353CC}">
              <c16:uniqueId val="{00000006-F16F-4154-9A3E-2157B045E6EB}"/>
            </c:ext>
          </c:extLst>
        </c:ser>
        <c:dLbls>
          <c:showLegendKey val="0"/>
          <c:showVal val="0"/>
          <c:showCatName val="0"/>
          <c:showSerName val="0"/>
          <c:showPercent val="0"/>
          <c:showBubbleSize val="0"/>
        </c:dLbls>
        <c:gapWidth val="150"/>
        <c:axId val="142979072"/>
        <c:axId val="142980608"/>
      </c:barChart>
      <c:lineChart>
        <c:grouping val="standard"/>
        <c:varyColors val="0"/>
        <c:ser>
          <c:idx val="1"/>
          <c:order val="1"/>
          <c:tx>
            <c:strRef>
              <c:f>'Komatsu 2023'!$M$21</c:f>
              <c:strCache>
                <c:ptCount val="1"/>
                <c:pt idx="0">
                  <c:v>Production Average FY DPU</c:v>
                </c:pt>
              </c:strCache>
            </c:strRef>
          </c:tx>
          <c:spPr>
            <a:ln w="28575" cap="rnd">
              <a:solidFill>
                <a:schemeClr val="accent2"/>
              </a:solidFill>
              <a:round/>
            </a:ln>
            <a:effectLst/>
          </c:spPr>
          <c:marker>
            <c:symbol val="none"/>
          </c:marker>
          <c:cat>
            <c:strRef>
              <c:f>'Komatsu 2023'!$A$22:$A$37</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2023'!$M$22:$M$37</c:f>
              <c:numCache>
                <c:formatCode>General</c:formatCode>
                <c:ptCount val="16"/>
                <c:pt idx="0">
                  <c:v>0.17</c:v>
                </c:pt>
                <c:pt idx="1">
                  <c:v>0.08</c:v>
                </c:pt>
                <c:pt idx="2">
                  <c:v>0.08</c:v>
                </c:pt>
                <c:pt idx="3">
                  <c:v>0.09</c:v>
                </c:pt>
                <c:pt idx="4">
                  <c:v>0</c:v>
                </c:pt>
                <c:pt idx="5">
                  <c:v>0.5</c:v>
                </c:pt>
                <c:pt idx="6">
                  <c:v>0.75</c:v>
                </c:pt>
                <c:pt idx="7">
                  <c:v>0.5</c:v>
                </c:pt>
                <c:pt idx="8">
                  <c:v>0.31</c:v>
                </c:pt>
                <c:pt idx="9">
                  <c:v>0.28000000000000003</c:v>
                </c:pt>
                <c:pt idx="10">
                  <c:v>0.15</c:v>
                </c:pt>
                <c:pt idx="11">
                  <c:v>0.13</c:v>
                </c:pt>
                <c:pt idx="12" formatCode="0.00">
                  <c:v>0.11</c:v>
                </c:pt>
                <c:pt idx="13">
                  <c:v>0.12</c:v>
                </c:pt>
                <c:pt idx="14">
                  <c:v>0.11</c:v>
                </c:pt>
                <c:pt idx="15">
                  <c:v>0.12</c:v>
                </c:pt>
              </c:numCache>
            </c:numRef>
          </c:val>
          <c:smooth val="0"/>
          <c:extLst>
            <c:ext xmlns:c16="http://schemas.microsoft.com/office/drawing/2014/chart" uri="{C3380CC4-5D6E-409C-BE32-E72D297353CC}">
              <c16:uniqueId val="{00000007-F16F-4154-9A3E-2157B045E6EB}"/>
            </c:ext>
          </c:extLst>
        </c:ser>
        <c:ser>
          <c:idx val="2"/>
          <c:order val="2"/>
          <c:tx>
            <c:strRef>
              <c:f>'Komatsu 2023'!$N$21</c:f>
              <c:strCache>
                <c:ptCount val="1"/>
                <c:pt idx="0">
                  <c:v>Green Target</c:v>
                </c:pt>
              </c:strCache>
            </c:strRef>
          </c:tx>
          <c:spPr>
            <a:ln w="28575" cap="rnd">
              <a:solidFill>
                <a:schemeClr val="accent6">
                  <a:lumMod val="75000"/>
                </a:schemeClr>
              </a:solidFill>
              <a:round/>
            </a:ln>
            <a:effectLst/>
          </c:spPr>
          <c:marker>
            <c:symbol val="none"/>
          </c:marker>
          <c:cat>
            <c:strRef>
              <c:f>'Komatsu 2023'!$A$22:$A$37</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2023'!$N$22:$N$37</c:f>
              <c:numCache>
                <c:formatCode>General</c:formatCode>
                <c:ptCount val="16"/>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numCache>
            </c:numRef>
          </c:val>
          <c:smooth val="0"/>
          <c:extLst>
            <c:ext xmlns:c16="http://schemas.microsoft.com/office/drawing/2014/chart" uri="{C3380CC4-5D6E-409C-BE32-E72D297353CC}">
              <c16:uniqueId val="{00000008-F16F-4154-9A3E-2157B045E6EB}"/>
            </c:ext>
          </c:extLst>
        </c:ser>
        <c:ser>
          <c:idx val="3"/>
          <c:order val="3"/>
          <c:tx>
            <c:strRef>
              <c:f>'Komatsu 2023'!$O$21</c:f>
              <c:strCache>
                <c:ptCount val="1"/>
                <c:pt idx="0">
                  <c:v>Yellow Target</c:v>
                </c:pt>
              </c:strCache>
            </c:strRef>
          </c:tx>
          <c:spPr>
            <a:ln w="28575" cap="rnd">
              <a:solidFill>
                <a:schemeClr val="accent4"/>
              </a:solidFill>
              <a:round/>
            </a:ln>
            <a:effectLst/>
          </c:spPr>
          <c:marker>
            <c:symbol val="none"/>
          </c:marker>
          <c:cat>
            <c:strRef>
              <c:f>'Komatsu 2023'!$A$22:$A$37</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2023'!$O$22:$O$37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09-F16F-4154-9A3E-2157B045E6EB}"/>
            </c:ext>
          </c:extLst>
        </c:ser>
        <c:ser>
          <c:idx val="4"/>
          <c:order val="4"/>
          <c:tx>
            <c:strRef>
              <c:f>'Komatsu 2023'!$P$21</c:f>
              <c:strCache>
                <c:ptCount val="1"/>
                <c:pt idx="0">
                  <c:v>Red Target</c:v>
                </c:pt>
              </c:strCache>
            </c:strRef>
          </c:tx>
          <c:spPr>
            <a:ln w="28575" cap="rnd">
              <a:solidFill>
                <a:srgbClr val="C00000"/>
              </a:solidFill>
              <a:round/>
            </a:ln>
            <a:effectLst/>
          </c:spPr>
          <c:marker>
            <c:symbol val="none"/>
          </c:marker>
          <c:cat>
            <c:strRef>
              <c:f>'Komatsu 2023'!$A$22:$A$37</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2023'!$P$22:$P$37</c:f>
              <c:numCache>
                <c:formatCode>General</c:formatCode>
                <c:ptCount val="16"/>
                <c:pt idx="0">
                  <c:v>1.01</c:v>
                </c:pt>
                <c:pt idx="1">
                  <c:v>1.01</c:v>
                </c:pt>
                <c:pt idx="2">
                  <c:v>1.01</c:v>
                </c:pt>
                <c:pt idx="3">
                  <c:v>1.01</c:v>
                </c:pt>
                <c:pt idx="4">
                  <c:v>1.01</c:v>
                </c:pt>
                <c:pt idx="5">
                  <c:v>1.01</c:v>
                </c:pt>
                <c:pt idx="6">
                  <c:v>1.01</c:v>
                </c:pt>
                <c:pt idx="7">
                  <c:v>1.01</c:v>
                </c:pt>
                <c:pt idx="8">
                  <c:v>1.01</c:v>
                </c:pt>
                <c:pt idx="9">
                  <c:v>1.01</c:v>
                </c:pt>
                <c:pt idx="10">
                  <c:v>1.01</c:v>
                </c:pt>
                <c:pt idx="11">
                  <c:v>1.01</c:v>
                </c:pt>
                <c:pt idx="12">
                  <c:v>1.01</c:v>
                </c:pt>
                <c:pt idx="13">
                  <c:v>1.01</c:v>
                </c:pt>
                <c:pt idx="14">
                  <c:v>1.01</c:v>
                </c:pt>
                <c:pt idx="15">
                  <c:v>1.01</c:v>
                </c:pt>
              </c:numCache>
            </c:numRef>
          </c:val>
          <c:smooth val="0"/>
          <c:extLst>
            <c:ext xmlns:c16="http://schemas.microsoft.com/office/drawing/2014/chart" uri="{C3380CC4-5D6E-409C-BE32-E72D297353CC}">
              <c16:uniqueId val="{0000000A-F16F-4154-9A3E-2157B045E6EB}"/>
            </c:ext>
          </c:extLst>
        </c:ser>
        <c:dLbls>
          <c:showLegendKey val="0"/>
          <c:showVal val="0"/>
          <c:showCatName val="0"/>
          <c:showSerName val="0"/>
          <c:showPercent val="0"/>
          <c:showBubbleSize val="0"/>
        </c:dLbls>
        <c:marker val="1"/>
        <c:smooth val="0"/>
        <c:axId val="142979072"/>
        <c:axId val="142980608"/>
      </c:lineChart>
      <c:catAx>
        <c:axId val="14297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80608"/>
        <c:crosses val="autoZero"/>
        <c:auto val="1"/>
        <c:lblAlgn val="ctr"/>
        <c:lblOffset val="100"/>
        <c:noMultiLvlLbl val="0"/>
      </c:catAx>
      <c:valAx>
        <c:axId val="14298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79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Cambridge Komatsu defects FY2023</a:t>
            </a:r>
          </a:p>
        </c:rich>
      </c:tx>
      <c:overlay val="0"/>
      <c:spPr>
        <a:noFill/>
        <a:ln>
          <a:noFill/>
        </a:ln>
        <a:effectLst/>
      </c:spPr>
    </c:title>
    <c:autoTitleDeleted val="0"/>
    <c:plotArea>
      <c:layout/>
      <c:barChart>
        <c:barDir val="col"/>
        <c:grouping val="stacked"/>
        <c:varyColors val="0"/>
        <c:ser>
          <c:idx val="0"/>
          <c:order val="0"/>
          <c:tx>
            <c:strRef>
              <c:f>'Komatsu 2023'!$C$2</c:f>
              <c:strCache>
                <c:ptCount val="1"/>
                <c:pt idx="0">
                  <c:v>Defect Notice Productioon</c:v>
                </c:pt>
              </c:strCache>
            </c:strRef>
          </c:tx>
          <c:spPr>
            <a:solidFill>
              <a:schemeClr val="accent4"/>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4DE-4ABE-AAF0-01C6B31DFD0F}"/>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64DE-4ABE-AAF0-01C6B31DFD0F}"/>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64DE-4ABE-AAF0-01C6B31DFD0F}"/>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6C37-4C14-A92A-A6CA5AD979E2}"/>
              </c:ext>
            </c:extLst>
          </c:dPt>
          <c:dPt>
            <c:idx val="9"/>
            <c:invertIfNegative val="0"/>
            <c:bubble3D val="0"/>
            <c:extLst>
              <c:ext xmlns:c16="http://schemas.microsoft.com/office/drawing/2014/chart" uri="{C3380CC4-5D6E-409C-BE32-E72D297353CC}">
                <c16:uniqueId val="{00000008-BC6C-4FA6-BF80-D3092F02E0B1}"/>
              </c:ext>
            </c:extLst>
          </c:dPt>
          <c:dPt>
            <c:idx val="14"/>
            <c:invertIfNegative val="0"/>
            <c:bubble3D val="0"/>
            <c:extLst>
              <c:ext xmlns:c16="http://schemas.microsoft.com/office/drawing/2014/chart" uri="{C3380CC4-5D6E-409C-BE32-E72D297353CC}">
                <c16:uniqueId val="{00000009-BC6C-4FA6-BF80-D3092F02E0B1}"/>
              </c:ext>
            </c:extLst>
          </c:dPt>
          <c:dLbls>
            <c:dLbl>
              <c:idx val="0"/>
              <c:layout>
                <c:manualLayout>
                  <c:x val="0"/>
                  <c:y val="-0.290006988120195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DE-4ABE-AAF0-01C6B31DFD0F}"/>
                </c:ext>
              </c:extLst>
            </c:dLbl>
            <c:dLbl>
              <c:idx val="1"/>
              <c:layout>
                <c:manualLayout>
                  <c:x val="0"/>
                  <c:y val="-0.181691125087351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DE-4ABE-AAF0-01C6B31DFD0F}"/>
                </c:ext>
              </c:extLst>
            </c:dLbl>
            <c:dLbl>
              <c:idx val="2"/>
              <c:layout>
                <c:manualLayout>
                  <c:x val="0"/>
                  <c:y val="-0.104821802935010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DE-4ABE-AAF0-01C6B31DFD0F}"/>
                </c:ext>
              </c:extLst>
            </c:dLbl>
            <c:dLbl>
              <c:idx val="3"/>
              <c:layout>
                <c:manualLayout>
                  <c:x val="-1.95160031225605E-3"/>
                  <c:y val="-0.17120894479385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37-4C14-A92A-A6CA5AD979E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2023'!$A$3:$A$18</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2023'!$C$3:$C$18</c:f>
              <c:numCache>
                <c:formatCode>General</c:formatCode>
                <c:ptCount val="16"/>
                <c:pt idx="0">
                  <c:v>15.16</c:v>
                </c:pt>
                <c:pt idx="1">
                  <c:v>7.75</c:v>
                </c:pt>
                <c:pt idx="2">
                  <c:v>4.5</c:v>
                </c:pt>
                <c:pt idx="3" formatCode="0.0">
                  <c:v>8.08</c:v>
                </c:pt>
                <c:pt idx="4">
                  <c:v>5</c:v>
                </c:pt>
                <c:pt idx="5">
                  <c:v>11</c:v>
                </c:pt>
                <c:pt idx="6">
                  <c:v>8</c:v>
                </c:pt>
                <c:pt idx="7">
                  <c:v>7</c:v>
                </c:pt>
                <c:pt idx="8">
                  <c:v>8</c:v>
                </c:pt>
                <c:pt idx="9">
                  <c:v>3</c:v>
                </c:pt>
                <c:pt idx="10">
                  <c:v>3</c:v>
                </c:pt>
                <c:pt idx="11">
                  <c:v>16</c:v>
                </c:pt>
                <c:pt idx="12">
                  <c:v>8</c:v>
                </c:pt>
                <c:pt idx="13">
                  <c:v>5</c:v>
                </c:pt>
                <c:pt idx="14">
                  <c:v>7</c:v>
                </c:pt>
                <c:pt idx="15">
                  <c:v>9</c:v>
                </c:pt>
              </c:numCache>
            </c:numRef>
          </c:val>
          <c:extLst>
            <c:ext xmlns:c16="http://schemas.microsoft.com/office/drawing/2014/chart" uri="{C3380CC4-5D6E-409C-BE32-E72D297353CC}">
              <c16:uniqueId val="{00000008-64DE-4ABE-AAF0-01C6B31DFD0F}"/>
            </c:ext>
          </c:extLst>
        </c:ser>
        <c:ser>
          <c:idx val="1"/>
          <c:order val="1"/>
          <c:tx>
            <c:strRef>
              <c:f>'Komatsu 2023'!$D$2</c:f>
              <c:strCache>
                <c:ptCount val="1"/>
                <c:pt idx="0">
                  <c:v>Defect Notice In Process Machining</c:v>
                </c:pt>
              </c:strCache>
            </c:strRef>
          </c:tx>
          <c:spPr>
            <a:solidFill>
              <a:schemeClr val="accent2"/>
            </a:solidFill>
            <a:ln>
              <a:noFill/>
            </a:ln>
            <a:effectLst/>
          </c:spPr>
          <c:invertIfNegative val="0"/>
          <c:cat>
            <c:strRef>
              <c:f>'Komatsu 2023'!$A$3:$A$18</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2023'!$D$3:$D$18</c:f>
              <c:numCache>
                <c:formatCode>General</c:formatCode>
                <c:ptCount val="16"/>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9-64DE-4ABE-AAF0-01C6B31DFD0F}"/>
            </c:ext>
          </c:extLst>
        </c:ser>
        <c:ser>
          <c:idx val="2"/>
          <c:order val="2"/>
          <c:tx>
            <c:strRef>
              <c:f>'Komatsu 2023'!$E$2</c:f>
              <c:strCache>
                <c:ptCount val="1"/>
                <c:pt idx="0">
                  <c:v>Defect Notice Raw Material</c:v>
                </c:pt>
              </c:strCache>
            </c:strRef>
          </c:tx>
          <c:spPr>
            <a:solidFill>
              <a:srgbClr val="C0000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2023'!$A$3:$A$18</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2023'!$E$3:$E$18</c:f>
              <c:numCache>
                <c:formatCode>General</c:formatCode>
                <c:ptCount val="16"/>
                <c:pt idx="4">
                  <c:v>0</c:v>
                </c:pt>
                <c:pt idx="5">
                  <c:v>2</c:v>
                </c:pt>
                <c:pt idx="6">
                  <c:v>1</c:v>
                </c:pt>
                <c:pt idx="7">
                  <c:v>0</c:v>
                </c:pt>
                <c:pt idx="8">
                  <c:v>0</c:v>
                </c:pt>
                <c:pt idx="9">
                  <c:v>0</c:v>
                </c:pt>
                <c:pt idx="10">
                  <c:v>1</c:v>
                </c:pt>
                <c:pt idx="11">
                  <c:v>2</c:v>
                </c:pt>
                <c:pt idx="12">
                  <c:v>0</c:v>
                </c:pt>
                <c:pt idx="13">
                  <c:v>2</c:v>
                </c:pt>
                <c:pt idx="14">
                  <c:v>1</c:v>
                </c:pt>
                <c:pt idx="15">
                  <c:v>0</c:v>
                </c:pt>
              </c:numCache>
            </c:numRef>
          </c:val>
          <c:extLst>
            <c:ext xmlns:c16="http://schemas.microsoft.com/office/drawing/2014/chart" uri="{C3380CC4-5D6E-409C-BE32-E72D297353CC}">
              <c16:uniqueId val="{0000000A-64DE-4ABE-AAF0-01C6B31DFD0F}"/>
            </c:ext>
          </c:extLst>
        </c:ser>
        <c:ser>
          <c:idx val="3"/>
          <c:order val="3"/>
          <c:tx>
            <c:strRef>
              <c:f>'Komatsu 2023'!$F$2</c:f>
              <c:strCache>
                <c:ptCount val="1"/>
                <c:pt idx="0">
                  <c:v>Defect Notice NPI/PPAP</c:v>
                </c:pt>
              </c:strCache>
            </c:strRef>
          </c:tx>
          <c:spPr>
            <a:solidFill>
              <a:srgbClr val="FF000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2023'!$A$3:$A$18</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2023'!$F$3:$F$18</c:f>
              <c:numCache>
                <c:formatCode>General</c:formatCode>
                <c:ptCount val="16"/>
                <c:pt idx="4">
                  <c:v>2</c:v>
                </c:pt>
                <c:pt idx="5">
                  <c:v>3</c:v>
                </c:pt>
                <c:pt idx="6">
                  <c:v>1</c:v>
                </c:pt>
                <c:pt idx="7">
                  <c:v>1</c:v>
                </c:pt>
                <c:pt idx="8">
                  <c:v>3</c:v>
                </c:pt>
                <c:pt idx="9">
                  <c:v>1</c:v>
                </c:pt>
                <c:pt idx="10">
                  <c:v>6</c:v>
                </c:pt>
                <c:pt idx="11">
                  <c:v>4</c:v>
                </c:pt>
                <c:pt idx="12">
                  <c:v>2</c:v>
                </c:pt>
                <c:pt idx="13">
                  <c:v>9</c:v>
                </c:pt>
                <c:pt idx="14">
                  <c:v>3</c:v>
                </c:pt>
                <c:pt idx="15">
                  <c:v>4</c:v>
                </c:pt>
              </c:numCache>
            </c:numRef>
          </c:val>
          <c:extLst>
            <c:ext xmlns:c16="http://schemas.microsoft.com/office/drawing/2014/chart" uri="{C3380CC4-5D6E-409C-BE32-E72D297353CC}">
              <c16:uniqueId val="{0000000B-64DE-4ABE-AAF0-01C6B31DFD0F}"/>
            </c:ext>
          </c:extLst>
        </c:ser>
        <c:ser>
          <c:idx val="4"/>
          <c:order val="4"/>
          <c:tx>
            <c:strRef>
              <c:f>'Komatsu 2023'!$G$2</c:f>
              <c:strCache>
                <c:ptCount val="1"/>
                <c:pt idx="0">
                  <c:v>Defect Notice PPD Parts</c:v>
                </c:pt>
              </c:strCache>
            </c:strRef>
          </c:tx>
          <c:spPr>
            <a:solidFill>
              <a:srgbClr val="FFFF0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2023'!$A$3:$A$18</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2023'!$G$3:$G$18</c:f>
              <c:numCache>
                <c:formatCode>General</c:formatCode>
                <c:ptCount val="16"/>
                <c:pt idx="4">
                  <c:v>0</c:v>
                </c:pt>
                <c:pt idx="5">
                  <c:v>0</c:v>
                </c:pt>
                <c:pt idx="6">
                  <c:v>0</c:v>
                </c:pt>
                <c:pt idx="7">
                  <c:v>0</c:v>
                </c:pt>
                <c:pt idx="8">
                  <c:v>0</c:v>
                </c:pt>
                <c:pt idx="9">
                  <c:v>0</c:v>
                </c:pt>
                <c:pt idx="10">
                  <c:v>0</c:v>
                </c:pt>
                <c:pt idx="11">
                  <c:v>1</c:v>
                </c:pt>
                <c:pt idx="12">
                  <c:v>0</c:v>
                </c:pt>
                <c:pt idx="13">
                  <c:v>0</c:v>
                </c:pt>
                <c:pt idx="14">
                  <c:v>0</c:v>
                </c:pt>
                <c:pt idx="15">
                  <c:v>0</c:v>
                </c:pt>
              </c:numCache>
            </c:numRef>
          </c:val>
          <c:extLst>
            <c:ext xmlns:c16="http://schemas.microsoft.com/office/drawing/2014/chart" uri="{C3380CC4-5D6E-409C-BE32-E72D297353CC}">
              <c16:uniqueId val="{0000000C-64DE-4ABE-AAF0-01C6B31DFD0F}"/>
            </c:ext>
          </c:extLst>
        </c:ser>
        <c:ser>
          <c:idx val="5"/>
          <c:order val="5"/>
          <c:tx>
            <c:strRef>
              <c:f>'Komatsu 2023'!$H$2</c:f>
              <c:strCache>
                <c:ptCount val="1"/>
                <c:pt idx="0">
                  <c:v>No Defect Claims Early Life Failure</c:v>
                </c:pt>
              </c:strCache>
            </c:strRef>
          </c:tx>
          <c:spPr>
            <a:solidFill>
              <a:schemeClr val="accent6"/>
            </a:solidFill>
            <a:ln>
              <a:noFill/>
            </a:ln>
            <a:effectLst/>
          </c:spPr>
          <c:invertIfNegative val="0"/>
          <c:cat>
            <c:strRef>
              <c:f>'Komatsu 2023'!$A$3:$A$18</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2023'!$H$3:$H$18</c:f>
              <c:numCache>
                <c:formatCode>General</c:formatCode>
                <c:ptCount val="16"/>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D-64DE-4ABE-AAF0-01C6B31DFD0F}"/>
            </c:ext>
          </c:extLst>
        </c:ser>
        <c:dLbls>
          <c:showLegendKey val="0"/>
          <c:showVal val="0"/>
          <c:showCatName val="0"/>
          <c:showSerName val="0"/>
          <c:showPercent val="0"/>
          <c:showBubbleSize val="0"/>
        </c:dLbls>
        <c:gapWidth val="150"/>
        <c:overlap val="100"/>
        <c:axId val="143129216"/>
        <c:axId val="143135104"/>
      </c:barChart>
      <c:catAx>
        <c:axId val="14312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35104"/>
        <c:crosses val="autoZero"/>
        <c:auto val="1"/>
        <c:lblAlgn val="ctr"/>
        <c:lblOffset val="100"/>
        <c:noMultiLvlLbl val="0"/>
      </c:catAx>
      <c:valAx>
        <c:axId val="14313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29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Woodstock Komatsu Defects FY2023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'Komatsu 2023'!$C$21</c:f>
              <c:strCache>
                <c:ptCount val="1"/>
                <c:pt idx="0">
                  <c:v>Defect Notice Productioon</c:v>
                </c:pt>
              </c:strCache>
            </c:strRef>
          </c:tx>
          <c:spPr>
            <a:solidFill>
              <a:srgbClr val="FFC00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9E4D-4A00-9306-FDB6B8813C77}"/>
              </c:ext>
            </c:extLst>
          </c:dPt>
          <c:dPt>
            <c:idx val="1"/>
            <c:invertIfNegative val="0"/>
            <c:bubble3D val="0"/>
            <c:spPr>
              <a:solidFill>
                <a:srgbClr val="0070C0"/>
              </a:solidFill>
              <a:ln>
                <a:noFill/>
              </a:ln>
              <a:effectLst/>
            </c:spPr>
            <c:extLst>
              <c:ext xmlns:c16="http://schemas.microsoft.com/office/drawing/2014/chart" uri="{C3380CC4-5D6E-409C-BE32-E72D297353CC}">
                <c16:uniqueId val="{00000003-9E4D-4A00-9306-FDB6B8813C77}"/>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9E4D-4A00-9306-FDB6B8813C77}"/>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6-FC60-4656-A10B-926715CAA5F8}"/>
              </c:ext>
            </c:extLst>
          </c:dPt>
          <c:dLbls>
            <c:dLbl>
              <c:idx val="0"/>
              <c:layout>
                <c:manualLayout>
                  <c:x val="0"/>
                  <c:y val="-0.284552845528455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4D-4A00-9306-FDB6B8813C77}"/>
                </c:ext>
              </c:extLst>
            </c:dLbl>
            <c:dLbl>
              <c:idx val="1"/>
              <c:layout>
                <c:manualLayout>
                  <c:x val="0"/>
                  <c:y val="-0.125338753387533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4D-4A00-9306-FDB6B8813C77}"/>
                </c:ext>
              </c:extLst>
            </c:dLbl>
            <c:dLbl>
              <c:idx val="2"/>
              <c:layout>
                <c:manualLayout>
                  <c:x val="0"/>
                  <c:y val="-0.115176151761517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4D-4A00-9306-FDB6B8813C77}"/>
                </c:ext>
              </c:extLst>
            </c:dLbl>
            <c:dLbl>
              <c:idx val="3"/>
              <c:layout>
                <c:manualLayout>
                  <c:x val="0"/>
                  <c:y val="-0.15243902439024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C60-4656-A10B-926715CAA5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'Komatsu 2023'!$A$22:$A$37</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2023'!$C$22:$C$37</c:f>
              <c:numCache>
                <c:formatCode>General</c:formatCode>
                <c:ptCount val="16"/>
                <c:pt idx="0">
                  <c:v>2.92</c:v>
                </c:pt>
                <c:pt idx="1">
                  <c:v>1.25</c:v>
                </c:pt>
                <c:pt idx="2" formatCode="0.00">
                  <c:v>1.1659999999999999</c:v>
                </c:pt>
                <c:pt idx="3" formatCode="0.00">
                  <c:v>1.5</c:v>
                </c:pt>
                <c:pt idx="4">
                  <c:v>0</c:v>
                </c:pt>
                <c:pt idx="5">
                  <c:v>4</c:v>
                </c:pt>
                <c:pt idx="6">
                  <c:v>2</c:v>
                </c:pt>
                <c:pt idx="7">
                  <c:v>5</c:v>
                </c:pt>
                <c:pt idx="8">
                  <c:v>5</c:v>
                </c:pt>
                <c:pt idx="9">
                  <c:v>0</c:v>
                </c:pt>
                <c:pt idx="10">
                  <c:v>2</c:v>
                </c:pt>
                <c:pt idx="11">
                  <c:v>0</c:v>
                </c:pt>
                <c:pt idx="12">
                  <c:v>1</c:v>
                </c:pt>
                <c:pt idx="13">
                  <c:v>4</c:v>
                </c:pt>
                <c:pt idx="14">
                  <c:v>4</c:v>
                </c:pt>
                <c:pt idx="15">
                  <c:v>4</c:v>
                </c:pt>
              </c:numCache>
            </c:numRef>
          </c:val>
          <c:extLst>
            <c:ext xmlns:c16="http://schemas.microsoft.com/office/drawing/2014/chart" uri="{C3380CC4-5D6E-409C-BE32-E72D297353CC}">
              <c16:uniqueId val="{00000006-9E4D-4A00-9306-FDB6B8813C77}"/>
            </c:ext>
          </c:extLst>
        </c:ser>
        <c:ser>
          <c:idx val="1"/>
          <c:order val="1"/>
          <c:tx>
            <c:strRef>
              <c:f>'Komatsu 2023'!$D$21</c:f>
              <c:strCache>
                <c:ptCount val="1"/>
                <c:pt idx="0">
                  <c:v>Defect Notice In Process Machining</c:v>
                </c:pt>
              </c:strCache>
            </c:strRef>
          </c:tx>
          <c:spPr>
            <a:solidFill>
              <a:schemeClr val="accent2"/>
            </a:solidFill>
            <a:ln>
              <a:noFill/>
            </a:ln>
            <a:effectLst/>
          </c:spPr>
          <c:invertIfNegative val="0"/>
          <c:cat>
            <c:strRef>
              <c:f>'Komatsu 2023'!$A$22:$A$37</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2023'!$D$22:$D$37</c:f>
              <c:numCache>
                <c:formatCode>General</c:formatCode>
                <c:ptCount val="16"/>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7-9E4D-4A00-9306-FDB6B8813C77}"/>
            </c:ext>
          </c:extLst>
        </c:ser>
        <c:ser>
          <c:idx val="2"/>
          <c:order val="2"/>
          <c:tx>
            <c:strRef>
              <c:f>'Komatsu 2023'!$E$21</c:f>
              <c:strCache>
                <c:ptCount val="1"/>
                <c:pt idx="0">
                  <c:v>Defect Notice Raw Material</c:v>
                </c:pt>
              </c:strCache>
            </c:strRef>
          </c:tx>
          <c:spPr>
            <a:solidFill>
              <a:schemeClr val="accent3"/>
            </a:solidFill>
            <a:ln>
              <a:noFill/>
            </a:ln>
            <a:effectLst/>
          </c:spPr>
          <c:invertIfNegative val="0"/>
          <c:cat>
            <c:strRef>
              <c:f>'Komatsu 2023'!$A$22:$A$37</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2023'!$E$22:$E$37</c:f>
              <c:numCache>
                <c:formatCode>General</c:formatCode>
                <c:ptCount val="16"/>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8-9E4D-4A00-9306-FDB6B8813C77}"/>
            </c:ext>
          </c:extLst>
        </c:ser>
        <c:ser>
          <c:idx val="3"/>
          <c:order val="3"/>
          <c:tx>
            <c:strRef>
              <c:f>'Komatsu 2023'!$F$21</c:f>
              <c:strCache>
                <c:ptCount val="1"/>
                <c:pt idx="0">
                  <c:v>Defect Notice NPI/PPAP</c:v>
                </c:pt>
              </c:strCache>
            </c:strRef>
          </c:tx>
          <c:spPr>
            <a:solidFill>
              <a:srgbClr val="FFCCFF"/>
            </a:solidFill>
            <a:ln>
              <a:noFill/>
            </a:ln>
            <a:effectLst/>
          </c:spPr>
          <c:invertIfNegative val="0"/>
          <c:cat>
            <c:strRef>
              <c:f>'Komatsu 2023'!$A$22:$A$37</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2023'!$F$22:$F$37</c:f>
              <c:numCache>
                <c:formatCode>General</c:formatCode>
                <c:ptCount val="16"/>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9-9E4D-4A00-9306-FDB6B8813C77}"/>
            </c:ext>
          </c:extLst>
        </c:ser>
        <c:ser>
          <c:idx val="4"/>
          <c:order val="4"/>
          <c:tx>
            <c:strRef>
              <c:f>'Komatsu 2023'!$G$21</c:f>
              <c:strCache>
                <c:ptCount val="1"/>
                <c:pt idx="0">
                  <c:v>Defect Notice PPD Parts</c:v>
                </c:pt>
              </c:strCache>
            </c:strRef>
          </c:tx>
          <c:spPr>
            <a:solidFill>
              <a:schemeClr val="accent5"/>
            </a:solidFill>
            <a:ln>
              <a:noFill/>
            </a:ln>
            <a:effectLst/>
          </c:spPr>
          <c:invertIfNegative val="0"/>
          <c:cat>
            <c:strRef>
              <c:f>'Komatsu 2023'!$A$22:$A$37</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2023'!$G$22:$G$37</c:f>
              <c:numCache>
                <c:formatCode>General</c:formatCode>
                <c:ptCount val="16"/>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A-9E4D-4A00-9306-FDB6B8813C77}"/>
            </c:ext>
          </c:extLst>
        </c:ser>
        <c:ser>
          <c:idx val="5"/>
          <c:order val="5"/>
          <c:tx>
            <c:strRef>
              <c:f>'Komatsu 2023'!$H$21</c:f>
              <c:strCache>
                <c:ptCount val="1"/>
                <c:pt idx="0">
                  <c:v>No Defect Claims Early Life Failure</c:v>
                </c:pt>
              </c:strCache>
            </c:strRef>
          </c:tx>
          <c:spPr>
            <a:solidFill>
              <a:schemeClr val="accent6"/>
            </a:solidFill>
            <a:ln>
              <a:noFill/>
            </a:ln>
            <a:effectLst/>
          </c:spPr>
          <c:invertIfNegative val="0"/>
          <c:cat>
            <c:strRef>
              <c:f>'Komatsu 2023'!$A$22:$A$37</c:f>
              <c:strCache>
                <c:ptCount val="16"/>
                <c:pt idx="0">
                  <c:v>2019 avg \ month</c:v>
                </c:pt>
                <c:pt idx="1">
                  <c:v>2020 avg \ month</c:v>
                </c:pt>
                <c:pt idx="2">
                  <c:v>2021 avg \ month</c:v>
                </c:pt>
                <c:pt idx="3">
                  <c:v>2022 avg \ month</c:v>
                </c:pt>
                <c:pt idx="4">
                  <c:v>Apr</c:v>
                </c:pt>
                <c:pt idx="5">
                  <c:v>May</c:v>
                </c:pt>
                <c:pt idx="6">
                  <c:v>Jun</c:v>
                </c:pt>
                <c:pt idx="7">
                  <c:v>Jul</c:v>
                </c:pt>
                <c:pt idx="8">
                  <c:v>Aug</c:v>
                </c:pt>
                <c:pt idx="9">
                  <c:v>Sep</c:v>
                </c:pt>
                <c:pt idx="10">
                  <c:v>Oct</c:v>
                </c:pt>
                <c:pt idx="11">
                  <c:v>Nov</c:v>
                </c:pt>
                <c:pt idx="12">
                  <c:v>Dec</c:v>
                </c:pt>
                <c:pt idx="13">
                  <c:v>Jan</c:v>
                </c:pt>
                <c:pt idx="14">
                  <c:v>Feb</c:v>
                </c:pt>
                <c:pt idx="15">
                  <c:v>Mar</c:v>
                </c:pt>
              </c:strCache>
            </c:strRef>
          </c:cat>
          <c:val>
            <c:numRef>
              <c:f>'Komatsu 2023'!$H$22:$H$37</c:f>
              <c:numCache>
                <c:formatCode>General</c:formatCode>
                <c:ptCount val="16"/>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B-9E4D-4A00-9306-FDB6B8813C77}"/>
            </c:ext>
          </c:extLst>
        </c:ser>
        <c:dLbls>
          <c:showLegendKey val="0"/>
          <c:showVal val="0"/>
          <c:showCatName val="0"/>
          <c:showSerName val="0"/>
          <c:showPercent val="0"/>
          <c:showBubbleSize val="0"/>
        </c:dLbls>
        <c:gapWidth val="150"/>
        <c:overlap val="100"/>
        <c:axId val="143473664"/>
        <c:axId val="143491840"/>
      </c:barChart>
      <c:catAx>
        <c:axId val="14347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91840"/>
        <c:crosses val="autoZero"/>
        <c:auto val="1"/>
        <c:lblAlgn val="ctr"/>
        <c:lblOffset val="100"/>
        <c:noMultiLvlLbl val="0"/>
      </c:catAx>
      <c:valAx>
        <c:axId val="14349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7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[LOG-QA-05 Corrective Action Log copy Jan102026.xlsx]Quaterly Reporting!PivotTable5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'Quaterly Reporting'!$L$4:$L$5</c:f>
              <c:strCache>
                <c:ptCount val="1"/>
                <c:pt idx="0">
                  <c:v>Initial Rejection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'Quaterly Reporting'!$K$6:$K$14</c:f>
              <c:strCache>
                <c:ptCount val="8"/>
                <c:pt idx="0">
                  <c:v>all</c:v>
                </c:pt>
                <c:pt idx="1">
                  <c:v>GDLS</c:v>
                </c:pt>
                <c:pt idx="2">
                  <c:v>Komatsu</c:v>
                </c:pt>
                <c:pt idx="3">
                  <c:v>Mack Defense</c:v>
                </c:pt>
                <c:pt idx="4">
                  <c:v>Midland</c:v>
                </c:pt>
                <c:pt idx="5">
                  <c:v>Progress Rail</c:v>
                </c:pt>
                <c:pt idx="6">
                  <c:v>QCI Cambridge</c:v>
                </c:pt>
                <c:pt idx="7">
                  <c:v>QCI Woodstock</c:v>
                </c:pt>
              </c:strCache>
            </c:strRef>
          </c:cat>
          <c:val>
            <c:numRef>
              <c:f>'Quaterly Reporting'!$L$6:$L$14</c:f>
              <c:numCache>
                <c:formatCode>General</c:formatCode>
                <c:ptCount val="8"/>
                <c:pt idx="0">
                  <c:v>1</c:v>
                </c:pt>
                <c:pt idx="1">
                  <c:v>15</c:v>
                </c:pt>
                <c:pt idx="2">
                  <c:v>143</c:v>
                </c:pt>
                <c:pt idx="3">
                  <c:v>1</c:v>
                </c:pt>
                <c:pt idx="4">
                  <c:v>1</c:v>
                </c:pt>
                <c:pt idx="5">
                  <c:v>1</c:v>
                </c:pt>
                <c:pt idx="6">
                  <c:v>2</c:v>
                </c:pt>
                <c:pt idx="7">
                  <c:v>2</c:v>
                </c:pt>
              </c:numCache>
            </c:numRef>
          </c:val>
          <c:extLst>
            <c:ext xmlns:c16="http://schemas.microsoft.com/office/drawing/2014/chart" uri="{C3380CC4-5D6E-409C-BE32-E72D297353CC}">
              <c16:uniqueId val="{00000001-58DB-4F3D-A376-37FB0F91A2DC}"/>
            </c:ext>
          </c:extLst>
        </c:ser>
        <c:ser>
          <c:idx val="1"/>
          <c:order val="1"/>
          <c:tx>
            <c:strRef>
              <c:f>'Quaterly Reporting'!$M$4:$M$5</c:f>
              <c:strCache>
                <c:ptCount val="1"/>
                <c:pt idx="0">
                  <c:v>Pull stock / Purge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'Quaterly Reporting'!$K$6:$K$14</c:f>
              <c:strCache>
                <c:ptCount val="8"/>
                <c:pt idx="0">
                  <c:v>all</c:v>
                </c:pt>
                <c:pt idx="1">
                  <c:v>GDLS</c:v>
                </c:pt>
                <c:pt idx="2">
                  <c:v>Komatsu</c:v>
                </c:pt>
                <c:pt idx="3">
                  <c:v>Mack Defense</c:v>
                </c:pt>
                <c:pt idx="4">
                  <c:v>Midland</c:v>
                </c:pt>
                <c:pt idx="5">
                  <c:v>Progress Rail</c:v>
                </c:pt>
                <c:pt idx="6">
                  <c:v>QCI Cambridge</c:v>
                </c:pt>
                <c:pt idx="7">
                  <c:v>QCI Woodstock</c:v>
                </c:pt>
              </c:strCache>
            </c:strRef>
          </c:cat>
          <c:val>
            <c:numRef>
              <c:f>'Quaterly Reporting'!$M$6:$M$14</c:f>
              <c:numCache>
                <c:formatCode>General</c:formatCode>
                <c:ptCount val="8"/>
                <c:pt idx="1">
                  <c:v>4</c:v>
                </c:pt>
                <c:pt idx="2">
                  <c:v>33</c:v>
                </c:pt>
                <c:pt idx="7">
                  <c:v>1</c:v>
                </c:pt>
              </c:numCache>
            </c:numRef>
          </c:val>
          <c:extLst>
            <c:ext xmlns:c16="http://schemas.microsoft.com/office/drawing/2014/chart" uri="{C3380CC4-5D6E-409C-BE32-E72D297353CC}">
              <c16:uniqueId val="{00000002-58DB-4F3D-A376-37FB0F91A2DC}"/>
            </c:ext>
          </c:extLst>
        </c:ser>
        <c:ser>
          <c:idx val="2"/>
          <c:order val="2"/>
          <c:tx>
            <c:strRef>
              <c:f>'Quaterly Reporting'!$N$4:$N$5</c:f>
              <c:strCache>
                <c:ptCount val="1"/>
                <c:pt idx="0">
                  <c:v>MRB</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'Quaterly Reporting'!$K$6:$K$14</c:f>
              <c:strCache>
                <c:ptCount val="8"/>
                <c:pt idx="0">
                  <c:v>all</c:v>
                </c:pt>
                <c:pt idx="1">
                  <c:v>GDLS</c:v>
                </c:pt>
                <c:pt idx="2">
                  <c:v>Komatsu</c:v>
                </c:pt>
                <c:pt idx="3">
                  <c:v>Mack Defense</c:v>
                </c:pt>
                <c:pt idx="4">
                  <c:v>Midland</c:v>
                </c:pt>
                <c:pt idx="5">
                  <c:v>Progress Rail</c:v>
                </c:pt>
                <c:pt idx="6">
                  <c:v>QCI Cambridge</c:v>
                </c:pt>
                <c:pt idx="7">
                  <c:v>QCI Woodstock</c:v>
                </c:pt>
              </c:strCache>
            </c:strRef>
          </c:cat>
          <c:val>
            <c:numRef>
              <c:f>'Quaterly Reporting'!$N$6:$N$14</c:f>
              <c:numCache>
                <c:formatCode>General</c:formatCode>
                <c:ptCount val="8"/>
                <c:pt idx="1">
                  <c:v>7</c:v>
                </c:pt>
              </c:numCache>
            </c:numRef>
          </c:val>
          <c:extLst>
            <c:ext xmlns:c16="http://schemas.microsoft.com/office/drawing/2014/chart" uri="{C3380CC4-5D6E-409C-BE32-E72D297353CC}">
              <c16:uniqueId val="{00000002-3C27-4648-B8D7-DF4F0FE5F660}"/>
            </c:ext>
          </c:extLst>
        </c:ser>
        <c:dLbls>
          <c:showLegendKey val="0"/>
          <c:showVal val="0"/>
          <c:showCatName val="0"/>
          <c:showSerName val="0"/>
          <c:showPercent val="0"/>
          <c:showBubbleSize val="0"/>
        </c:dLbls>
        <c:gapWidth val="219"/>
        <c:overlap val="-27"/>
        <c:axId val="143666560"/>
        <c:axId val="143672448"/>
      </c:barChart>
      <c:catAx>
        <c:axId val="14366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72448"/>
        <c:crosses val="autoZero"/>
        <c:auto val="1"/>
        <c:lblAlgn val="ctr"/>
        <c:lblOffset val="100"/>
        <c:noMultiLvlLbl val="0"/>
      </c:catAx>
      <c:valAx>
        <c:axId val="14367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[LOG-QA-05 Corrective Action Log copy Jan102026.xlsx]LS1131717 Data!PivotTable1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489188063"/>
        <c:axId val="1489207263"/>
      </c:barChart>
      <c:catAx>
        <c:axId val="148918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207263"/>
        <c:crosses val="autoZero"/>
        <c:auto val="1"/>
        <c:lblAlgn val="ctr"/>
        <c:lblOffset val="100"/>
        <c:noMultiLvlLbl val="0"/>
      </c:catAx>
      <c:valAx>
        <c:axId val="148920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18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Cambridge Komatsu DPU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'Komatsu 2024'!$L$2</c:f>
              <c:strCache>
                <c:ptCount val="1"/>
                <c:pt idx="0">
                  <c:v>Production DPU</c:v>
                </c:pt>
              </c:strCache>
            </c:strRef>
          </c:tx>
          <c:spPr>
            <a:solidFill>
              <a:srgbClr val="FFC000"/>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EFA-446B-8C1A-AC997481BDA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6EFA-446B-8C1A-AC997481BDA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6EFA-446B-8C1A-AC997481BD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'Komatsu 2024'!$A$3:$A$17</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2024'!$L$3:$L$17</c:f>
              <c:numCache>
                <c:formatCode>General</c:formatCode>
                <c:ptCount val="15"/>
                <c:pt idx="0">
                  <c:v>0.18</c:v>
                </c:pt>
                <c:pt idx="1">
                  <c:v>0.32</c:v>
                </c:pt>
                <c:pt idx="2">
                  <c:v>0.28999999999999998</c:v>
                </c:pt>
                <c:pt idx="3">
                  <c:v>0.21</c:v>
                </c:pt>
                <c:pt idx="4">
                  <c:v>0.27</c:v>
                </c:pt>
                <c:pt idx="5">
                  <c:v>0.2</c:v>
                </c:pt>
                <c:pt idx="6">
                  <c:v>0.2</c:v>
                </c:pt>
                <c:pt idx="7">
                  <c:v>0.41</c:v>
                </c:pt>
                <c:pt idx="8">
                  <c:v>0.3</c:v>
                </c:pt>
                <c:pt idx="9">
                  <c:v>0.56999999999999995</c:v>
                </c:pt>
                <c:pt idx="10">
                  <c:v>0.56999999999999995</c:v>
                </c:pt>
                <c:pt idx="11">
                  <c:v>0.53</c:v>
                </c:pt>
                <c:pt idx="12">
                  <c:v>0.16</c:v>
                </c:pt>
                <c:pt idx="13">
                  <c:v>1.19</c:v>
                </c:pt>
              </c:numCache>
            </c:numRef>
          </c:val>
          <c:extLst>
            <c:ext xmlns:c16="http://schemas.microsoft.com/office/drawing/2014/chart" uri="{C3380CC4-5D6E-409C-BE32-E72D297353CC}">
              <c16:uniqueId val="{00000009-6EFA-446B-8C1A-AC997481BDA8}"/>
            </c:ext>
          </c:extLst>
        </c:ser>
        <c:dLbls>
          <c:showLegendKey val="0"/>
          <c:showVal val="0"/>
          <c:showCatName val="0"/>
          <c:showSerName val="0"/>
          <c:showPercent val="0"/>
          <c:showBubbleSize val="0"/>
        </c:dLbls>
        <c:gapWidth val="150"/>
        <c:axId val="142198656"/>
        <c:axId val="142200192"/>
      </c:barChart>
      <c:lineChart>
        <c:grouping val="standard"/>
        <c:varyColors val="0"/>
        <c:ser>
          <c:idx val="1"/>
          <c:order val="1"/>
          <c:tx>
            <c:strRef>
              <c:f>'Komatsu 2024'!$M$2</c:f>
              <c:strCache>
                <c:ptCount val="1"/>
                <c:pt idx="0">
                  <c:v>Production Average FY DPU</c:v>
                </c:pt>
              </c:strCache>
            </c:strRef>
          </c:tx>
          <c:spPr>
            <a:ln w="28575" cap="rnd">
              <a:solidFill>
                <a:schemeClr val="accent2"/>
              </a:solidFill>
              <a:round/>
            </a:ln>
            <a:effectLst/>
          </c:spPr>
          <c:marker>
            <c:symbol val="none"/>
          </c:marker>
          <c:cat>
            <c:strRef>
              <c:f>'Komatsu 2024'!$A$3:$A$17</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2024'!$M$3:$M$17</c:f>
              <c:numCache>
                <c:formatCode>General</c:formatCode>
                <c:ptCount val="15"/>
                <c:pt idx="0">
                  <c:v>0.18</c:v>
                </c:pt>
                <c:pt idx="1">
                  <c:v>0.36</c:v>
                </c:pt>
                <c:pt idx="2">
                  <c:v>0.37</c:v>
                </c:pt>
                <c:pt idx="3">
                  <c:v>0.21</c:v>
                </c:pt>
                <c:pt idx="4">
                  <c:v>0.24</c:v>
                </c:pt>
                <c:pt idx="5">
                  <c:v>0.22</c:v>
                </c:pt>
                <c:pt idx="6">
                  <c:v>0.22</c:v>
                </c:pt>
                <c:pt idx="7">
                  <c:v>0.26</c:v>
                </c:pt>
                <c:pt idx="8">
                  <c:v>0.27</c:v>
                </c:pt>
                <c:pt idx="9">
                  <c:v>0.3</c:v>
                </c:pt>
                <c:pt idx="10">
                  <c:v>0.33</c:v>
                </c:pt>
                <c:pt idx="11">
                  <c:v>0.35</c:v>
                </c:pt>
                <c:pt idx="12">
                  <c:v>0.33</c:v>
                </c:pt>
                <c:pt idx="13">
                  <c:v>0.41</c:v>
                </c:pt>
              </c:numCache>
            </c:numRef>
          </c:val>
          <c:smooth val="0"/>
          <c:extLst>
            <c:ext xmlns:c16="http://schemas.microsoft.com/office/drawing/2014/chart" uri="{C3380CC4-5D6E-409C-BE32-E72D297353CC}">
              <c16:uniqueId val="{0000000A-6EFA-446B-8C1A-AC997481BDA8}"/>
            </c:ext>
          </c:extLst>
        </c:ser>
        <c:ser>
          <c:idx val="2"/>
          <c:order val="2"/>
          <c:tx>
            <c:strRef>
              <c:f>'Komatsu 2024'!$N$2</c:f>
              <c:strCache>
                <c:ptCount val="1"/>
                <c:pt idx="0">
                  <c:v>Green Target</c:v>
                </c:pt>
              </c:strCache>
            </c:strRef>
          </c:tx>
          <c:spPr>
            <a:ln w="28575" cap="rnd">
              <a:solidFill>
                <a:srgbClr val="00B050"/>
              </a:solidFill>
              <a:round/>
            </a:ln>
            <a:effectLst/>
          </c:spPr>
          <c:marker>
            <c:symbol val="none"/>
          </c:marker>
          <c:cat>
            <c:strRef>
              <c:f>'Komatsu 2024'!$A$3:$A$17</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2024'!$N$3:$N$17</c:f>
              <c:numCache>
                <c:formatCode>General</c:formatCode>
                <c:ptCount val="15"/>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numCache>
            </c:numRef>
          </c:val>
          <c:smooth val="0"/>
          <c:extLst>
            <c:ext xmlns:c16="http://schemas.microsoft.com/office/drawing/2014/chart" uri="{C3380CC4-5D6E-409C-BE32-E72D297353CC}">
              <c16:uniqueId val="{0000000B-6EFA-446B-8C1A-AC997481BDA8}"/>
            </c:ext>
          </c:extLst>
        </c:ser>
        <c:ser>
          <c:idx val="3"/>
          <c:order val="3"/>
          <c:tx>
            <c:strRef>
              <c:f>'Komatsu 2024'!$O$2</c:f>
              <c:strCache>
                <c:ptCount val="1"/>
                <c:pt idx="0">
                  <c:v>Yellow Target</c:v>
                </c:pt>
              </c:strCache>
            </c:strRef>
          </c:tx>
          <c:spPr>
            <a:ln w="28575" cap="rnd">
              <a:solidFill>
                <a:schemeClr val="accent4"/>
              </a:solidFill>
              <a:round/>
            </a:ln>
            <a:effectLst/>
          </c:spPr>
          <c:marker>
            <c:symbol val="none"/>
          </c:marker>
          <c:cat>
            <c:strRef>
              <c:f>'Komatsu 2024'!$A$3:$A$17</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2024'!$O$3:$O$17</c:f>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C-6EFA-446B-8C1A-AC997481BDA8}"/>
            </c:ext>
          </c:extLst>
        </c:ser>
        <c:ser>
          <c:idx val="4"/>
          <c:order val="4"/>
          <c:tx>
            <c:strRef>
              <c:f>'Komatsu 2024'!$P$2</c:f>
              <c:strCache>
                <c:ptCount val="1"/>
                <c:pt idx="0">
                  <c:v>Red Target</c:v>
                </c:pt>
              </c:strCache>
            </c:strRef>
          </c:tx>
          <c:spPr>
            <a:ln w="28575" cap="rnd">
              <a:solidFill>
                <a:srgbClr val="C00000"/>
              </a:solidFill>
              <a:round/>
            </a:ln>
            <a:effectLst/>
          </c:spPr>
          <c:marker>
            <c:symbol val="none"/>
          </c:marker>
          <c:dPt>
            <c:idx val="6"/>
            <c:marker>
              <c:symbol val="none"/>
            </c:marker>
            <c:bubble3D val="0"/>
            <c:extLst>
              <c:ext xmlns:c16="http://schemas.microsoft.com/office/drawing/2014/chart" uri="{C3380CC4-5D6E-409C-BE32-E72D297353CC}">
                <c16:uniqueId val="{00000007-0D01-48EE-BA14-06EAC6545F91}"/>
              </c:ext>
            </c:extLst>
          </c:dPt>
          <c:cat>
            <c:strRef>
              <c:f>'Komatsu 2024'!$A$3:$A$17</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2024'!$P$3:$P$17</c:f>
              <c:numCache>
                <c:formatCode>General</c:formatCode>
                <c:ptCount val="15"/>
                <c:pt idx="0">
                  <c:v>1.01</c:v>
                </c:pt>
                <c:pt idx="1">
                  <c:v>1.01</c:v>
                </c:pt>
                <c:pt idx="2">
                  <c:v>1.01</c:v>
                </c:pt>
                <c:pt idx="3">
                  <c:v>1.01</c:v>
                </c:pt>
                <c:pt idx="4">
                  <c:v>1.01</c:v>
                </c:pt>
                <c:pt idx="5">
                  <c:v>1.01</c:v>
                </c:pt>
                <c:pt idx="6">
                  <c:v>1.01</c:v>
                </c:pt>
                <c:pt idx="7">
                  <c:v>1.01</c:v>
                </c:pt>
                <c:pt idx="8">
                  <c:v>1.01</c:v>
                </c:pt>
                <c:pt idx="9">
                  <c:v>1.01</c:v>
                </c:pt>
                <c:pt idx="10">
                  <c:v>1.01</c:v>
                </c:pt>
                <c:pt idx="11">
                  <c:v>1.01</c:v>
                </c:pt>
                <c:pt idx="12">
                  <c:v>1.01</c:v>
                </c:pt>
                <c:pt idx="13">
                  <c:v>1.01</c:v>
                </c:pt>
                <c:pt idx="14">
                  <c:v>1.01</c:v>
                </c:pt>
              </c:numCache>
            </c:numRef>
          </c:val>
          <c:smooth val="0"/>
          <c:extLst>
            <c:ext xmlns:c16="http://schemas.microsoft.com/office/drawing/2014/chart" uri="{C3380CC4-5D6E-409C-BE32-E72D297353CC}">
              <c16:uniqueId val="{0000000E-6EFA-446B-8C1A-AC997481BDA8}"/>
            </c:ext>
          </c:extLst>
        </c:ser>
        <c:dLbls>
          <c:showLegendKey val="0"/>
          <c:showVal val="0"/>
          <c:showCatName val="0"/>
          <c:showSerName val="0"/>
          <c:showPercent val="0"/>
          <c:showBubbleSize val="0"/>
        </c:dLbls>
        <c:marker val="1"/>
        <c:smooth val="0"/>
        <c:axId val="142198656"/>
        <c:axId val="142200192"/>
      </c:lineChart>
      <c:catAx>
        <c:axId val="14219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00192"/>
        <c:crosses val="autoZero"/>
        <c:auto val="1"/>
        <c:lblAlgn val="ctr"/>
        <c:lblOffset val="100"/>
        <c:noMultiLvlLbl val="0"/>
      </c:catAx>
      <c:valAx>
        <c:axId val="142200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98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Woodstock Komatsu DPU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'Komatsu 2024'!$L$20</c:f>
              <c:strCache>
                <c:ptCount val="1"/>
                <c:pt idx="0">
                  <c:v>Production DPU</c:v>
                </c:pt>
              </c:strCache>
            </c:strRef>
          </c:tx>
          <c:spPr>
            <a:solidFill>
              <a:srgbClr val="FFC000"/>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726B-439D-97AC-B3ABD300DA70}"/>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726B-439D-97AC-B3ABD300DA70}"/>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726B-439D-97AC-B3ABD300DA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'Komatsu 2024'!$A$21:$A$35</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2024'!$L$21:$L$35</c:f>
              <c:numCache>
                <c:formatCode>General</c:formatCode>
                <c:ptCount val="15"/>
                <c:pt idx="0">
                  <c:v>0.08</c:v>
                </c:pt>
                <c:pt idx="1">
                  <c:v>0.05</c:v>
                </c:pt>
                <c:pt idx="2">
                  <c:v>0.13</c:v>
                </c:pt>
                <c:pt idx="3">
                  <c:v>0.21</c:v>
                </c:pt>
                <c:pt idx="4">
                  <c:v>0.23</c:v>
                </c:pt>
                <c:pt idx="5">
                  <c:v>0.17</c:v>
                </c:pt>
                <c:pt idx="6">
                  <c:v>0.08</c:v>
                </c:pt>
                <c:pt idx="7">
                  <c:v>0.31</c:v>
                </c:pt>
                <c:pt idx="8">
                  <c:v>0</c:v>
                </c:pt>
                <c:pt idx="10">
                  <c:v>0</c:v>
                </c:pt>
              </c:numCache>
            </c:numRef>
          </c:val>
          <c:extLst>
            <c:ext xmlns:c16="http://schemas.microsoft.com/office/drawing/2014/chart" uri="{C3380CC4-5D6E-409C-BE32-E72D297353CC}">
              <c16:uniqueId val="{00000008-726B-439D-97AC-B3ABD300DA70}"/>
            </c:ext>
          </c:extLst>
        </c:ser>
        <c:dLbls>
          <c:showLegendKey val="0"/>
          <c:showVal val="0"/>
          <c:showCatName val="0"/>
          <c:showSerName val="0"/>
          <c:showPercent val="0"/>
          <c:showBubbleSize val="0"/>
        </c:dLbls>
        <c:gapWidth val="150"/>
        <c:axId val="142979072"/>
        <c:axId val="142980608"/>
      </c:barChart>
      <c:lineChart>
        <c:grouping val="standard"/>
        <c:varyColors val="0"/>
        <c:ser>
          <c:idx val="1"/>
          <c:order val="1"/>
          <c:tx>
            <c:strRef>
              <c:f>'Komatsu 2024'!$M$20</c:f>
              <c:strCache>
                <c:ptCount val="1"/>
                <c:pt idx="0">
                  <c:v>Production Average FY DPU</c:v>
                </c:pt>
              </c:strCache>
            </c:strRef>
          </c:tx>
          <c:spPr>
            <a:ln w="28575" cap="rnd">
              <a:solidFill>
                <a:schemeClr val="accent2"/>
              </a:solidFill>
              <a:round/>
            </a:ln>
            <a:effectLst/>
          </c:spPr>
          <c:marker>
            <c:symbol val="none"/>
          </c:marker>
          <c:cat>
            <c:strRef>
              <c:f>'Komatsu 2024'!$A$21:$A$35</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2024'!$M$21:$M$35</c:f>
              <c:numCache>
                <c:formatCode>General</c:formatCode>
                <c:ptCount val="15"/>
                <c:pt idx="0">
                  <c:v>0.08</c:v>
                </c:pt>
                <c:pt idx="1">
                  <c:v>0.09</c:v>
                </c:pt>
                <c:pt idx="2">
                  <c:v>0.12</c:v>
                </c:pt>
                <c:pt idx="3">
                  <c:v>0.21</c:v>
                </c:pt>
                <c:pt idx="4">
                  <c:v>0.22</c:v>
                </c:pt>
                <c:pt idx="5">
                  <c:v>0.2</c:v>
                </c:pt>
                <c:pt idx="6">
                  <c:v>0.18</c:v>
                </c:pt>
                <c:pt idx="7">
                  <c:v>0.2</c:v>
                </c:pt>
                <c:pt idx="8">
                  <c:v>0.17</c:v>
                </c:pt>
                <c:pt idx="10">
                  <c:v>0.13</c:v>
                </c:pt>
              </c:numCache>
            </c:numRef>
          </c:val>
          <c:smooth val="0"/>
          <c:extLst>
            <c:ext xmlns:c16="http://schemas.microsoft.com/office/drawing/2014/chart" uri="{C3380CC4-5D6E-409C-BE32-E72D297353CC}">
              <c16:uniqueId val="{00000009-726B-439D-97AC-B3ABD300DA70}"/>
            </c:ext>
          </c:extLst>
        </c:ser>
        <c:ser>
          <c:idx val="2"/>
          <c:order val="2"/>
          <c:tx>
            <c:strRef>
              <c:f>'Komatsu 2024'!$N$20</c:f>
              <c:strCache>
                <c:ptCount val="1"/>
                <c:pt idx="0">
                  <c:v>Green Target</c:v>
                </c:pt>
              </c:strCache>
            </c:strRef>
          </c:tx>
          <c:spPr>
            <a:ln w="28575" cap="rnd">
              <a:solidFill>
                <a:schemeClr val="accent6">
                  <a:lumMod val="75000"/>
                </a:schemeClr>
              </a:solidFill>
              <a:round/>
            </a:ln>
            <a:effectLst/>
          </c:spPr>
          <c:marker>
            <c:symbol val="none"/>
          </c:marker>
          <c:cat>
            <c:strRef>
              <c:f>'Komatsu 2024'!$A$21:$A$35</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2024'!$N$21:$N$35</c:f>
              <c:numCache>
                <c:formatCode>General</c:formatCode>
                <c:ptCount val="15"/>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numCache>
            </c:numRef>
          </c:val>
          <c:smooth val="0"/>
          <c:extLst>
            <c:ext xmlns:c16="http://schemas.microsoft.com/office/drawing/2014/chart" uri="{C3380CC4-5D6E-409C-BE32-E72D297353CC}">
              <c16:uniqueId val="{0000000A-726B-439D-97AC-B3ABD300DA70}"/>
            </c:ext>
          </c:extLst>
        </c:ser>
        <c:ser>
          <c:idx val="3"/>
          <c:order val="3"/>
          <c:tx>
            <c:strRef>
              <c:f>'Komatsu 2024'!$O$20</c:f>
              <c:strCache>
                <c:ptCount val="1"/>
                <c:pt idx="0">
                  <c:v>Yellow Target</c:v>
                </c:pt>
              </c:strCache>
            </c:strRef>
          </c:tx>
          <c:spPr>
            <a:ln w="28575" cap="rnd">
              <a:solidFill>
                <a:schemeClr val="accent4"/>
              </a:solidFill>
              <a:round/>
            </a:ln>
            <a:effectLst/>
          </c:spPr>
          <c:marker>
            <c:symbol val="none"/>
          </c:marker>
          <c:cat>
            <c:strRef>
              <c:f>'Komatsu 2024'!$A$21:$A$35</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2024'!$O$21:$O$35</c:f>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B-726B-439D-97AC-B3ABD300DA70}"/>
            </c:ext>
          </c:extLst>
        </c:ser>
        <c:ser>
          <c:idx val="4"/>
          <c:order val="4"/>
          <c:tx>
            <c:strRef>
              <c:f>'Komatsu 2024'!$P$20</c:f>
              <c:strCache>
                <c:ptCount val="1"/>
                <c:pt idx="0">
                  <c:v>Red Target</c:v>
                </c:pt>
              </c:strCache>
            </c:strRef>
          </c:tx>
          <c:spPr>
            <a:ln w="28575" cap="rnd">
              <a:solidFill>
                <a:srgbClr val="C00000"/>
              </a:solidFill>
              <a:round/>
            </a:ln>
            <a:effectLst/>
          </c:spPr>
          <c:marker>
            <c:symbol val="none"/>
          </c:marker>
          <c:cat>
            <c:strRef>
              <c:f>'Komatsu 2024'!$A$21:$A$35</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2024'!$P$21:$P$35</c:f>
              <c:numCache>
                <c:formatCode>General</c:formatCode>
                <c:ptCount val="15"/>
                <c:pt idx="0">
                  <c:v>1.01</c:v>
                </c:pt>
                <c:pt idx="1">
                  <c:v>1.01</c:v>
                </c:pt>
                <c:pt idx="2">
                  <c:v>1.01</c:v>
                </c:pt>
                <c:pt idx="3">
                  <c:v>1.01</c:v>
                </c:pt>
                <c:pt idx="4">
                  <c:v>1.01</c:v>
                </c:pt>
                <c:pt idx="5">
                  <c:v>1.01</c:v>
                </c:pt>
                <c:pt idx="6">
                  <c:v>1.01</c:v>
                </c:pt>
                <c:pt idx="7">
                  <c:v>1.01</c:v>
                </c:pt>
                <c:pt idx="8">
                  <c:v>1.01</c:v>
                </c:pt>
                <c:pt idx="9">
                  <c:v>1.01</c:v>
                </c:pt>
                <c:pt idx="10">
                  <c:v>1.01</c:v>
                </c:pt>
                <c:pt idx="11">
                  <c:v>1.01</c:v>
                </c:pt>
                <c:pt idx="12">
                  <c:v>1.01</c:v>
                </c:pt>
                <c:pt idx="13">
                  <c:v>1.01</c:v>
                </c:pt>
                <c:pt idx="14">
                  <c:v>1.01</c:v>
                </c:pt>
              </c:numCache>
            </c:numRef>
          </c:val>
          <c:smooth val="0"/>
          <c:extLst>
            <c:ext xmlns:c16="http://schemas.microsoft.com/office/drawing/2014/chart" uri="{C3380CC4-5D6E-409C-BE32-E72D297353CC}">
              <c16:uniqueId val="{0000000C-726B-439D-97AC-B3ABD300DA70}"/>
            </c:ext>
          </c:extLst>
        </c:ser>
        <c:dLbls>
          <c:showLegendKey val="0"/>
          <c:showVal val="0"/>
          <c:showCatName val="0"/>
          <c:showSerName val="0"/>
          <c:showPercent val="0"/>
          <c:showBubbleSize val="0"/>
        </c:dLbls>
        <c:marker val="1"/>
        <c:smooth val="0"/>
        <c:axId val="142979072"/>
        <c:axId val="142980608"/>
      </c:lineChart>
      <c:catAx>
        <c:axId val="14297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80608"/>
        <c:crosses val="autoZero"/>
        <c:auto val="1"/>
        <c:lblAlgn val="ctr"/>
        <c:lblOffset val="100"/>
        <c:noMultiLvlLbl val="0"/>
      </c:catAx>
      <c:valAx>
        <c:axId val="14298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79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Cambridge Komatsu defects FY2024</a:t>
            </a:r>
          </a:p>
        </c:rich>
      </c:tx>
      <c:overlay val="0"/>
      <c:spPr>
        <a:noFill/>
        <a:ln>
          <a:noFill/>
        </a:ln>
        <a:effectLst/>
      </c:spPr>
    </c:title>
    <c:autoTitleDeleted val="0"/>
    <c:plotArea>
      <c:layout/>
      <c:barChart>
        <c:barDir val="col"/>
        <c:grouping val="stacked"/>
        <c:varyColors val="0"/>
        <c:ser>
          <c:idx val="0"/>
          <c:order val="0"/>
          <c:tx>
            <c:strRef>
              <c:f>'Komatsu 2024'!$C$2</c:f>
              <c:strCache>
                <c:ptCount val="1"/>
                <c:pt idx="0">
                  <c:v>Defect Notice Productioon</c:v>
                </c:pt>
              </c:strCache>
            </c:strRef>
          </c:tx>
          <c:spPr>
            <a:solidFill>
              <a:schemeClr val="accent4"/>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126-4087-BE44-48F01EA4B27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8126-4087-BE44-48F01EA4B274}"/>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8126-4087-BE44-48F01EA4B274}"/>
              </c:ext>
            </c:extLst>
          </c:dPt>
          <c:dPt>
            <c:idx val="8"/>
            <c:invertIfNegative val="0"/>
            <c:bubble3D val="0"/>
            <c:extLst>
              <c:ext xmlns:c16="http://schemas.microsoft.com/office/drawing/2014/chart" uri="{C3380CC4-5D6E-409C-BE32-E72D297353CC}">
                <c16:uniqueId val="{00000006-892E-4580-AC4C-58F50142E2BA}"/>
              </c:ext>
            </c:extLst>
          </c:dPt>
          <c:dPt>
            <c:idx val="13"/>
            <c:invertIfNegative val="0"/>
            <c:bubble3D val="0"/>
            <c:extLst>
              <c:ext xmlns:c16="http://schemas.microsoft.com/office/drawing/2014/chart" uri="{C3380CC4-5D6E-409C-BE32-E72D297353CC}">
                <c16:uniqueId val="{00000007-892E-4580-AC4C-58F50142E2BA}"/>
              </c:ext>
            </c:extLst>
          </c:dPt>
          <c:dLbls>
            <c:dLbl>
              <c:idx val="0"/>
              <c:layout>
                <c:manualLayout>
                  <c:x val="0"/>
                  <c:y val="-0.143256464011181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26-4087-BE44-48F01EA4B274}"/>
                </c:ext>
              </c:extLst>
            </c:dLbl>
            <c:dLbl>
              <c:idx val="1"/>
              <c:layout>
                <c:manualLayout>
                  <c:x val="0"/>
                  <c:y val="-0.220125786163522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26-4087-BE44-48F01EA4B274}"/>
                </c:ext>
              </c:extLst>
            </c:dLbl>
            <c:dLbl>
              <c:idx val="2"/>
              <c:layout>
                <c:manualLayout>
                  <c:x val="2.726777091270527E-5"/>
                  <c:y val="-0.317959468902865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26-4087-BE44-48F01EA4B27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2024'!$A$3:$A$17</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2024'!$C$3:$C$17</c:f>
              <c:numCache>
                <c:formatCode>0.0</c:formatCode>
                <c:ptCount val="15"/>
                <c:pt idx="0" formatCode="General">
                  <c:v>4.5</c:v>
                </c:pt>
                <c:pt idx="1">
                  <c:v>8.08</c:v>
                </c:pt>
                <c:pt idx="2">
                  <c:v>11.42</c:v>
                </c:pt>
                <c:pt idx="3" formatCode="General">
                  <c:v>6</c:v>
                </c:pt>
                <c:pt idx="4" formatCode="General">
                  <c:v>8</c:v>
                </c:pt>
                <c:pt idx="5" formatCode="General">
                  <c:v>6</c:v>
                </c:pt>
                <c:pt idx="6" formatCode="General">
                  <c:v>5</c:v>
                </c:pt>
                <c:pt idx="7" formatCode="General">
                  <c:v>12</c:v>
                </c:pt>
                <c:pt idx="8" formatCode="General">
                  <c:v>7</c:v>
                </c:pt>
                <c:pt idx="9" formatCode="General">
                  <c:v>16</c:v>
                </c:pt>
                <c:pt idx="10" formatCode="General">
                  <c:v>12</c:v>
                </c:pt>
                <c:pt idx="11" formatCode="General">
                  <c:v>10</c:v>
                </c:pt>
                <c:pt idx="12" formatCode="General">
                  <c:v>4</c:v>
                </c:pt>
                <c:pt idx="13" formatCode="General">
                  <c:v>32</c:v>
                </c:pt>
                <c:pt idx="14" formatCode="General">
                  <c:v>25</c:v>
                </c:pt>
              </c:numCache>
            </c:numRef>
          </c:val>
          <c:extLst>
            <c:ext xmlns:c16="http://schemas.microsoft.com/office/drawing/2014/chart" uri="{C3380CC4-5D6E-409C-BE32-E72D297353CC}">
              <c16:uniqueId val="{0000000A-8126-4087-BE44-48F01EA4B274}"/>
            </c:ext>
          </c:extLst>
        </c:ser>
        <c:ser>
          <c:idx val="1"/>
          <c:order val="1"/>
          <c:tx>
            <c:strRef>
              <c:f>'Komatsu 2024'!$D$2</c:f>
              <c:strCache>
                <c:ptCount val="1"/>
                <c:pt idx="0">
                  <c:v>Defect Notice In Process Machining</c:v>
                </c:pt>
              </c:strCache>
            </c:strRef>
          </c:tx>
          <c:spPr>
            <a:solidFill>
              <a:schemeClr val="accent2"/>
            </a:solidFill>
            <a:ln>
              <a:noFill/>
            </a:ln>
            <a:effectLst/>
          </c:spPr>
          <c:invertIfNegative val="0"/>
          <c:cat>
            <c:strRef>
              <c:f>'Komatsu 2024'!$A$3:$A$17</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2024'!$D$3:$D$17</c:f>
              <c:numCache>
                <c:formatCode>General</c:formatCode>
                <c:ptCount val="15"/>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B-8126-4087-BE44-48F01EA4B274}"/>
            </c:ext>
          </c:extLst>
        </c:ser>
        <c:ser>
          <c:idx val="2"/>
          <c:order val="2"/>
          <c:tx>
            <c:strRef>
              <c:f>'Komatsu 2024'!$E$2</c:f>
              <c:strCache>
                <c:ptCount val="1"/>
                <c:pt idx="0">
                  <c:v>Defect Notice Raw Material</c:v>
                </c:pt>
              </c:strCache>
            </c:strRef>
          </c:tx>
          <c:spPr>
            <a:solidFill>
              <a:srgbClr val="C0000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2024'!$A$3:$A$17</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2024'!$E$3:$E$17</c:f>
              <c:numCache>
                <c:formatCode>General</c:formatCode>
                <c:ptCount val="15"/>
                <c:pt idx="3">
                  <c:v>0</c:v>
                </c:pt>
                <c:pt idx="4">
                  <c:v>1</c:v>
                </c:pt>
                <c:pt idx="5">
                  <c:v>10</c:v>
                </c:pt>
                <c:pt idx="6">
                  <c:v>0</c:v>
                </c:pt>
                <c:pt idx="7">
                  <c:v>5</c:v>
                </c:pt>
                <c:pt idx="8">
                  <c:v>7</c:v>
                </c:pt>
                <c:pt idx="9">
                  <c:v>2</c:v>
                </c:pt>
                <c:pt idx="10">
                  <c:v>0</c:v>
                </c:pt>
                <c:pt idx="11">
                  <c:v>1</c:v>
                </c:pt>
                <c:pt idx="12">
                  <c:v>1</c:v>
                </c:pt>
                <c:pt idx="13">
                  <c:v>4</c:v>
                </c:pt>
                <c:pt idx="14">
                  <c:v>2</c:v>
                </c:pt>
              </c:numCache>
            </c:numRef>
          </c:val>
          <c:extLst>
            <c:ext xmlns:c16="http://schemas.microsoft.com/office/drawing/2014/chart" uri="{C3380CC4-5D6E-409C-BE32-E72D297353CC}">
              <c16:uniqueId val="{0000000C-8126-4087-BE44-48F01EA4B274}"/>
            </c:ext>
          </c:extLst>
        </c:ser>
        <c:ser>
          <c:idx val="3"/>
          <c:order val="3"/>
          <c:tx>
            <c:strRef>
              <c:f>'Komatsu 2024'!$F$2</c:f>
              <c:strCache>
                <c:ptCount val="1"/>
                <c:pt idx="0">
                  <c:v>Defect Notice NPI/PPAP</c:v>
                </c:pt>
              </c:strCache>
            </c:strRef>
          </c:tx>
          <c:spPr>
            <a:solidFill>
              <a:srgbClr val="FF000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2024'!$A$3:$A$17</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2024'!$F$3:$F$17</c:f>
              <c:numCache>
                <c:formatCode>General</c:formatCode>
                <c:ptCount val="15"/>
                <c:pt idx="3">
                  <c:v>2</c:v>
                </c:pt>
                <c:pt idx="4">
                  <c:v>0</c:v>
                </c:pt>
                <c:pt idx="5">
                  <c:v>10</c:v>
                </c:pt>
                <c:pt idx="6">
                  <c:v>3</c:v>
                </c:pt>
                <c:pt idx="7">
                  <c:v>5</c:v>
                </c:pt>
                <c:pt idx="8">
                  <c:v>4</c:v>
                </c:pt>
                <c:pt idx="9">
                  <c:v>3</c:v>
                </c:pt>
                <c:pt idx="10">
                  <c:v>0</c:v>
                </c:pt>
                <c:pt idx="11">
                  <c:v>1</c:v>
                </c:pt>
                <c:pt idx="12">
                  <c:v>3</c:v>
                </c:pt>
                <c:pt idx="13">
                  <c:v>1</c:v>
                </c:pt>
                <c:pt idx="14">
                  <c:v>2</c:v>
                </c:pt>
              </c:numCache>
            </c:numRef>
          </c:val>
          <c:extLst>
            <c:ext xmlns:c16="http://schemas.microsoft.com/office/drawing/2014/chart" uri="{C3380CC4-5D6E-409C-BE32-E72D297353CC}">
              <c16:uniqueId val="{0000000D-8126-4087-BE44-48F01EA4B274}"/>
            </c:ext>
          </c:extLst>
        </c:ser>
        <c:ser>
          <c:idx val="4"/>
          <c:order val="4"/>
          <c:tx>
            <c:strRef>
              <c:f>'Komatsu 2024'!$G$2</c:f>
              <c:strCache>
                <c:ptCount val="1"/>
                <c:pt idx="0">
                  <c:v>Defect Notice PPD Parts</c:v>
                </c:pt>
              </c:strCache>
            </c:strRef>
          </c:tx>
          <c:spPr>
            <a:solidFill>
              <a:srgbClr val="FFFF0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2024'!$A$3:$A$17</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2024'!$G$3:$G$17</c:f>
              <c:numCache>
                <c:formatCode>General</c:formatCode>
                <c:ptCount val="15"/>
                <c:pt idx="3">
                  <c:v>0</c:v>
                </c:pt>
                <c:pt idx="4">
                  <c:v>0</c:v>
                </c:pt>
                <c:pt idx="5">
                  <c:v>2</c:v>
                </c:pt>
                <c:pt idx="6">
                  <c:v>0</c:v>
                </c:pt>
                <c:pt idx="7">
                  <c:v>0</c:v>
                </c:pt>
                <c:pt idx="8">
                  <c:v>0</c:v>
                </c:pt>
                <c:pt idx="9">
                  <c:v>0</c:v>
                </c:pt>
                <c:pt idx="10">
                  <c:v>0</c:v>
                </c:pt>
                <c:pt idx="11">
                  <c:v>1</c:v>
                </c:pt>
                <c:pt idx="12">
                  <c:v>3</c:v>
                </c:pt>
                <c:pt idx="13">
                  <c:v>0</c:v>
                </c:pt>
                <c:pt idx="14">
                  <c:v>0</c:v>
                </c:pt>
              </c:numCache>
            </c:numRef>
          </c:val>
          <c:extLst>
            <c:ext xmlns:c16="http://schemas.microsoft.com/office/drawing/2014/chart" uri="{C3380CC4-5D6E-409C-BE32-E72D297353CC}">
              <c16:uniqueId val="{0000000E-8126-4087-BE44-48F01EA4B274}"/>
            </c:ext>
          </c:extLst>
        </c:ser>
        <c:ser>
          <c:idx val="5"/>
          <c:order val="5"/>
          <c:tx>
            <c:strRef>
              <c:f>'Komatsu 2024'!$H$2</c:f>
              <c:strCache>
                <c:ptCount val="1"/>
                <c:pt idx="0">
                  <c:v>No Defect Claims Early Life Failure</c:v>
                </c:pt>
              </c:strCache>
            </c:strRef>
          </c:tx>
          <c:spPr>
            <a:solidFill>
              <a:schemeClr val="accent6"/>
            </a:solidFill>
            <a:ln>
              <a:noFill/>
            </a:ln>
            <a:effectLst/>
          </c:spPr>
          <c:invertIfNegative val="0"/>
          <c:cat>
            <c:strRef>
              <c:f>'Komatsu 2024'!$A$3:$A$17</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2024'!$H$3:$H$17</c:f>
              <c:numCache>
                <c:formatCode>General</c:formatCode>
                <c:ptCount val="15"/>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F-8126-4087-BE44-48F01EA4B274}"/>
            </c:ext>
          </c:extLst>
        </c:ser>
        <c:dLbls>
          <c:showLegendKey val="0"/>
          <c:showVal val="0"/>
          <c:showCatName val="0"/>
          <c:showSerName val="0"/>
          <c:showPercent val="0"/>
          <c:showBubbleSize val="0"/>
        </c:dLbls>
        <c:gapWidth val="150"/>
        <c:overlap val="100"/>
        <c:axId val="143129216"/>
        <c:axId val="143135104"/>
      </c:barChart>
      <c:catAx>
        <c:axId val="14312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35104"/>
        <c:crosses val="autoZero"/>
        <c:auto val="1"/>
        <c:lblAlgn val="ctr"/>
        <c:lblOffset val="100"/>
        <c:noMultiLvlLbl val="0"/>
      </c:catAx>
      <c:valAx>
        <c:axId val="14313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29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Woodstock Komatsu Defects FY2024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'Komatsu 2024'!$C$20</c:f>
              <c:strCache>
                <c:ptCount val="1"/>
                <c:pt idx="0">
                  <c:v>Defect Notice Productioon</c:v>
                </c:pt>
              </c:strCache>
            </c:strRef>
          </c:tx>
          <c:spPr>
            <a:solidFill>
              <a:srgbClr val="FFC00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133E-4E04-99E1-609F79A9E48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133E-4E04-99E1-609F79A9E48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133E-4E04-99E1-609F79A9E482}"/>
              </c:ext>
            </c:extLst>
          </c:dPt>
          <c:dLbls>
            <c:dLbl>
              <c:idx val="0"/>
              <c:layout>
                <c:manualLayout>
                  <c:x val="0"/>
                  <c:y val="-0.125338753387533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3E-4E04-99E1-609F79A9E482}"/>
                </c:ext>
              </c:extLst>
            </c:dLbl>
            <c:dLbl>
              <c:idx val="1"/>
              <c:layout>
                <c:manualLayout>
                  <c:x val="0"/>
                  <c:y val="-0.115176151761517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3E-4E04-99E1-609F79A9E482}"/>
                </c:ext>
              </c:extLst>
            </c:dLbl>
            <c:dLbl>
              <c:idx val="2"/>
              <c:layout>
                <c:manualLayout>
                  <c:x val="0"/>
                  <c:y val="-0.15243902439024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33E-4E04-99E1-609F79A9E4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'Komatsu 2024'!$A$21:$A$35</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2024'!$C$21:$C$35</c:f>
              <c:numCache>
                <c:formatCode>0.00</c:formatCode>
                <c:ptCount val="15"/>
                <c:pt idx="0">
                  <c:v>1.1659999999999999</c:v>
                </c:pt>
                <c:pt idx="1">
                  <c:v>1.5</c:v>
                </c:pt>
                <c:pt idx="2">
                  <c:v>2.33</c:v>
                </c:pt>
                <c:pt idx="3" formatCode="General">
                  <c:v>6</c:v>
                </c:pt>
                <c:pt idx="4" formatCode="General">
                  <c:v>7</c:v>
                </c:pt>
                <c:pt idx="5" formatCode="General">
                  <c:v>5</c:v>
                </c:pt>
                <c:pt idx="6" formatCode="General">
                  <c:v>2</c:v>
                </c:pt>
                <c:pt idx="7" formatCode="General">
                  <c:v>9</c:v>
                </c:pt>
                <c:pt idx="8" formatCode="General">
                  <c:v>0</c:v>
                </c:pt>
                <c:pt idx="10" formatCode="General">
                  <c:v>0</c:v>
                </c:pt>
              </c:numCache>
            </c:numRef>
          </c:val>
          <c:extLst>
            <c:ext xmlns:c16="http://schemas.microsoft.com/office/drawing/2014/chart" uri="{C3380CC4-5D6E-409C-BE32-E72D297353CC}">
              <c16:uniqueId val="{00000008-133E-4E04-99E1-609F79A9E482}"/>
            </c:ext>
          </c:extLst>
        </c:ser>
        <c:ser>
          <c:idx val="1"/>
          <c:order val="1"/>
          <c:tx>
            <c:strRef>
              <c:f>'Komatsu 2024'!$D$20</c:f>
              <c:strCache>
                <c:ptCount val="1"/>
                <c:pt idx="0">
                  <c:v>Defect Notice In Process Machining</c:v>
                </c:pt>
              </c:strCache>
            </c:strRef>
          </c:tx>
          <c:spPr>
            <a:solidFill>
              <a:schemeClr val="accent2"/>
            </a:solidFill>
            <a:ln>
              <a:noFill/>
            </a:ln>
            <a:effectLst/>
          </c:spPr>
          <c:invertIfNegative val="0"/>
          <c:cat>
            <c:strRef>
              <c:f>'Komatsu 2024'!$A$21:$A$35</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2024'!$D$21:$D$35</c:f>
              <c:numCache>
                <c:formatCode>General</c:formatCode>
                <c:ptCount val="15"/>
                <c:pt idx="3">
                  <c:v>0</c:v>
                </c:pt>
                <c:pt idx="4">
                  <c:v>0</c:v>
                </c:pt>
                <c:pt idx="5">
                  <c:v>0</c:v>
                </c:pt>
                <c:pt idx="6">
                  <c:v>0</c:v>
                </c:pt>
                <c:pt idx="7">
                  <c:v>0</c:v>
                </c:pt>
                <c:pt idx="8">
                  <c:v>0</c:v>
                </c:pt>
                <c:pt idx="10">
                  <c:v>0</c:v>
                </c:pt>
              </c:numCache>
            </c:numRef>
          </c:val>
          <c:extLst>
            <c:ext xmlns:c16="http://schemas.microsoft.com/office/drawing/2014/chart" uri="{C3380CC4-5D6E-409C-BE32-E72D297353CC}">
              <c16:uniqueId val="{00000009-133E-4E04-99E1-609F79A9E482}"/>
            </c:ext>
          </c:extLst>
        </c:ser>
        <c:ser>
          <c:idx val="2"/>
          <c:order val="2"/>
          <c:tx>
            <c:strRef>
              <c:f>'Komatsu 2024'!$E$20</c:f>
              <c:strCache>
                <c:ptCount val="1"/>
                <c:pt idx="0">
                  <c:v>Defect Notice Raw Material</c:v>
                </c:pt>
              </c:strCache>
            </c:strRef>
          </c:tx>
          <c:spPr>
            <a:solidFill>
              <a:srgbClr val="C00000"/>
            </a:solidFill>
            <a:ln>
              <a:noFill/>
            </a:ln>
            <a:effectLst/>
          </c:spPr>
          <c:invertIfNegative val="0"/>
          <c:cat>
            <c:strRef>
              <c:f>'Komatsu 2024'!$A$21:$A$35</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2024'!$E$21:$E$35</c:f>
              <c:numCache>
                <c:formatCode>General</c:formatCode>
                <c:ptCount val="15"/>
                <c:pt idx="3">
                  <c:v>0</c:v>
                </c:pt>
                <c:pt idx="4">
                  <c:v>0</c:v>
                </c:pt>
                <c:pt idx="5">
                  <c:v>0</c:v>
                </c:pt>
                <c:pt idx="6">
                  <c:v>0</c:v>
                </c:pt>
                <c:pt idx="7">
                  <c:v>0</c:v>
                </c:pt>
                <c:pt idx="8">
                  <c:v>0</c:v>
                </c:pt>
                <c:pt idx="10">
                  <c:v>0</c:v>
                </c:pt>
              </c:numCache>
            </c:numRef>
          </c:val>
          <c:extLst>
            <c:ext xmlns:c16="http://schemas.microsoft.com/office/drawing/2014/chart" uri="{C3380CC4-5D6E-409C-BE32-E72D297353CC}">
              <c16:uniqueId val="{0000000A-133E-4E04-99E1-609F79A9E482}"/>
            </c:ext>
          </c:extLst>
        </c:ser>
        <c:ser>
          <c:idx val="3"/>
          <c:order val="3"/>
          <c:tx>
            <c:strRef>
              <c:f>'Komatsu 2024'!$F$20</c:f>
              <c:strCache>
                <c:ptCount val="1"/>
                <c:pt idx="0">
                  <c:v>Defect Notice NPI/PPAP</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'Komatsu 2024'!$A$21:$A$35</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2024'!$F$21:$F$35</c:f>
              <c:numCache>
                <c:formatCode>General</c:formatCode>
                <c:ptCount val="15"/>
                <c:pt idx="3">
                  <c:v>2</c:v>
                </c:pt>
                <c:pt idx="4">
                  <c:v>0</c:v>
                </c:pt>
                <c:pt idx="5">
                  <c:v>0</c:v>
                </c:pt>
                <c:pt idx="6">
                  <c:v>0</c:v>
                </c:pt>
                <c:pt idx="7">
                  <c:v>0</c:v>
                </c:pt>
                <c:pt idx="8">
                  <c:v>0</c:v>
                </c:pt>
                <c:pt idx="10">
                  <c:v>1</c:v>
                </c:pt>
              </c:numCache>
            </c:numRef>
          </c:val>
          <c:extLst>
            <c:ext xmlns:c16="http://schemas.microsoft.com/office/drawing/2014/chart" uri="{C3380CC4-5D6E-409C-BE32-E72D297353CC}">
              <c16:uniqueId val="{0000000B-133E-4E04-99E1-609F79A9E482}"/>
            </c:ext>
          </c:extLst>
        </c:ser>
        <c:ser>
          <c:idx val="4"/>
          <c:order val="4"/>
          <c:tx>
            <c:strRef>
              <c:f>'Komatsu 2024'!$G$20</c:f>
              <c:strCache>
                <c:ptCount val="1"/>
                <c:pt idx="0">
                  <c:v>Defect Notice PPD Parts</c:v>
                </c:pt>
              </c:strCache>
            </c:strRef>
          </c:tx>
          <c:spPr>
            <a:solidFill>
              <a:srgbClr val="FFFF00"/>
            </a:solidFill>
            <a:ln>
              <a:noFill/>
            </a:ln>
            <a:effectLst/>
          </c:spPr>
          <c:invertIfNegative val="0"/>
          <c:cat>
            <c:strRef>
              <c:f>'Komatsu 2024'!$A$21:$A$35</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2024'!$G$21:$G$35</c:f>
              <c:numCache>
                <c:formatCode>General</c:formatCode>
                <c:ptCount val="15"/>
                <c:pt idx="3">
                  <c:v>0</c:v>
                </c:pt>
                <c:pt idx="4">
                  <c:v>0</c:v>
                </c:pt>
                <c:pt idx="5">
                  <c:v>0</c:v>
                </c:pt>
                <c:pt idx="6">
                  <c:v>0</c:v>
                </c:pt>
                <c:pt idx="7">
                  <c:v>0</c:v>
                </c:pt>
                <c:pt idx="8">
                  <c:v>0</c:v>
                </c:pt>
                <c:pt idx="10">
                  <c:v>0</c:v>
                </c:pt>
              </c:numCache>
            </c:numRef>
          </c:val>
          <c:extLst>
            <c:ext xmlns:c16="http://schemas.microsoft.com/office/drawing/2014/chart" uri="{C3380CC4-5D6E-409C-BE32-E72D297353CC}">
              <c16:uniqueId val="{0000000C-133E-4E04-99E1-609F79A9E482}"/>
            </c:ext>
          </c:extLst>
        </c:ser>
        <c:ser>
          <c:idx val="5"/>
          <c:order val="5"/>
          <c:tx>
            <c:strRef>
              <c:f>'Komatsu 2024'!$H$20</c:f>
              <c:strCache>
                <c:ptCount val="1"/>
                <c:pt idx="0">
                  <c:v>No Defect Claims Early Life Failure</c:v>
                </c:pt>
              </c:strCache>
            </c:strRef>
          </c:tx>
          <c:spPr>
            <a:solidFill>
              <a:schemeClr val="accent6"/>
            </a:solidFill>
            <a:ln>
              <a:noFill/>
            </a:ln>
            <a:effectLst/>
          </c:spPr>
          <c:invertIfNegative val="0"/>
          <c:cat>
            <c:strRef>
              <c:f>'Komatsu 2024'!$A$21:$A$35</c:f>
              <c:strCache>
                <c:ptCount val="15"/>
                <c:pt idx="0">
                  <c:v>2021 avg \ month</c:v>
                </c:pt>
                <c:pt idx="1">
                  <c:v>2022 avg \ month</c:v>
                </c:pt>
                <c:pt idx="2">
                  <c:v>2023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2024'!$H$21:$H$35</c:f>
              <c:numCache>
                <c:formatCode>General</c:formatCode>
                <c:ptCount val="15"/>
                <c:pt idx="3">
                  <c:v>0</c:v>
                </c:pt>
                <c:pt idx="4">
                  <c:v>0</c:v>
                </c:pt>
                <c:pt idx="5">
                  <c:v>0</c:v>
                </c:pt>
                <c:pt idx="6">
                  <c:v>0</c:v>
                </c:pt>
                <c:pt idx="7">
                  <c:v>0</c:v>
                </c:pt>
                <c:pt idx="8">
                  <c:v>0</c:v>
                </c:pt>
                <c:pt idx="10">
                  <c:v>0</c:v>
                </c:pt>
              </c:numCache>
            </c:numRef>
          </c:val>
          <c:extLst>
            <c:ext xmlns:c16="http://schemas.microsoft.com/office/drawing/2014/chart" uri="{C3380CC4-5D6E-409C-BE32-E72D297353CC}">
              <c16:uniqueId val="{0000000D-133E-4E04-99E1-609F79A9E482}"/>
            </c:ext>
          </c:extLst>
        </c:ser>
        <c:dLbls>
          <c:showLegendKey val="0"/>
          <c:showVal val="0"/>
          <c:showCatName val="0"/>
          <c:showSerName val="0"/>
          <c:showPercent val="0"/>
          <c:showBubbleSize val="0"/>
        </c:dLbls>
        <c:gapWidth val="150"/>
        <c:overlap val="100"/>
        <c:axId val="143473664"/>
        <c:axId val="143491840"/>
      </c:barChart>
      <c:catAx>
        <c:axId val="14347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91840"/>
        <c:crosses val="autoZero"/>
        <c:auto val="1"/>
        <c:lblAlgn val="ctr"/>
        <c:lblOffset val="100"/>
        <c:noMultiLvlLbl val="0"/>
      </c:catAx>
      <c:valAx>
        <c:axId val="143491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7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Cambridge Komatsu defects FY2025</a:t>
            </a:r>
            <a:r>
              <a:rPr lang="en-US" baseline="0"/>
              <a:t> SN 60778</a:t>
            </a:r>
            <a:endParaRPr lang="en-US"/>
          </a:p>
        </c:rich>
      </c:tx>
      <c:overlay val="0"/>
      <c:spPr>
        <a:noFill/>
        <a:ln>
          <a:noFill/>
        </a:ln>
        <a:effectLst/>
      </c:spPr>
    </c:title>
    <c:autoTitleDeleted val="0"/>
    <c:plotArea>
      <c:layout/>
      <c:barChart>
        <c:barDir val="col"/>
        <c:grouping val="stacked"/>
        <c:varyColors val="0"/>
        <c:ser>
          <c:idx val="0"/>
          <c:order val="0"/>
          <c:tx>
            <c:strRef>
              <c:f>'Komatsu 2025'!$C$2</c:f>
              <c:strCache>
                <c:ptCount val="1"/>
                <c:pt idx="0">
                  <c:v>Defect Notice Productioon</c:v>
                </c:pt>
              </c:strCache>
            </c:strRef>
          </c:tx>
          <c:spPr>
            <a:solidFill>
              <a:schemeClr val="accent4"/>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7B4-4A6D-BA0C-91ED53A6997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D7B4-4A6D-BA0C-91ED53A69974}"/>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D7B4-4A6D-BA0C-91ED53A69974}"/>
              </c:ext>
            </c:extLst>
          </c:dPt>
          <c:dPt>
            <c:idx val="8"/>
            <c:invertIfNegative val="0"/>
            <c:bubble3D val="0"/>
            <c:extLst>
              <c:ext xmlns:c16="http://schemas.microsoft.com/office/drawing/2014/chart" uri="{C3380CC4-5D6E-409C-BE32-E72D297353CC}">
                <c16:uniqueId val="{00000006-D7B4-4A6D-BA0C-91ED53A69974}"/>
              </c:ext>
            </c:extLst>
          </c:dPt>
          <c:dPt>
            <c:idx val="13"/>
            <c:invertIfNegative val="0"/>
            <c:bubble3D val="0"/>
            <c:extLst>
              <c:ext xmlns:c16="http://schemas.microsoft.com/office/drawing/2014/chart" uri="{C3380CC4-5D6E-409C-BE32-E72D297353CC}">
                <c16:uniqueId val="{00000007-D7B4-4A6D-BA0C-91ED53A69974}"/>
              </c:ext>
            </c:extLst>
          </c:dPt>
          <c:dLbls>
            <c:dLbl>
              <c:idx val="0"/>
              <c:layout>
                <c:manualLayout>
                  <c:x val="-1.8139350436032663E-17"/>
                  <c:y val="-0.195667365478686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B4-4A6D-BA0C-91ED53A69974}"/>
                </c:ext>
              </c:extLst>
            </c:dLbl>
            <c:dLbl>
              <c:idx val="1"/>
              <c:layout>
                <c:manualLayout>
                  <c:x val="0"/>
                  <c:y val="-0.272536687631027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B4-4A6D-BA0C-91ED53A69974}"/>
                </c:ext>
              </c:extLst>
            </c:dLbl>
            <c:dLbl>
              <c:idx val="2"/>
              <c:layout>
                <c:manualLayout>
                  <c:x val="2.726777091270527E-5"/>
                  <c:y val="-0.317959468902865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B4-4A6D-BA0C-91ED53A6997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2025'!$A$3:$A$17</c:f>
              <c:strCache>
                <c:ptCount val="15"/>
                <c:pt idx="0">
                  <c:v>2022 avg \ month</c:v>
                </c:pt>
                <c:pt idx="1">
                  <c:v>2023 avg \ month</c:v>
                </c:pt>
                <c:pt idx="2">
                  <c:v>2024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2025'!$C$3:$C$17</c:f>
              <c:numCache>
                <c:formatCode>0.0</c:formatCode>
                <c:ptCount val="15"/>
                <c:pt idx="0">
                  <c:v>8.08</c:v>
                </c:pt>
                <c:pt idx="1">
                  <c:v>11.42</c:v>
                </c:pt>
                <c:pt idx="2">
                  <c:v>18</c:v>
                </c:pt>
                <c:pt idx="3" formatCode="General">
                  <c:v>21</c:v>
                </c:pt>
                <c:pt idx="4" formatCode="General">
                  <c:v>23</c:v>
                </c:pt>
                <c:pt idx="5" formatCode="General">
                  <c:v>8</c:v>
                </c:pt>
                <c:pt idx="6" formatCode="General">
                  <c:v>10</c:v>
                </c:pt>
                <c:pt idx="7" formatCode="General">
                  <c:v>16</c:v>
                </c:pt>
                <c:pt idx="8" formatCode="General">
                  <c:v>15</c:v>
                </c:pt>
                <c:pt idx="9" formatCode="General">
                  <c:v>11</c:v>
                </c:pt>
                <c:pt idx="10" formatCode="General">
                  <c:v>8</c:v>
                </c:pt>
                <c:pt idx="11" formatCode="General">
                  <c:v>11</c:v>
                </c:pt>
              </c:numCache>
            </c:numRef>
          </c:val>
          <c:extLst>
            <c:ext xmlns:c16="http://schemas.microsoft.com/office/drawing/2014/chart" uri="{C3380CC4-5D6E-409C-BE32-E72D297353CC}">
              <c16:uniqueId val="{00000008-D7B4-4A6D-BA0C-91ED53A69974}"/>
            </c:ext>
          </c:extLst>
        </c:ser>
        <c:ser>
          <c:idx val="1"/>
          <c:order val="1"/>
          <c:tx>
            <c:strRef>
              <c:f>'Komatsu 2025'!$D$2</c:f>
              <c:strCache>
                <c:ptCount val="1"/>
                <c:pt idx="0">
                  <c:v>Defect Notice In Process Machining</c:v>
                </c:pt>
              </c:strCache>
            </c:strRef>
          </c:tx>
          <c:spPr>
            <a:solidFill>
              <a:schemeClr val="accent4">
                <a:lumMod val="40000"/>
                <a:lumOff val="60000"/>
              </a:schemeClr>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'Komatsu 2025'!$A$3:$A$17</c:f>
              <c:strCache>
                <c:ptCount val="15"/>
                <c:pt idx="0">
                  <c:v>2022 avg \ month</c:v>
                </c:pt>
                <c:pt idx="1">
                  <c:v>2023 avg \ month</c:v>
                </c:pt>
                <c:pt idx="2">
                  <c:v>2024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2025'!$D$3:$D$17</c:f>
              <c:numCache>
                <c:formatCode>General</c:formatCode>
                <c:ptCount val="15"/>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9-D7B4-4A6D-BA0C-91ED53A69974}"/>
            </c:ext>
          </c:extLst>
        </c:ser>
        <c:ser>
          <c:idx val="2"/>
          <c:order val="2"/>
          <c:tx>
            <c:strRef>
              <c:f>'Komatsu 2025'!$E$2</c:f>
              <c:strCache>
                <c:ptCount val="1"/>
                <c:pt idx="0">
                  <c:v>Defect Notice Raw Material</c:v>
                </c:pt>
              </c:strCache>
            </c:strRef>
          </c:tx>
          <c:spPr>
            <a:solidFill>
              <a:srgbClr val="C0000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2025'!$A$3:$A$17</c:f>
              <c:strCache>
                <c:ptCount val="15"/>
                <c:pt idx="0">
                  <c:v>2022 avg \ month</c:v>
                </c:pt>
                <c:pt idx="1">
                  <c:v>2023 avg \ month</c:v>
                </c:pt>
                <c:pt idx="2">
                  <c:v>2024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2025'!$E$3:$E$17</c:f>
              <c:numCache>
                <c:formatCode>General</c:formatCode>
                <c:ptCount val="15"/>
                <c:pt idx="3">
                  <c:v>2</c:v>
                </c:pt>
                <c:pt idx="4">
                  <c:v>0</c:v>
                </c:pt>
                <c:pt idx="5">
                  <c:v>0</c:v>
                </c:pt>
                <c:pt idx="6">
                  <c:v>1</c:v>
                </c:pt>
                <c:pt idx="7">
                  <c:v>1</c:v>
                </c:pt>
                <c:pt idx="8">
                  <c:v>2</c:v>
                </c:pt>
                <c:pt idx="9">
                  <c:v>1</c:v>
                </c:pt>
                <c:pt idx="10">
                  <c:v>0</c:v>
                </c:pt>
                <c:pt idx="11">
                  <c:v>0</c:v>
                </c:pt>
              </c:numCache>
            </c:numRef>
          </c:val>
          <c:extLst>
            <c:ext xmlns:c16="http://schemas.microsoft.com/office/drawing/2014/chart" uri="{C3380CC4-5D6E-409C-BE32-E72D297353CC}">
              <c16:uniqueId val="{0000000A-D7B4-4A6D-BA0C-91ED53A69974}"/>
            </c:ext>
          </c:extLst>
        </c:ser>
        <c:ser>
          <c:idx val="3"/>
          <c:order val="3"/>
          <c:tx>
            <c:strRef>
              <c:f>'Komatsu 2025'!$F$2</c:f>
              <c:strCache>
                <c:ptCount val="1"/>
                <c:pt idx="0">
                  <c:v>Defect Notice NPI/PPAP</c:v>
                </c:pt>
              </c:strCache>
            </c:strRef>
          </c:tx>
          <c:spPr>
            <a:solidFill>
              <a:srgbClr val="FF000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2025'!$A$3:$A$17</c:f>
              <c:strCache>
                <c:ptCount val="15"/>
                <c:pt idx="0">
                  <c:v>2022 avg \ month</c:v>
                </c:pt>
                <c:pt idx="1">
                  <c:v>2023 avg \ month</c:v>
                </c:pt>
                <c:pt idx="2">
                  <c:v>2024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2025'!$F$3:$F$17</c:f>
              <c:numCache>
                <c:formatCode>General</c:formatCode>
                <c:ptCount val="15"/>
                <c:pt idx="3">
                  <c:v>0</c:v>
                </c:pt>
                <c:pt idx="4">
                  <c:v>2</c:v>
                </c:pt>
                <c:pt idx="5">
                  <c:v>2</c:v>
                </c:pt>
                <c:pt idx="6">
                  <c:v>0</c:v>
                </c:pt>
                <c:pt idx="7">
                  <c:v>2</c:v>
                </c:pt>
                <c:pt idx="8">
                  <c:v>2</c:v>
                </c:pt>
                <c:pt idx="9">
                  <c:v>5</c:v>
                </c:pt>
                <c:pt idx="10">
                  <c:v>2</c:v>
                </c:pt>
                <c:pt idx="11">
                  <c:v>1</c:v>
                </c:pt>
              </c:numCache>
            </c:numRef>
          </c:val>
          <c:extLst>
            <c:ext xmlns:c16="http://schemas.microsoft.com/office/drawing/2014/chart" uri="{C3380CC4-5D6E-409C-BE32-E72D297353CC}">
              <c16:uniqueId val="{0000000B-D7B4-4A6D-BA0C-91ED53A69974}"/>
            </c:ext>
          </c:extLst>
        </c:ser>
        <c:ser>
          <c:idx val="4"/>
          <c:order val="4"/>
          <c:tx>
            <c:strRef>
              <c:f>'Komatsu 2025'!$G$2</c:f>
              <c:strCache>
                <c:ptCount val="1"/>
                <c:pt idx="0">
                  <c:v>Defect Notice PPD Parts</c:v>
                </c:pt>
              </c:strCache>
            </c:strRef>
          </c:tx>
          <c:spPr>
            <a:solidFill>
              <a:srgbClr val="FFFF0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'Komatsu 2025'!$A$3:$A$17</c:f>
              <c:strCache>
                <c:ptCount val="15"/>
                <c:pt idx="0">
                  <c:v>2022 avg \ month</c:v>
                </c:pt>
                <c:pt idx="1">
                  <c:v>2023 avg \ month</c:v>
                </c:pt>
                <c:pt idx="2">
                  <c:v>2024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2025'!$G$3:$G$17</c:f>
              <c:numCache>
                <c:formatCode>General</c:formatCode>
                <c:ptCount val="15"/>
                <c:pt idx="3">
                  <c:v>0</c:v>
                </c:pt>
                <c:pt idx="4">
                  <c:v>0</c:v>
                </c:pt>
                <c:pt idx="5">
                  <c:v>0</c:v>
                </c:pt>
                <c:pt idx="6">
                  <c:v>0</c:v>
                </c:pt>
                <c:pt idx="7">
                  <c:v>0</c:v>
                </c:pt>
                <c:pt idx="8">
                  <c:v>4</c:v>
                </c:pt>
                <c:pt idx="9">
                  <c:v>0</c:v>
                </c:pt>
                <c:pt idx="10">
                  <c:v>0</c:v>
                </c:pt>
                <c:pt idx="11">
                  <c:v>0</c:v>
                </c:pt>
              </c:numCache>
            </c:numRef>
          </c:val>
          <c:extLst>
            <c:ext xmlns:c16="http://schemas.microsoft.com/office/drawing/2014/chart" uri="{C3380CC4-5D6E-409C-BE32-E72D297353CC}">
              <c16:uniqueId val="{0000000C-D7B4-4A6D-BA0C-91ED53A69974}"/>
            </c:ext>
          </c:extLst>
        </c:ser>
        <c:ser>
          <c:idx val="5"/>
          <c:order val="5"/>
          <c:tx>
            <c:strRef>
              <c:f>'Komatsu 2025'!$H$2</c:f>
              <c:strCache>
                <c:ptCount val="1"/>
                <c:pt idx="0">
                  <c:v>No Defect Claims Early Life Failure</c:v>
                </c:pt>
              </c:strCache>
            </c:strRef>
          </c:tx>
          <c:spPr>
            <a:solidFill>
              <a:schemeClr val="accent6"/>
            </a:solidFill>
            <a:ln>
              <a:noFill/>
            </a:ln>
            <a:effectLst/>
          </c:spPr>
          <c:invertIfNegative val="0"/>
          <c:cat>
            <c:strRef>
              <c:f>'Komatsu 2025'!$A$3:$A$17</c:f>
              <c:strCache>
                <c:ptCount val="15"/>
                <c:pt idx="0">
                  <c:v>2022 avg \ month</c:v>
                </c:pt>
                <c:pt idx="1">
                  <c:v>2023 avg \ month</c:v>
                </c:pt>
                <c:pt idx="2">
                  <c:v>2024 avg \ month</c:v>
                </c:pt>
                <c:pt idx="3">
                  <c:v>Apr</c:v>
                </c:pt>
                <c:pt idx="4">
                  <c:v>May</c:v>
                </c:pt>
                <c:pt idx="5">
                  <c:v>Jun</c:v>
                </c:pt>
                <c:pt idx="6">
                  <c:v>Jul</c:v>
                </c:pt>
                <c:pt idx="7">
                  <c:v>Aug</c:v>
                </c:pt>
                <c:pt idx="8">
                  <c:v>Sep</c:v>
                </c:pt>
                <c:pt idx="9">
                  <c:v>Oct</c:v>
                </c:pt>
                <c:pt idx="10">
                  <c:v>Nov</c:v>
                </c:pt>
                <c:pt idx="11">
                  <c:v>Dec</c:v>
                </c:pt>
                <c:pt idx="12">
                  <c:v>Jan</c:v>
                </c:pt>
                <c:pt idx="13">
                  <c:v>Feb</c:v>
                </c:pt>
                <c:pt idx="14">
                  <c:v>Mar</c:v>
                </c:pt>
              </c:strCache>
            </c:strRef>
          </c:cat>
          <c:val>
            <c:numRef>
              <c:f>'Komatsu 2025'!$H$3:$H$17</c:f>
              <c:numCache>
                <c:formatCode>General</c:formatCode>
                <c:ptCount val="15"/>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D7B4-4A6D-BA0C-91ED53A69974}"/>
            </c:ext>
          </c:extLst>
        </c:ser>
        <c:dLbls>
          <c:showLegendKey val="0"/>
          <c:showVal val="0"/>
          <c:showCatName val="0"/>
          <c:showSerName val="0"/>
          <c:showPercent val="0"/>
          <c:showBubbleSize val="0"/>
        </c:dLbls>
        <c:gapWidth val="150"/>
        <c:overlap val="100"/>
        <c:axId val="143129216"/>
        <c:axId val="143135104"/>
      </c:barChart>
      <c:catAx>
        <c:axId val="14312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35104"/>
        <c:crosses val="autoZero"/>
        <c:auto val="1"/>
        <c:lblAlgn val="ctr"/>
        <c:lblOffset val="100"/>
        <c:noMultiLvlLbl val="0"/>
      </c:catAx>
      <c:valAx>
        <c:axId val="1431351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29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Pareto by PN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Pareto by PN</a:t>
          </a:r>
        </a:p>
      </cx:txPr>
    </cx:title>
    <cx:plotArea>
      <cx:plotAreaRegion>
        <cx:series layoutId="clusteredColumn" uniqueId="{262DCFD5-8D5F-4801-8E25-EAC1C5D0EFA7}">
          <cx:dataId val="0"/>
          <cx:layoutPr>
            <cx:aggregation/>
          </cx:layoutPr>
          <cx:axisId val="1"/>
        </cx:series>
        <cx:series layoutId="paretoLine" ownerIdx="0" uniqueId="{37E0FE33-A356-443D-9BD8-9DA5FD6E98D9}">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Pareto Komatsu Rejection by Part Family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Pareto Komatsu Rejection by Part Family</a:t>
          </a:r>
        </a:p>
      </cx:txPr>
    </cx:title>
    <cx:plotArea>
      <cx:plotAreaRegion>
        <cx:series layoutId="clusteredColumn" uniqueId="{5C800A4E-0862-4627-A330-2C5407C73900}">
          <cx:dataId val="0"/>
          <cx:layoutPr>
            <cx:aggregation/>
          </cx:layoutPr>
          <cx:axisId val="1"/>
        </cx:series>
        <cx:series layoutId="paretoLine" ownerIdx="0" uniqueId="{9AD59F44-68E1-416E-A2CD-CC281224FFC7}">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txData>
          <cx:v>Pareto Komatsur Rejectionby Responsible Department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Pareto Komatsur Rejectionby Responsible Department</a:t>
          </a:r>
        </a:p>
      </cx:txPr>
    </cx:title>
    <cx:plotArea>
      <cx:plotAreaRegion>
        <cx:series layoutId="clusteredColumn" uniqueId="{68AFF236-2017-48CE-83A5-127E9A9EA516}">
          <cx:dataId val="0"/>
          <cx:layoutPr>
            <cx:aggregation/>
          </cx:layoutPr>
          <cx:axisId val="1"/>
        </cx:series>
        <cx:series layoutId="paretoLine" ownerIdx="0" uniqueId="{A003BF37-E3A7-4F14-9BD0-54A78FBA20C4}">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title pos="t" align="ctr" overlay="0">
      <cx:tx>
        <cx:txData>
          <cx:v>Pareto Komatsu Axle rejection Defect category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Pareto Komatsu Axle rejection Defect category </a:t>
          </a:r>
        </a:p>
      </cx:txPr>
    </cx:title>
    <cx:plotArea>
      <cx:plotAreaRegion>
        <cx:series layoutId="clusteredColumn" uniqueId="{E6C9D5CC-2251-404B-B38C-F7D67628BADE}">
          <cx:dataId val="0"/>
          <cx:layoutPr>
            <cx:aggregation/>
          </cx:layoutPr>
          <cx:axisId val="1"/>
        </cx:series>
        <cx:series layoutId="paretoLine" ownerIdx="0" uniqueId="{8560BB92-DF44-4BFB-84A7-6E4642AE9D4C}">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43C70057-6C76-41AF-A4D8-79F0F4EB0633}">
    <Anchor>
      <Comment id="{A56C053F-4CEB-443B-89DE-0A4318122D79}"/>
    </Anchor>
    <History>
      <Event time="2025-12-18T14:21:14.16" id="{F785C91A-BFD6-4D15-95BE-A39394441368}">
        <Attribution userId="S::pcashin@arrowmfggroup.com::7de1b291-6bb8-4dac-9141-6f6f0dc9f2c4" userName="Peter Cashin" userProvider="AD"/>
        <Anchor>
          <Comment id="{A56C053F-4CEB-443B-89DE-0A4318122D79}"/>
        </Anchor>
        <Create/>
      </Event>
      <Event time="2025-12-18T14:21:14.16" id="{D2EDCA69-751C-4815-A1D6-C7396D7738BB}">
        <Attribution userId="S::pcashin@arrowmfggroup.com::7de1b291-6bb8-4dac-9141-6f6f0dc9f2c4" userName="Peter Cashin" userProvider="AD"/>
        <Anchor>
          <Comment id="{A56C053F-4CEB-443B-89DE-0A4318122D79}"/>
        </Anchor>
        <Assign userId="S::jcook@arrowmfggroup.com::3cdded14-5d60-4b7f-921e-a4a09b97d4d4" userName="Jordan Cook" userProvider="AD"/>
      </Event>
      <Event time="2025-12-18T14:21:14.16" id="{3ED95E65-B6C2-4538-B2DB-08C050E33F2F}">
        <Attribution userId="S::pcashin@arrowmfggroup.com::7de1b291-6bb8-4dac-9141-6f6f0dc9f2c4" userName="Peter Cashin" userProvider="AD"/>
        <Anchor>
          <Comment id="{A56C053F-4CEB-443B-89DE-0A4318122D79}"/>
        </Anchor>
        <SetTitle title="@Jordan Cook"/>
      </Event>
    </History>
  </Task>
</Tasks>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5.emf"/><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image" Target="../media/image4.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3.png"/><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3.png"/><Relationship Id="rId6" Type="http://schemas.openxmlformats.org/officeDocument/2006/relationships/image" Target="../media/image4.png"/><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5" Type="http://schemas.openxmlformats.org/officeDocument/2006/relationships/chart" Target="../charts/chart13.xml"/><Relationship Id="rId4" Type="http://schemas.microsoft.com/office/2014/relationships/chartEx" Target="../charts/chartEx4.xml"/></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image" Target="../media/image7.png"/><Relationship Id="rId2" Type="http://schemas.openxmlformats.org/officeDocument/2006/relationships/chart" Target="../charts/chart14.xml"/><Relationship Id="rId1" Type="http://schemas.openxmlformats.org/officeDocument/2006/relationships/image" Target="../media/image3.png"/><Relationship Id="rId6" Type="http://schemas.openxmlformats.org/officeDocument/2006/relationships/image" Target="../media/image4.png"/><Relationship Id="rId5" Type="http://schemas.openxmlformats.org/officeDocument/2006/relationships/chart" Target="../charts/chart17.xml"/><Relationship Id="rId4"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1.xml"/><Relationship Id="rId7" Type="http://schemas.openxmlformats.org/officeDocument/2006/relationships/image" Target="../media/image8.png"/><Relationship Id="rId2" Type="http://schemas.openxmlformats.org/officeDocument/2006/relationships/chart" Target="../charts/chart20.xml"/><Relationship Id="rId1" Type="http://schemas.openxmlformats.org/officeDocument/2006/relationships/image" Target="../media/image3.png"/><Relationship Id="rId6" Type="http://schemas.openxmlformats.org/officeDocument/2006/relationships/image" Target="../media/image4.png"/><Relationship Id="rId5" Type="http://schemas.openxmlformats.org/officeDocument/2006/relationships/chart" Target="../charts/chart23.xml"/><Relationship Id="rId4"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4.xml"/><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22</xdr:col>
      <xdr:colOff>239806</xdr:colOff>
      <xdr:row>0</xdr:row>
      <xdr:rowOff>142649</xdr:rowOff>
    </xdr:from>
    <xdr:to>
      <xdr:col>35</xdr:col>
      <xdr:colOff>392206</xdr:colOff>
      <xdr:row>23</xdr:row>
      <xdr:rowOff>176975</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7571" y="142649"/>
          <a:ext cx="8018929" cy="605188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xdr:from>
      <xdr:col>8</xdr:col>
      <xdr:colOff>440205</xdr:colOff>
      <xdr:row>36</xdr:row>
      <xdr:rowOff>19236</xdr:rowOff>
    </xdr:from>
    <xdr:to>
      <xdr:col>21</xdr:col>
      <xdr:colOff>100853</xdr:colOff>
      <xdr:row>55</xdr:row>
      <xdr:rowOff>35784</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435199</xdr:colOff>
      <xdr:row>55</xdr:row>
      <xdr:rowOff>31900</xdr:rowOff>
    </xdr:from>
    <xdr:to>
      <xdr:col>21</xdr:col>
      <xdr:colOff>85687</xdr:colOff>
      <xdr:row>74</xdr:row>
      <xdr:rowOff>155949</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22860</xdr:rowOff>
    </xdr:from>
    <xdr:to>
      <xdr:col>8</xdr:col>
      <xdr:colOff>411480</xdr:colOff>
      <xdr:row>55</xdr:row>
      <xdr:rowOff>38100</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16547</xdr:colOff>
      <xdr:row>55</xdr:row>
      <xdr:rowOff>33207</xdr:rowOff>
    </xdr:from>
    <xdr:to>
      <xdr:col>8</xdr:col>
      <xdr:colOff>413422</xdr:colOff>
      <xdr:row>74</xdr:row>
      <xdr:rowOff>162747</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0</xdr:colOff>
      <xdr:row>29</xdr:row>
      <xdr:rowOff>0</xdr:rowOff>
    </xdr:from>
    <xdr:to>
      <xdr:col>42</xdr:col>
      <xdr:colOff>105575</xdr:colOff>
      <xdr:row>64</xdr:row>
      <xdr:rowOff>2219</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6"/>
        <a:stretch>
          <a:fillRect/>
        </a:stretch>
      </xdr:blipFill>
      <xdr:spPr>
        <a:xfrm>
          <a:off x="14042571" y="6327321"/>
          <a:ext cx="11742858" cy="6590477"/>
        </a:xfrm>
        <a:prstGeom prst="rect">
          <a:avLst/>
        </a:prstGeom>
      </xdr:spPr>
    </xdr:pic>
    <xdr:clientData/>
  </xdr:twoCellAnchor>
  <xdr:twoCellAnchor>
    <xdr:from>
      <xdr:col>11</xdr:col>
      <xdr:colOff>190501</xdr:colOff>
      <xdr:row>43</xdr:row>
      <xdr:rowOff>145677</xdr:rowOff>
    </xdr:from>
    <xdr:to>
      <xdr:col>12</xdr:col>
      <xdr:colOff>369795</xdr:colOff>
      <xdr:row>47</xdr:row>
      <xdr:rowOff>11206</xdr:rowOff>
    </xdr:to>
    <xdr:cxnSp macro="">
      <xdr:nvCxnSpPr>
        <xdr:cNvPr id="12" name="Straight Arrow Connector 11">
          <a:extLst>
            <a:ext uri="{FF2B5EF4-FFF2-40B4-BE49-F238E27FC236}">
              <a16:creationId xmlns:a16="http://schemas.microsoft.com/office/drawing/2014/main" id="{00000000-0008-0000-0300-00000C000000}"/>
            </a:ext>
          </a:extLst>
        </xdr:cNvPr>
        <xdr:cNvCxnSpPr/>
      </xdr:nvCxnSpPr>
      <xdr:spPr>
        <a:xfrm flipH="1">
          <a:off x="7765677" y="10298206"/>
          <a:ext cx="941294" cy="62752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12</xdr:col>
      <xdr:colOff>425824</xdr:colOff>
      <xdr:row>42</xdr:row>
      <xdr:rowOff>112059</xdr:rowOff>
    </xdr:from>
    <xdr:to>
      <xdr:col>19</xdr:col>
      <xdr:colOff>211791</xdr:colOff>
      <xdr:row>44</xdr:row>
      <xdr:rowOff>178734</xdr:rowOff>
    </xdr:to>
    <xdr:pic>
      <xdr:nvPicPr>
        <xdr:cNvPr id="9" name="Picture 8">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8763000" y="10074088"/>
          <a:ext cx="2901203"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228600</xdr:colOff>
      <xdr:row>0</xdr:row>
      <xdr:rowOff>142649</xdr:rowOff>
    </xdr:from>
    <xdr:to>
      <xdr:col>35</xdr:col>
      <xdr:colOff>381000</xdr:colOff>
      <xdr:row>24</xdr:row>
      <xdr:rowOff>35061</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35075" y="142649"/>
          <a:ext cx="8077200" cy="6091506"/>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xdr:from>
      <xdr:col>9</xdr:col>
      <xdr:colOff>259079</xdr:colOff>
      <xdr:row>31</xdr:row>
      <xdr:rowOff>68580</xdr:rowOff>
    </xdr:from>
    <xdr:to>
      <xdr:col>21</xdr:col>
      <xdr:colOff>451484</xdr:colOff>
      <xdr:row>51</xdr:row>
      <xdr:rowOff>53340</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259080</xdr:colOff>
      <xdr:row>51</xdr:row>
      <xdr:rowOff>160020</xdr:rowOff>
    </xdr:from>
    <xdr:to>
      <xdr:col>21</xdr:col>
      <xdr:colOff>426720</xdr:colOff>
      <xdr:row>71</xdr:row>
      <xdr:rowOff>114300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32</xdr:row>
      <xdr:rowOff>22860</xdr:rowOff>
    </xdr:from>
    <xdr:to>
      <xdr:col>8</xdr:col>
      <xdr:colOff>411480</xdr:colOff>
      <xdr:row>51</xdr:row>
      <xdr:rowOff>38100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53340</xdr:colOff>
      <xdr:row>52</xdr:row>
      <xdr:rowOff>7620</xdr:rowOff>
    </xdr:from>
    <xdr:to>
      <xdr:col>8</xdr:col>
      <xdr:colOff>443865</xdr:colOff>
      <xdr:row>71</xdr:row>
      <xdr:rowOff>137160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239806</xdr:colOff>
      <xdr:row>0</xdr:row>
      <xdr:rowOff>142649</xdr:rowOff>
    </xdr:from>
    <xdr:to>
      <xdr:col>35</xdr:col>
      <xdr:colOff>389031</xdr:colOff>
      <xdr:row>24</xdr:row>
      <xdr:rowOff>855</xdr:rowOff>
    </xdr:to>
    <xdr:pic>
      <xdr:nvPicPr>
        <xdr:cNvPr id="2" name="Picture 1">
          <a:extLst>
            <a:ext uri="{FF2B5EF4-FFF2-40B4-BE49-F238E27FC236}">
              <a16:creationId xmlns:a16="http://schemas.microsoft.com/office/drawing/2014/main" id="{CB73EB6D-FE10-4CA6-A47D-B655F8E449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36706" y="142649"/>
          <a:ext cx="8074025" cy="6392356"/>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xdr:from>
      <xdr:col>8</xdr:col>
      <xdr:colOff>440205</xdr:colOff>
      <xdr:row>36</xdr:row>
      <xdr:rowOff>19236</xdr:rowOff>
    </xdr:from>
    <xdr:to>
      <xdr:col>21</xdr:col>
      <xdr:colOff>100853</xdr:colOff>
      <xdr:row>55</xdr:row>
      <xdr:rowOff>35784</xdr:rowOff>
    </xdr:to>
    <xdr:graphicFrame macro="">
      <xdr:nvGraphicFramePr>
        <xdr:cNvPr id="3" name="Chart 2">
          <a:extLst>
            <a:ext uri="{FF2B5EF4-FFF2-40B4-BE49-F238E27FC236}">
              <a16:creationId xmlns:a16="http://schemas.microsoft.com/office/drawing/2014/main" id="{A2444FAC-85E4-4483-B905-0432F02AF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435199</xdr:colOff>
      <xdr:row>55</xdr:row>
      <xdr:rowOff>31900</xdr:rowOff>
    </xdr:from>
    <xdr:to>
      <xdr:col>21</xdr:col>
      <xdr:colOff>85687</xdr:colOff>
      <xdr:row>74</xdr:row>
      <xdr:rowOff>155949</xdr:rowOff>
    </xdr:to>
    <xdr:graphicFrame macro="">
      <xdr:nvGraphicFramePr>
        <xdr:cNvPr id="4" name="Chart 3">
          <a:extLst>
            <a:ext uri="{FF2B5EF4-FFF2-40B4-BE49-F238E27FC236}">
              <a16:creationId xmlns:a16="http://schemas.microsoft.com/office/drawing/2014/main" id="{0CC4A147-D823-42A0-B078-C6E9D2289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22860</xdr:rowOff>
    </xdr:from>
    <xdr:to>
      <xdr:col>8</xdr:col>
      <xdr:colOff>411480</xdr:colOff>
      <xdr:row>55</xdr:row>
      <xdr:rowOff>38100</xdr:rowOff>
    </xdr:to>
    <xdr:graphicFrame macro="">
      <xdr:nvGraphicFramePr>
        <xdr:cNvPr id="5" name="Chart 4">
          <a:extLst>
            <a:ext uri="{FF2B5EF4-FFF2-40B4-BE49-F238E27FC236}">
              <a16:creationId xmlns:a16="http://schemas.microsoft.com/office/drawing/2014/main" id="{7DFBE07A-4EAC-4126-8E19-ECF88FEA8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16547</xdr:colOff>
      <xdr:row>55</xdr:row>
      <xdr:rowOff>33207</xdr:rowOff>
    </xdr:from>
    <xdr:to>
      <xdr:col>8</xdr:col>
      <xdr:colOff>413422</xdr:colOff>
      <xdr:row>74</xdr:row>
      <xdr:rowOff>162747</xdr:rowOff>
    </xdr:to>
    <xdr:graphicFrame macro="">
      <xdr:nvGraphicFramePr>
        <xdr:cNvPr id="6" name="Chart 5">
          <a:extLst>
            <a:ext uri="{FF2B5EF4-FFF2-40B4-BE49-F238E27FC236}">
              <a16:creationId xmlns:a16="http://schemas.microsoft.com/office/drawing/2014/main" id="{424DEC34-F5A4-448F-B593-2D1FC94C8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0</xdr:colOff>
      <xdr:row>29</xdr:row>
      <xdr:rowOff>0</xdr:rowOff>
    </xdr:from>
    <xdr:to>
      <xdr:col>42</xdr:col>
      <xdr:colOff>102400</xdr:colOff>
      <xdr:row>64</xdr:row>
      <xdr:rowOff>2219</xdr:rowOff>
    </xdr:to>
    <xdr:pic>
      <xdr:nvPicPr>
        <xdr:cNvPr id="7" name="Picture 6">
          <a:extLst>
            <a:ext uri="{FF2B5EF4-FFF2-40B4-BE49-F238E27FC236}">
              <a16:creationId xmlns:a16="http://schemas.microsoft.com/office/drawing/2014/main" id="{4F74384F-937F-465C-907F-89216DD3DFF9}"/>
            </a:ext>
          </a:extLst>
        </xdr:cNvPr>
        <xdr:cNvPicPr>
          <a:picLocks noChangeAspect="1"/>
        </xdr:cNvPicPr>
      </xdr:nvPicPr>
      <xdr:blipFill>
        <a:blip xmlns:r="http://schemas.openxmlformats.org/officeDocument/2006/relationships" r:embed="rId6"/>
        <a:stretch>
          <a:fillRect/>
        </a:stretch>
      </xdr:blipFill>
      <xdr:spPr>
        <a:xfrm>
          <a:off x="13906500" y="7486650"/>
          <a:ext cx="11684800" cy="66792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114300</xdr:colOff>
      <xdr:row>0</xdr:row>
      <xdr:rowOff>76200</xdr:rowOff>
    </xdr:from>
    <xdr:to>
      <xdr:col>18</xdr:col>
      <xdr:colOff>533400</xdr:colOff>
      <xdr:row>28</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1D689B8-1587-62FF-678F-E3629E5F54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90900" y="76200"/>
              <a:ext cx="8343900" cy="52578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594360</xdr:colOff>
      <xdr:row>30</xdr:row>
      <xdr:rowOff>3810</xdr:rowOff>
    </xdr:from>
    <xdr:to>
      <xdr:col>16</xdr:col>
      <xdr:colOff>289560</xdr:colOff>
      <xdr:row>45</xdr:row>
      <xdr:rowOff>3810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AF29039-3131-80ED-A681-BD09F28469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699760" y="5718810"/>
              <a:ext cx="4572000" cy="28575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502920</xdr:colOff>
      <xdr:row>48</xdr:row>
      <xdr:rowOff>95250</xdr:rowOff>
    </xdr:from>
    <xdr:to>
      <xdr:col>16</xdr:col>
      <xdr:colOff>198120</xdr:colOff>
      <xdr:row>63</xdr:row>
      <xdr:rowOff>95250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CB61735-30F7-C290-EFE7-31F7BAFAD5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608320" y="9239250"/>
              <a:ext cx="4572000" cy="28575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76200</xdr:colOff>
      <xdr:row>67</xdr:row>
      <xdr:rowOff>148590</xdr:rowOff>
    </xdr:from>
    <xdr:to>
      <xdr:col>22</xdr:col>
      <xdr:colOff>106680</xdr:colOff>
      <xdr:row>83</xdr:row>
      <xdr:rowOff>175260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E620111A-3682-FED4-88A6-BDCFA51298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229600" y="12912090"/>
              <a:ext cx="5516880" cy="307467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167640</xdr:colOff>
      <xdr:row>88</xdr:row>
      <xdr:rowOff>64770</xdr:rowOff>
    </xdr:from>
    <xdr:to>
      <xdr:col>15</xdr:col>
      <xdr:colOff>472440</xdr:colOff>
      <xdr:row>103</xdr:row>
      <xdr:rowOff>64770</xdr:rowOff>
    </xdr:to>
    <xdr:graphicFrame macro="">
      <xdr:nvGraphicFramePr>
        <xdr:cNvPr id="8" name="Chart 7">
          <a:extLst>
            <a:ext uri="{FF2B5EF4-FFF2-40B4-BE49-F238E27FC236}">
              <a16:creationId xmlns:a16="http://schemas.microsoft.com/office/drawing/2014/main" id="{F366DCFA-B218-7EAD-EB53-929061E28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513230</xdr:colOff>
      <xdr:row>0</xdr:row>
      <xdr:rowOff>47625</xdr:rowOff>
    </xdr:from>
    <xdr:ext cx="1534646" cy="557897"/>
    <xdr:pic>
      <xdr:nvPicPr>
        <xdr:cNvPr id="2" name="Picture 1">
          <a:extLst>
            <a:ext uri="{FF2B5EF4-FFF2-40B4-BE49-F238E27FC236}">
              <a16:creationId xmlns:a16="http://schemas.microsoft.com/office/drawing/2014/main" id="{3B2F7B8C-40DA-44A1-8F7C-B318E60B8A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3230" y="47625"/>
          <a:ext cx="1534646" cy="557897"/>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22</xdr:col>
      <xdr:colOff>239806</xdr:colOff>
      <xdr:row>0</xdr:row>
      <xdr:rowOff>142649</xdr:rowOff>
    </xdr:from>
    <xdr:to>
      <xdr:col>35</xdr:col>
      <xdr:colOff>389025</xdr:colOff>
      <xdr:row>24</xdr:row>
      <xdr:rowOff>855</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9806" y="142649"/>
          <a:ext cx="8077200" cy="6162076"/>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xdr:from>
      <xdr:col>8</xdr:col>
      <xdr:colOff>440205</xdr:colOff>
      <xdr:row>38</xdr:row>
      <xdr:rowOff>19236</xdr:rowOff>
    </xdr:from>
    <xdr:to>
      <xdr:col>21</xdr:col>
      <xdr:colOff>100853</xdr:colOff>
      <xdr:row>57</xdr:row>
      <xdr:rowOff>35784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435199</xdr:colOff>
      <xdr:row>57</xdr:row>
      <xdr:rowOff>31900</xdr:rowOff>
    </xdr:from>
    <xdr:to>
      <xdr:col>21</xdr:col>
      <xdr:colOff>85687</xdr:colOff>
      <xdr:row>76</xdr:row>
      <xdr:rowOff>155949</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38</xdr:row>
      <xdr:rowOff>22860</xdr:rowOff>
    </xdr:from>
    <xdr:to>
      <xdr:col>8</xdr:col>
      <xdr:colOff>411480</xdr:colOff>
      <xdr:row>57</xdr:row>
      <xdr:rowOff>38100</xdr:rowOff>
    </xdr:to>
    <xdr:graphicFrame macro="">
      <xdr:nvGraphicFramePr>
        <xdr:cNvPr id="10"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16547</xdr:colOff>
      <xdr:row>57</xdr:row>
      <xdr:rowOff>33207</xdr:rowOff>
    </xdr:from>
    <xdr:to>
      <xdr:col>8</xdr:col>
      <xdr:colOff>413422</xdr:colOff>
      <xdr:row>76</xdr:row>
      <xdr:rowOff>162747</xdr:rowOff>
    </xdr:to>
    <xdr:graphicFrame macro="">
      <xdr:nvGraphicFramePr>
        <xdr:cNvPr id="8"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0</xdr:colOff>
      <xdr:row>31</xdr:row>
      <xdr:rowOff>0</xdr:rowOff>
    </xdr:from>
    <xdr:to>
      <xdr:col>42</xdr:col>
      <xdr:colOff>104674</xdr:colOff>
      <xdr:row>66</xdr:row>
      <xdr:rowOff>2219</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a:stretch>
          <a:fillRect/>
        </a:stretch>
      </xdr:blipFill>
      <xdr:spPr>
        <a:xfrm>
          <a:off x="14579600" y="7232650"/>
          <a:ext cx="11687975" cy="6453819"/>
        </a:xfrm>
        <a:prstGeom prst="rect">
          <a:avLst/>
        </a:prstGeom>
      </xdr:spPr>
    </xdr:pic>
    <xdr:clientData/>
  </xdr:twoCellAnchor>
  <xdr:twoCellAnchor>
    <xdr:from>
      <xdr:col>24</xdr:col>
      <xdr:colOff>0</xdr:colOff>
      <xdr:row>69</xdr:row>
      <xdr:rowOff>95250</xdr:rowOff>
    </xdr:from>
    <xdr:to>
      <xdr:col>25</xdr:col>
      <xdr:colOff>342900</xdr:colOff>
      <xdr:row>74</xdr:row>
      <xdr:rowOff>142875</xdr:rowOff>
    </xdr:to>
    <xdr:sp macro="" textlink="">
      <xdr:nvSpPr>
        <xdr:cNvPr id="9" name="TextBox 8">
          <a:extLst>
            <a:ext uri="{FF2B5EF4-FFF2-40B4-BE49-F238E27FC236}">
              <a16:creationId xmlns:a16="http://schemas.microsoft.com/office/drawing/2014/main" id="{10EEF80A-FC02-E3EB-0B0F-FD1DBD9E7013}"/>
            </a:ext>
            <a:ext uri="{147F2762-F138-4A5C-976F-8EAC2B608ADB}">
              <a16:predDERef xmlns:a16="http://schemas.microsoft.com/office/drawing/2014/main" pred="{5ABB0DDD-CAAF-D26A-0124-B24F5D2FEE66}"/>
            </a:ext>
          </a:extLst>
        </xdr:cNvPr>
        <xdr:cNvSpPr txBox="1"/>
      </xdr:nvSpPr>
      <xdr:spPr>
        <a:xfrm>
          <a:off x="14306550" y="14535150"/>
          <a:ext cx="952500" cy="952500"/>
        </a:xfrm>
        <a:prstGeom prst="rect">
          <a:avLst/>
        </a:prstGeom>
        <a:solidFill>
          <a:schemeClr val="lt1"/>
        </a:solidFill>
        <a:ln w="9525" cmpd="sng">
          <a:solidFill>
            <a:schemeClr val="lt1">
              <a:shade val="50000"/>
            </a:schemeClr>
          </a:solidFill>
        </a:ln>
      </xdr:spPr>
      <xdr:txBody>
        <a:bodyPr vertOverflow="clip" horzOverflow="clip" rtlCol="0" anchor="t"/>
        <a:lstStyle/>
        <a:p>
          <a:pPr algn="l"/>
          <a:endParaRPr lang="en-US"/>
        </a:p>
      </xdr:txBody>
    </xdr:sp>
    <xdr:clientData/>
  </xdr:twoCellAnchor>
  <xdr:twoCellAnchor>
    <xdr:from>
      <xdr:col>4</xdr:col>
      <xdr:colOff>495300</xdr:colOff>
      <xdr:row>63</xdr:row>
      <xdr:rowOff>85725</xdr:rowOff>
    </xdr:from>
    <xdr:to>
      <xdr:col>6</xdr:col>
      <xdr:colOff>67235</xdr:colOff>
      <xdr:row>65</xdr:row>
      <xdr:rowOff>47625</xdr:rowOff>
    </xdr:to>
    <xdr:sp macro="" textlink="">
      <xdr:nvSpPr>
        <xdr:cNvPr id="11" name="TextBox 10">
          <a:extLst>
            <a:ext uri="{FF2B5EF4-FFF2-40B4-BE49-F238E27FC236}">
              <a16:creationId xmlns:a16="http://schemas.microsoft.com/office/drawing/2014/main" id="{A678617C-A055-9E05-CC92-037E94114CD2}"/>
            </a:ext>
            <a:ext uri="{147F2762-F138-4A5C-976F-8EAC2B608ADB}">
              <a16:predDERef xmlns:a16="http://schemas.microsoft.com/office/drawing/2014/main" pred="{10EEF80A-FC02-E3EB-0B0F-FD1DBD9E7013}"/>
            </a:ext>
          </a:extLst>
        </xdr:cNvPr>
        <xdr:cNvSpPr txBox="1"/>
      </xdr:nvSpPr>
      <xdr:spPr>
        <a:xfrm>
          <a:off x="3498476" y="14093078"/>
          <a:ext cx="1073524" cy="3429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1 issue x4 units</a:t>
          </a:r>
        </a:p>
      </xdr:txBody>
    </xdr:sp>
    <xdr:clientData/>
  </xdr:twoCellAnchor>
  <xdr:twoCellAnchor>
    <xdr:from>
      <xdr:col>4</xdr:col>
      <xdr:colOff>552450</xdr:colOff>
      <xdr:row>65</xdr:row>
      <xdr:rowOff>66675</xdr:rowOff>
    </xdr:from>
    <xdr:to>
      <xdr:col>5</xdr:col>
      <xdr:colOff>171450</xdr:colOff>
      <xdr:row>67</xdr:row>
      <xdr:rowOff>38100</xdr:rowOff>
    </xdr:to>
    <xdr:cxnSp macro="">
      <xdr:nvCxnSpPr>
        <xdr:cNvPr id="15" name="Straight Connector 11">
          <a:extLst>
            <a:ext uri="{FF2B5EF4-FFF2-40B4-BE49-F238E27FC236}">
              <a16:creationId xmlns:a16="http://schemas.microsoft.com/office/drawing/2014/main" id="{609A0EA7-3700-559C-FFEE-860FEA3E90F8}"/>
            </a:ext>
            <a:ext uri="{147F2762-F138-4A5C-976F-8EAC2B608ADB}">
              <a16:predDERef xmlns:a16="http://schemas.microsoft.com/office/drawing/2014/main" pred="{A678617C-A055-9E05-CC92-037E94114CD2}"/>
            </a:ext>
          </a:extLst>
        </xdr:cNvPr>
        <xdr:cNvCxnSpPr>
          <a:cxnSpLocks/>
        </xdr:cNvCxnSpPr>
      </xdr:nvCxnSpPr>
      <xdr:spPr>
        <a:xfrm flipH="1">
          <a:off x="3562350" y="13782675"/>
          <a:ext cx="371475" cy="33337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216272</xdr:colOff>
      <xdr:row>69</xdr:row>
      <xdr:rowOff>10646</xdr:rowOff>
    </xdr:from>
    <xdr:to>
      <xdr:col>5</xdr:col>
      <xdr:colOff>586067</xdr:colOff>
      <xdr:row>70</xdr:row>
      <xdr:rowOff>172571</xdr:rowOff>
    </xdr:to>
    <xdr:cxnSp macro="">
      <xdr:nvCxnSpPr>
        <xdr:cNvPr id="14" name="Straight Connector 10">
          <a:extLst>
            <a:ext uri="{FF2B5EF4-FFF2-40B4-BE49-F238E27FC236}">
              <a16:creationId xmlns:a16="http://schemas.microsoft.com/office/drawing/2014/main" id="{40A1D681-4DB5-FF39-0F81-45556B29DA29}"/>
            </a:ext>
            <a:ext uri="{147F2762-F138-4A5C-976F-8EAC2B608ADB}">
              <a16:predDERef xmlns:a16="http://schemas.microsoft.com/office/drawing/2014/main" pred="{A678617C-A055-9E05-CC92-037E94114CD2}"/>
            </a:ext>
          </a:extLst>
        </xdr:cNvPr>
        <xdr:cNvCxnSpPr>
          <a:cxnSpLocks/>
        </xdr:cNvCxnSpPr>
      </xdr:nvCxnSpPr>
      <xdr:spPr>
        <a:xfrm flipH="1">
          <a:off x="3970243" y="15160999"/>
          <a:ext cx="369795" cy="35242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546847</xdr:colOff>
      <xdr:row>29</xdr:row>
      <xdr:rowOff>15688</xdr:rowOff>
    </xdr:from>
    <xdr:to>
      <xdr:col>18</xdr:col>
      <xdr:colOff>207199</xdr:colOff>
      <xdr:row>33</xdr:row>
      <xdr:rowOff>4164</xdr:rowOff>
    </xdr:to>
    <xdr:pic>
      <xdr:nvPicPr>
        <xdr:cNvPr id="6" name="Picture 4">
          <a:extLst>
            <a:ext uri="{FF2B5EF4-FFF2-40B4-BE49-F238E27FC236}">
              <a16:creationId xmlns:a16="http://schemas.microsoft.com/office/drawing/2014/main" id="{3A23A6B1-D8E8-AD0F-D2F7-000B9E6DEEFF}"/>
            </a:ext>
          </a:extLst>
        </xdr:cNvPr>
        <xdr:cNvPicPr>
          <a:picLocks noChangeAspect="1"/>
        </xdr:cNvPicPr>
      </xdr:nvPicPr>
      <xdr:blipFill>
        <a:blip xmlns:r="http://schemas.openxmlformats.org/officeDocument/2006/relationships" r:embed="rId7"/>
        <a:stretch>
          <a:fillRect/>
        </a:stretch>
      </xdr:blipFill>
      <xdr:spPr>
        <a:xfrm>
          <a:off x="546847" y="7169523"/>
          <a:ext cx="10671252" cy="75047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16</xdr:col>
      <xdr:colOff>22860</xdr:colOff>
      <xdr:row>1</xdr:row>
      <xdr:rowOff>45720</xdr:rowOff>
    </xdr:from>
    <xdr:to>
      <xdr:col>29</xdr:col>
      <xdr:colOff>304800</xdr:colOff>
      <xdr:row>20</xdr:row>
      <xdr:rowOff>99060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259080</xdr:colOff>
      <xdr:row>0</xdr:row>
      <xdr:rowOff>129540</xdr:rowOff>
    </xdr:from>
    <xdr:to>
      <xdr:col>3</xdr:col>
      <xdr:colOff>1607820</xdr:colOff>
      <xdr:row>24</xdr:row>
      <xdr:rowOff>175260</xdr:rowOff>
    </xdr:to>
    <xdr:graphicFrame macro="">
      <xdr:nvGraphicFramePr>
        <xdr:cNvPr id="2" name="Chart 1">
          <a:extLst>
            <a:ext uri="{FF2B5EF4-FFF2-40B4-BE49-F238E27FC236}">
              <a16:creationId xmlns:a16="http://schemas.microsoft.com/office/drawing/2014/main" id="{A15055FC-C6CA-19E6-AED3-D1068F2103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236220</xdr:colOff>
      <xdr:row>8</xdr:row>
      <xdr:rowOff>167640</xdr:rowOff>
    </xdr:from>
    <xdr:to>
      <xdr:col>7</xdr:col>
      <xdr:colOff>563881</xdr:colOff>
      <xdr:row>21</xdr:row>
      <xdr:rowOff>34515</xdr:rowOff>
    </xdr:to>
    <mc:AlternateContent xmlns:mc="http://schemas.openxmlformats.org/markup-compatibility/2006" xmlns:a14="http://schemas.microsoft.com/office/drawing/2010/main">
      <mc:Choice Requires="a14">
        <xdr:graphicFrame macro="">
          <xdr:nvGraphicFramePr>
            <xdr:cNvPr id="3" name="Status 1">
              <a:extLst>
                <a:ext uri="{FF2B5EF4-FFF2-40B4-BE49-F238E27FC236}">
                  <a16:creationId xmlns:a16="http://schemas.microsoft.com/office/drawing/2014/main" id="{3C8A1F38-41BD-6D93-CAA0-57BBE32888D1}"/>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3486055" y="1790252"/>
              <a:ext cx="1824766" cy="244366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xdr:colOff>
      <xdr:row>8</xdr:row>
      <xdr:rowOff>167640</xdr:rowOff>
    </xdr:from>
    <xdr:to>
      <xdr:col>10</xdr:col>
      <xdr:colOff>76198</xdr:colOff>
      <xdr:row>21</xdr:row>
      <xdr:rowOff>34515</xdr:rowOff>
    </xdr:to>
    <mc:AlternateContent xmlns:mc="http://schemas.openxmlformats.org/markup-compatibility/2006" xmlns:a14="http://schemas.microsoft.com/office/drawing/2010/main">
      <mc:Choice Requires="a14">
        <xdr:graphicFrame macro="">
          <xdr:nvGraphicFramePr>
            <xdr:cNvPr id="4" name="Defect Category">
              <a:extLst>
                <a:ext uri="{FF2B5EF4-FFF2-40B4-BE49-F238E27FC236}">
                  <a16:creationId xmlns:a16="http://schemas.microsoft.com/office/drawing/2014/main" id="{74600C05-042A-4A9C-0917-C3FC739DD6E3}"/>
                </a:ext>
              </a:extLst>
            </xdr:cNvPr>
            <xdr:cNvGraphicFramePr/>
          </xdr:nvGraphicFramePr>
          <xdr:xfrm>
            <a:off x="0" y="0"/>
            <a:ext cx="0" cy="0"/>
          </xdr:xfrm>
          <a:graphic>
            <a:graphicData uri="http://schemas.microsoft.com/office/drawing/2010/slicer">
              <sle:slicer xmlns:sle="http://schemas.microsoft.com/office/drawing/2010/slicer" name="Defect Category"/>
            </a:graphicData>
          </a:graphic>
        </xdr:graphicFrame>
      </mc:Choice>
      <mc:Fallback xmlns="">
        <xdr:sp macro="" textlink="">
          <xdr:nvSpPr>
            <xdr:cNvPr id="0" name=""/>
            <xdr:cNvSpPr>
              <a:spLocks noTextEdit="1"/>
            </xdr:cNvSpPr>
          </xdr:nvSpPr>
          <xdr:spPr>
            <a:xfrm>
              <a:off x="15395986" y="1790252"/>
              <a:ext cx="1829696" cy="244366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22</xdr:col>
      <xdr:colOff>239806</xdr:colOff>
      <xdr:row>0</xdr:row>
      <xdr:rowOff>142649</xdr:rowOff>
    </xdr:from>
    <xdr:to>
      <xdr:col>35</xdr:col>
      <xdr:colOff>389025</xdr:colOff>
      <xdr:row>23</xdr:row>
      <xdr:rowOff>180149</xdr:rowOff>
    </xdr:to>
    <xdr:pic>
      <xdr:nvPicPr>
        <xdr:cNvPr id="2" name="Picture 1">
          <a:extLst>
            <a:ext uri="{FF2B5EF4-FFF2-40B4-BE49-F238E27FC236}">
              <a16:creationId xmlns:a16="http://schemas.microsoft.com/office/drawing/2014/main" id="{A9D92F9A-C428-4700-A938-B95E84293B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27156" y="142649"/>
          <a:ext cx="8074019" cy="6401881"/>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xdr:from>
      <xdr:col>8</xdr:col>
      <xdr:colOff>440205</xdr:colOff>
      <xdr:row>36</xdr:row>
      <xdr:rowOff>19236</xdr:rowOff>
    </xdr:from>
    <xdr:to>
      <xdr:col>21</xdr:col>
      <xdr:colOff>100853</xdr:colOff>
      <xdr:row>55</xdr:row>
      <xdr:rowOff>35784</xdr:rowOff>
    </xdr:to>
    <xdr:graphicFrame macro="">
      <xdr:nvGraphicFramePr>
        <xdr:cNvPr id="17" name="Chart 2">
          <a:extLst>
            <a:ext uri="{FF2B5EF4-FFF2-40B4-BE49-F238E27FC236}">
              <a16:creationId xmlns:a16="http://schemas.microsoft.com/office/drawing/2014/main" id="{BBD8B7E6-D1EF-47BE-86A8-BFC3ACE5A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435199</xdr:colOff>
      <xdr:row>55</xdr:row>
      <xdr:rowOff>31900</xdr:rowOff>
    </xdr:from>
    <xdr:to>
      <xdr:col>21</xdr:col>
      <xdr:colOff>85687</xdr:colOff>
      <xdr:row>74</xdr:row>
      <xdr:rowOff>155949</xdr:rowOff>
    </xdr:to>
    <xdr:graphicFrame macro="">
      <xdr:nvGraphicFramePr>
        <xdr:cNvPr id="18" name="Chart 3">
          <a:extLst>
            <a:ext uri="{FF2B5EF4-FFF2-40B4-BE49-F238E27FC236}">
              <a16:creationId xmlns:a16="http://schemas.microsoft.com/office/drawing/2014/main" id="{FA9FE45F-E5D1-4C69-ADB8-DF0AF4FD0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22860</xdr:rowOff>
    </xdr:from>
    <xdr:to>
      <xdr:col>8</xdr:col>
      <xdr:colOff>411480</xdr:colOff>
      <xdr:row>55</xdr:row>
      <xdr:rowOff>38100</xdr:rowOff>
    </xdr:to>
    <xdr:graphicFrame macro="">
      <xdr:nvGraphicFramePr>
        <xdr:cNvPr id="19" name="Chart 4">
          <a:extLst>
            <a:ext uri="{FF2B5EF4-FFF2-40B4-BE49-F238E27FC236}">
              <a16:creationId xmlns:a16="http://schemas.microsoft.com/office/drawing/2014/main" id="{5C5F5005-2B63-439F-A7DB-41BDDD3F1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16547</xdr:colOff>
      <xdr:row>55</xdr:row>
      <xdr:rowOff>33207</xdr:rowOff>
    </xdr:from>
    <xdr:to>
      <xdr:col>8</xdr:col>
      <xdr:colOff>413422</xdr:colOff>
      <xdr:row>74</xdr:row>
      <xdr:rowOff>162747</xdr:rowOff>
    </xdr:to>
    <xdr:graphicFrame macro="">
      <xdr:nvGraphicFramePr>
        <xdr:cNvPr id="20" name="Chart 5">
          <a:extLst>
            <a:ext uri="{FF2B5EF4-FFF2-40B4-BE49-F238E27FC236}">
              <a16:creationId xmlns:a16="http://schemas.microsoft.com/office/drawing/2014/main" id="{2487D348-BE27-42F2-B5D5-93B38177B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0</xdr:colOff>
      <xdr:row>29</xdr:row>
      <xdr:rowOff>0</xdr:rowOff>
    </xdr:from>
    <xdr:to>
      <xdr:col>42</xdr:col>
      <xdr:colOff>104674</xdr:colOff>
      <xdr:row>64</xdr:row>
      <xdr:rowOff>2219</xdr:rowOff>
    </xdr:to>
    <xdr:pic>
      <xdr:nvPicPr>
        <xdr:cNvPr id="7" name="Picture 6">
          <a:extLst>
            <a:ext uri="{FF2B5EF4-FFF2-40B4-BE49-F238E27FC236}">
              <a16:creationId xmlns:a16="http://schemas.microsoft.com/office/drawing/2014/main" id="{2AA11F51-C764-4B08-B0D4-EC6A0848A047}"/>
            </a:ext>
          </a:extLst>
        </xdr:cNvPr>
        <xdr:cNvPicPr>
          <a:picLocks noChangeAspect="1"/>
        </xdr:cNvPicPr>
      </xdr:nvPicPr>
      <xdr:blipFill>
        <a:blip xmlns:r="http://schemas.openxmlformats.org/officeDocument/2006/relationships" r:embed="rId6"/>
        <a:stretch>
          <a:fillRect/>
        </a:stretch>
      </xdr:blipFill>
      <xdr:spPr>
        <a:xfrm>
          <a:off x="13671176" y="7519147"/>
          <a:ext cx="11601910" cy="6680925"/>
        </a:xfrm>
        <a:prstGeom prst="rect">
          <a:avLst/>
        </a:prstGeom>
      </xdr:spPr>
    </xdr:pic>
    <xdr:clientData/>
  </xdr:twoCellAnchor>
  <xdr:twoCellAnchor>
    <xdr:from>
      <xdr:col>24</xdr:col>
      <xdr:colOff>0</xdr:colOff>
      <xdr:row>67</xdr:row>
      <xdr:rowOff>95250</xdr:rowOff>
    </xdr:from>
    <xdr:to>
      <xdr:col>25</xdr:col>
      <xdr:colOff>342900</xdr:colOff>
      <xdr:row>72</xdr:row>
      <xdr:rowOff>142875</xdr:rowOff>
    </xdr:to>
    <xdr:sp macro="" textlink="">
      <xdr:nvSpPr>
        <xdr:cNvPr id="8" name="TextBox 7">
          <a:extLst>
            <a:ext uri="{FF2B5EF4-FFF2-40B4-BE49-F238E27FC236}">
              <a16:creationId xmlns:a16="http://schemas.microsoft.com/office/drawing/2014/main" id="{A3064C2D-BDD2-4747-999D-14F269F6578D}"/>
            </a:ext>
            <a:ext uri="{147F2762-F138-4A5C-976F-8EAC2B608ADB}">
              <a16:predDERef xmlns:a16="http://schemas.microsoft.com/office/drawing/2014/main" pred="{5ABB0DDD-CAAF-D26A-0124-B24F5D2FEE66}"/>
            </a:ext>
          </a:extLst>
        </xdr:cNvPr>
        <xdr:cNvSpPr txBox="1"/>
      </xdr:nvSpPr>
      <xdr:spPr>
        <a:xfrm>
          <a:off x="14306550" y="15230475"/>
          <a:ext cx="952500" cy="1000125"/>
        </a:xfrm>
        <a:prstGeom prst="rect">
          <a:avLst/>
        </a:prstGeom>
        <a:solidFill>
          <a:schemeClr val="lt1"/>
        </a:solidFill>
        <a:ln w="9525" cmpd="sng">
          <a:solidFill>
            <a:schemeClr val="lt1">
              <a:shade val="50000"/>
            </a:schemeClr>
          </a:solidFill>
        </a:ln>
      </xdr:spPr>
      <xdr:txBody>
        <a:bodyPr vertOverflow="clip" horzOverflow="clip" rtlCol="0" anchor="t"/>
        <a:lstStyle/>
        <a:p>
          <a:pPr algn="l"/>
          <a:endParaRPr lang="en-US"/>
        </a:p>
      </xdr:txBody>
    </xdr:sp>
    <xdr:clientData/>
  </xdr:twoCellAnchor>
  <xdr:twoCellAnchor editAs="oneCell">
    <xdr:from>
      <xdr:col>1</xdr:col>
      <xdr:colOff>347383</xdr:colOff>
      <xdr:row>18</xdr:row>
      <xdr:rowOff>257737</xdr:rowOff>
    </xdr:from>
    <xdr:to>
      <xdr:col>19</xdr:col>
      <xdr:colOff>275442</xdr:colOff>
      <xdr:row>19</xdr:row>
      <xdr:rowOff>124422</xdr:rowOff>
    </xdr:to>
    <xdr:pic>
      <xdr:nvPicPr>
        <xdr:cNvPr id="3" name="Picture 2">
          <a:extLst>
            <a:ext uri="{FF2B5EF4-FFF2-40B4-BE49-F238E27FC236}">
              <a16:creationId xmlns:a16="http://schemas.microsoft.com/office/drawing/2014/main" id="{19CDB007-3A3A-698E-7575-98EA6BC0A5AD}"/>
            </a:ext>
          </a:extLst>
        </xdr:cNvPr>
        <xdr:cNvPicPr>
          <a:picLocks noChangeAspect="1"/>
        </xdr:cNvPicPr>
      </xdr:nvPicPr>
      <xdr:blipFill>
        <a:blip xmlns:r="http://schemas.openxmlformats.org/officeDocument/2006/relationships" r:embed="rId7"/>
        <a:stretch>
          <a:fillRect/>
        </a:stretch>
      </xdr:blipFill>
      <xdr:spPr>
        <a:xfrm>
          <a:off x="1098177" y="4695266"/>
          <a:ext cx="10450383" cy="24768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20</xdr:col>
      <xdr:colOff>239806</xdr:colOff>
      <xdr:row>0</xdr:row>
      <xdr:rowOff>142649</xdr:rowOff>
    </xdr:from>
    <xdr:to>
      <xdr:col>33</xdr:col>
      <xdr:colOff>389025</xdr:colOff>
      <xdr:row>28</xdr:row>
      <xdr:rowOff>47920</xdr:rowOff>
    </xdr:to>
    <xdr:pic>
      <xdr:nvPicPr>
        <xdr:cNvPr id="2" name="Picture 1">
          <a:extLst>
            <a:ext uri="{FF2B5EF4-FFF2-40B4-BE49-F238E27FC236}">
              <a16:creationId xmlns:a16="http://schemas.microsoft.com/office/drawing/2014/main" id="{297E1411-95C3-4459-97BC-56D8FA6212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27156" y="142649"/>
          <a:ext cx="8074019" cy="640020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xdr:from>
      <xdr:col>0</xdr:col>
      <xdr:colOff>0</xdr:colOff>
      <xdr:row>19</xdr:row>
      <xdr:rowOff>22860</xdr:rowOff>
    </xdr:from>
    <xdr:to>
      <xdr:col>8</xdr:col>
      <xdr:colOff>466165</xdr:colOff>
      <xdr:row>38</xdr:row>
      <xdr:rowOff>116541</xdr:rowOff>
    </xdr:to>
    <xdr:graphicFrame macro="">
      <xdr:nvGraphicFramePr>
        <xdr:cNvPr id="5" name="Chart 4">
          <a:extLst>
            <a:ext uri="{FF2B5EF4-FFF2-40B4-BE49-F238E27FC236}">
              <a16:creationId xmlns:a16="http://schemas.microsoft.com/office/drawing/2014/main" id="{55D0C58E-DF0C-4FE6-8B96-F5E708D74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11206</xdr:colOff>
      <xdr:row>33</xdr:row>
      <xdr:rowOff>11206</xdr:rowOff>
    </xdr:from>
    <xdr:to>
      <xdr:col>39</xdr:col>
      <xdr:colOff>433282</xdr:colOff>
      <xdr:row>69</xdr:row>
      <xdr:rowOff>103326</xdr:rowOff>
    </xdr:to>
    <xdr:pic>
      <xdr:nvPicPr>
        <xdr:cNvPr id="17" name="Picture 6">
          <a:extLst>
            <a:ext uri="{FF2B5EF4-FFF2-40B4-BE49-F238E27FC236}">
              <a16:creationId xmlns:a16="http://schemas.microsoft.com/office/drawing/2014/main" id="{C7927DE7-02F4-435B-BB06-DDDD82C5E3B5}"/>
            </a:ext>
          </a:extLst>
        </xdr:cNvPr>
        <xdr:cNvPicPr>
          <a:picLocks noChangeAspect="1"/>
        </xdr:cNvPicPr>
      </xdr:nvPicPr>
      <xdr:blipFill>
        <a:blip xmlns:r="http://schemas.openxmlformats.org/officeDocument/2006/relationships" r:embed="rId3"/>
        <a:stretch>
          <a:fillRect/>
        </a:stretch>
      </xdr:blipFill>
      <xdr:spPr>
        <a:xfrm>
          <a:off x="13682382" y="7866530"/>
          <a:ext cx="11601910" cy="6613690"/>
        </a:xfrm>
        <a:prstGeom prst="rect">
          <a:avLst/>
        </a:prstGeom>
      </xdr:spPr>
    </xdr:pic>
    <xdr:clientData/>
  </xdr:twoCellAnchor>
  <xdr:twoCellAnchor>
    <xdr:from>
      <xdr:col>22</xdr:col>
      <xdr:colOff>0</xdr:colOff>
      <xdr:row>65</xdr:row>
      <xdr:rowOff>95250</xdr:rowOff>
    </xdr:from>
    <xdr:to>
      <xdr:col>23</xdr:col>
      <xdr:colOff>342900</xdr:colOff>
      <xdr:row>70</xdr:row>
      <xdr:rowOff>142875</xdr:rowOff>
    </xdr:to>
    <xdr:sp macro="" textlink="">
      <xdr:nvSpPr>
        <xdr:cNvPr id="8" name="TextBox 7">
          <a:extLst>
            <a:ext uri="{FF2B5EF4-FFF2-40B4-BE49-F238E27FC236}">
              <a16:creationId xmlns:a16="http://schemas.microsoft.com/office/drawing/2014/main" id="{E017B08D-4712-4891-B3B8-7A56292A21E7}"/>
            </a:ext>
            <a:ext uri="{147F2762-F138-4A5C-976F-8EAC2B608ADB}">
              <a16:predDERef xmlns:a16="http://schemas.microsoft.com/office/drawing/2014/main" pred="{5ABB0DDD-CAAF-D26A-0124-B24F5D2FEE66}"/>
            </a:ext>
          </a:extLst>
        </xdr:cNvPr>
        <xdr:cNvSpPr txBox="1"/>
      </xdr:nvSpPr>
      <xdr:spPr>
        <a:xfrm>
          <a:off x="14306550" y="14849475"/>
          <a:ext cx="952500" cy="1000125"/>
        </a:xfrm>
        <a:prstGeom prst="rect">
          <a:avLst/>
        </a:prstGeom>
        <a:solidFill>
          <a:schemeClr val="lt1"/>
        </a:solidFill>
        <a:ln w="9525" cmpd="sng">
          <a:solidFill>
            <a:schemeClr val="lt1">
              <a:shade val="50000"/>
            </a:schemeClr>
          </a:solidFill>
        </a:ln>
      </xdr:spPr>
      <xdr:txBody>
        <a:bodyPr vertOverflow="clip" horzOverflow="clip" rtlCol="0" anchor="t"/>
        <a:lstStyle/>
        <a:p>
          <a:pPr algn="l"/>
          <a:endParaRPr lang="en-US"/>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3B33A5C-E09B-48CD-BE80-BCD6409A0784}"/>
  <namedSheetView name="View2" id="{555EBA1A-DED0-4ADA-98A5-04152A3DA6C4}"/>
  <namedSheetView name="View3" id="{B7588E5D-F206-49B5-9BBC-20DB6F3DCCE4}"/>
</namedSheetViews>
</file>

<file path=xl/persons/person.xml><?xml version="1.0" encoding="utf-8"?>
<personList xmlns="http://schemas.microsoft.com/office/spreadsheetml/2018/threadedcomments" xmlns:x="http://schemas.openxmlformats.org/spreadsheetml/2006/main">
  <person displayName="Jordan Cook" id="{68B9C6C5-8392-4F66-88B6-F9C41C34D65F}" userId="jcook@arrowmfggroup.com" providerId="PeoplePicker"/>
  <person displayName="Sibin Siva" id="{DE744B9A-B4B3-461A-BEEC-145632FFC728}" userId="ssiva@steelcraftinc.com" providerId="PeoplePicker"/>
  <person displayName="Jatinder Singh" id="{1CCD4714-53F0-4E93-98D7-59F6050109F0}" userId="jsingh@arrowmfggroup.com" providerId="PeoplePicker"/>
  <person displayName="Yingman Cheng" id="{7AC0A56D-3DF4-435F-88B5-4C57EB095A22}" userId="ycheng@arrowmfggroup.com" providerId="PeoplePicker"/>
  <person displayName="Clay Paquette" id="{DBCE699A-EE72-4F37-9BA8-0486D044B562}" userId="cpaquette@steelcraftinc.com" providerId="PeoplePicker"/>
  <person displayName="Sibin Siva" id="{F97C518B-CF25-42C2-9D7C-1E3D8EE16CA0}" userId="S::ssiva@steelcraftinc.com::27f9752c-2783-44d6-83fc-9bf84090acbf" providerId="AD"/>
  <person displayName="Yingman Cheng" id="{DD771DC0-2158-405C-8BDE-D65C7AE3359D}" userId="S::ycheng@arrowmfggroup.com::9cb9f2a4-ff55-4c9c-ac67-57633c868377" providerId="AD"/>
  <person displayName="Chris Manson" id="{A13C1681-459A-48E7-98F4-A92CF46BC2C8}" userId="S::cmanson@steelcraftinc.com::49182351-1bbc-4d3b-8cbe-95f925f95df6" providerId="AD"/>
  <person displayName="Peter Cashin" id="{3FB9E5B8-DCD4-43B6-800F-EC411EDA9FBD}" userId="S::pcashin@arrowmfggroup.com::7de1b291-6bb8-4dac-9141-6f6f0dc9f2c4" providerId="AD"/>
  <person displayName="Clay Paquette" id="{DBE59B96-53F7-48E1-87C5-F0A5962DD2A2}" userId="S::cpaquette@steelcraftinc.com::cb16bcd0-f5d6-4d66-bf09-ed9b29795b8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tinder Singh" refreshedDate="45614.605788773151" createdVersion="8" refreshedVersion="8" minRefreshableVersion="3" recordCount="1052" xr:uid="{115F9AEE-B39F-46FD-BE6D-579C0145E51A}">
  <cacheSource type="worksheet">
    <worksheetSource ref="A3:AO657" sheet="CAR LOG"/>
  </cacheSource>
  <cacheFields count="36">
    <cacheField name="Location_x000a_(as applicable)" numFmtId="0">
      <sharedItems containsBlank="1" count="5">
        <s v="Cambridge"/>
        <s v="Woodstock"/>
        <s v="Stratford"/>
        <s v="QCI Division"/>
        <m/>
      </sharedItems>
    </cacheField>
    <cacheField name="Status" numFmtId="0">
      <sharedItems containsBlank="1" count="9">
        <s v="Closed"/>
        <s v="Cancelled"/>
        <s v="In Dispute"/>
        <s v="Open"/>
        <s v="QCI Rejected"/>
        <s v="RMA only"/>
        <s v="Follow up"/>
        <s v="Initial"/>
        <m/>
      </sharedItems>
    </cacheField>
    <cacheField name="Log #" numFmtId="0">
      <sharedItems containsBlank="1" containsMixedTypes="1" containsNumber="1" containsInteger="1" minValue="935965" maxValue="935965"/>
    </cacheField>
    <cacheField name="Incidence Type" numFmtId="0">
      <sharedItems containsBlank="1" count="6">
        <s v="Initial Rejection"/>
        <m/>
        <s v="Pull stock / Purge"/>
        <s v="MRB"/>
        <s v="RMA"/>
        <s v="Customer Request"/>
      </sharedItems>
    </cacheField>
    <cacheField name="Type" numFmtId="0">
      <sharedItems containsBlank="1"/>
    </cacheField>
    <cacheField name="Category" numFmtId="0">
      <sharedItems containsBlank="1"/>
    </cacheField>
    <cacheField name="Received Date" numFmtId="0">
      <sharedItems containsNonDate="0" containsDate="1" containsString="0" containsBlank="1" minDate="2019-05-25T00:00:00" maxDate="2043-01-10T00:00:00" count="570">
        <d v="2024-02-28T00:00:00"/>
        <d v="2022-07-25T00:00:00"/>
        <d v="2021-01-05T00:00:00"/>
        <d v="2021-01-06T00:00:00"/>
        <d v="2021-01-07T00:00:00"/>
        <d v="2021-01-14T00:00:00"/>
        <d v="2021-01-18T00:00:00"/>
        <d v="2021-01-19T00:00:00"/>
        <d v="2021-01-23T00:00:00"/>
        <d v="2021-01-22T00:00:00"/>
        <d v="2021-01-26T00:00:00"/>
        <d v="2021-01-29T00:00:00"/>
        <d v="2021-01-30T00:00:00"/>
        <d v="2021-02-02T00:00:00"/>
        <d v="2021-02-03T00:00:00"/>
        <d v="2021-02-09T00:00:00"/>
        <d v="2021-02-10T00:00:00"/>
        <d v="2021-02-11T00:00:00"/>
        <d v="2021-02-16T00:00:00"/>
        <d v="2021-02-17T00:00:00"/>
        <d v="2021-02-18T00:00:00"/>
        <d v="2021-02-22T00:00:00"/>
        <d v="2021-02-23T00:00:00"/>
        <d v="2021-02-24T00:00:00"/>
        <d v="2021-02-26T00:00:00"/>
        <d v="2021-03-01T00:00:00"/>
        <d v="2021-03-02T00:00:00"/>
        <d v="2021-03-03T00:00:00"/>
        <d v="2021-03-08T00:00:00"/>
        <d v="2021-03-12T00:00:00"/>
        <d v="2021-03-19T00:00:00"/>
        <d v="2021-03-22T00:00:00"/>
        <d v="2021-03-25T00:00:00"/>
        <d v="2021-03-31T00:00:00"/>
        <d v="2021-04-08T00:00:00"/>
        <d v="2021-04-12T00:00:00"/>
        <d v="2021-04-16T00:00:00"/>
        <d v="2021-04-17T00:00:00"/>
        <d v="2021-04-19T00:00:00"/>
        <d v="2021-04-20T00:00:00"/>
        <d v="2021-04-21T00:00:00"/>
        <d v="2021-04-23T00:00:00"/>
        <d v="2021-04-27T00:00:00"/>
        <d v="2021-04-29T00:00:00"/>
        <d v="2021-04-30T00:00:00"/>
        <d v="2021-05-03T00:00:00"/>
        <d v="2021-05-04T00:00:00"/>
        <d v="2021-05-05T00:00:00"/>
        <d v="2021-05-11T00:00:00"/>
        <d v="2021-05-14T00:00:00"/>
        <d v="2021-05-17T00:00:00"/>
        <d v="2021-04-26T00:00:00"/>
        <d v="2021-05-25T00:00:00"/>
        <d v="2021-05-20T00:00:00"/>
        <d v="2021-05-26T00:00:00"/>
        <d v="2021-05-31T00:00:00"/>
        <d v="2021-05-06T00:00:00"/>
        <d v="2021-06-01T00:00:00"/>
        <d v="2021-06-03T00:00:00"/>
        <d v="2021-06-07T00:00:00"/>
        <d v="2021-06-10T00:00:00"/>
        <d v="2021-06-11T00:00:00"/>
        <d v="2021-06-15T00:00:00"/>
        <d v="2021-06-17T00:00:00"/>
        <d v="2021-06-18T00:00:00"/>
        <d v="2021-06-24T00:00:00"/>
        <d v="2021-06-28T00:00:00"/>
        <d v="2021-06-29T00:00:00"/>
        <d v="2021-06-30T00:00:00"/>
        <d v="2021-07-01T00:00:00"/>
        <d v="2021-07-05T00:00:00"/>
        <d v="2021-07-09T00:00:00"/>
        <d v="2021-07-21T00:00:00"/>
        <d v="2021-07-24T00:00:00"/>
        <d v="2021-07-27T00:00:00"/>
        <d v="2021-07-28T00:00:00"/>
        <d v="2021-08-04T00:00:00"/>
        <d v="2021-08-05T00:00:00"/>
        <d v="2021-08-06T00:00:00"/>
        <d v="2021-08-13T00:00:00"/>
        <d v="2021-08-19T00:00:00"/>
        <d v="2021-08-24T00:00:00"/>
        <d v="2021-08-25T00:00:00"/>
        <d v="2021-08-26T00:00:00"/>
        <d v="2021-08-31T00:00:00"/>
        <d v="2021-09-07T00:00:00"/>
        <d v="2021-09-09T00:00:00"/>
        <d v="2021-09-17T00:00:00"/>
        <d v="2021-09-21T00:00:00"/>
        <d v="2021-09-27T00:00:00"/>
        <d v="2021-09-29T00:00:00"/>
        <d v="2021-10-04T00:00:00"/>
        <d v="2021-10-12T00:00:00"/>
        <d v="2021-10-27T00:00:00"/>
        <d v="2021-10-29T00:00:00"/>
        <d v="2021-10-28T00:00:00"/>
        <d v="2021-11-04T00:00:00"/>
        <d v="2021-11-05T00:00:00"/>
        <d v="2021-11-11T00:00:00"/>
        <d v="2021-11-15T00:00:00"/>
        <d v="2021-11-17T00:00:00"/>
        <d v="2021-11-18T00:00:00"/>
        <d v="2021-11-19T00:00:00"/>
        <d v="2021-11-23T00:00:00"/>
        <d v="2021-11-20T00:00:00"/>
        <d v="2021-11-22T00:00:00"/>
        <d v="2021-11-29T00:00:00"/>
        <d v="2021-11-30T00:00:00"/>
        <d v="2021-12-01T00:00:00"/>
        <d v="2021-12-02T00:00:00"/>
        <d v="2021-12-20T00:00:00"/>
        <d v="2021-12-07T00:00:00"/>
        <d v="2021-12-08T00:00:00"/>
        <d v="2021-12-10T00:00:00"/>
        <d v="2021-12-11T00:00:00"/>
        <d v="2021-12-15T00:00:00"/>
        <d v="2021-12-21T00:00:00"/>
        <d v="2021-12-22T00:00:00"/>
        <d v="2022-01-03T00:00:00"/>
        <d v="2022-01-12T00:00:00"/>
        <d v="2022-01-14T00:00:00"/>
        <d v="2021-11-16T00:00:00"/>
        <d v="2022-01-17T00:00:00"/>
        <d v="2022-01-20T00:00:00"/>
        <d v="2022-01-24T00:00:00"/>
        <d v="2022-01-25T00:00:00"/>
        <d v="2022-01-27T00:00:00"/>
        <d v="2022-01-28T00:00:00"/>
        <d v="2022-02-03T00:00:00"/>
        <d v="2022-02-04T00:00:00"/>
        <d v="2022-02-07T00:00:00"/>
        <d v="2022-02-06T00:00:00"/>
        <d v="2022-02-09T00:00:00"/>
        <d v="2022-02-10T00:00:00"/>
        <d v="2022-02-11T00:00:00"/>
        <d v="2022-02-15T00:00:00"/>
        <d v="2022-02-16T00:00:00"/>
        <d v="2022-02-22T00:00:00"/>
        <d v="2022-02-18T00:00:00"/>
        <d v="2022-02-28T00:00:00"/>
        <d v="2022-03-02T00:00:00"/>
        <d v="2022-03-03T00:00:00"/>
        <d v="2022-03-04T00:00:00"/>
        <d v="2022-03-07T00:00:00"/>
        <d v="2022-03-09T00:00:00"/>
        <d v="2022-03-11T00:00:00"/>
        <d v="2022-03-15T00:00:00"/>
        <d v="2022-03-16T00:00:00"/>
        <d v="2022-03-17T00:00:00"/>
        <d v="2022-03-22T00:00:00"/>
        <d v="2022-03-25T00:00:00"/>
        <d v="2022-03-31T00:00:00"/>
        <d v="2022-04-05T00:00:00"/>
        <d v="2022-04-07T00:00:00"/>
        <d v="2022-04-06T00:00:00"/>
        <d v="2022-04-11T00:00:00"/>
        <d v="2022-04-12T00:00:00"/>
        <d v="2022-04-13T00:00:00"/>
        <d v="2022-04-14T00:00:00"/>
        <d v="2022-04-18T00:00:00"/>
        <d v="2022-04-19T00:00:00"/>
        <d v="2022-04-20T00:00:00"/>
        <d v="2022-04-25T00:00:00"/>
        <d v="2022-04-26T00:00:00"/>
        <d v="2022-04-27T00:00:00"/>
        <d v="2022-05-03T00:00:00"/>
        <d v="2022-05-04T00:00:00"/>
        <d v="2022-05-05T00:00:00"/>
        <d v="2022-04-28T00:00:00"/>
        <d v="2022-05-09T00:00:00"/>
        <d v="2022-05-10T00:00:00"/>
        <d v="2022-05-11T00:00:00"/>
        <d v="2022-05-16T00:00:00"/>
        <d v="2022-05-18T00:00:00"/>
        <d v="2022-05-20T00:00:00"/>
        <d v="2022-05-24T00:00:00"/>
        <d v="2022-05-26T00:00:00"/>
        <d v="2022-05-31T00:00:00"/>
        <d v="2022-06-01T00:00:00"/>
        <d v="2022-06-03T00:00:00"/>
        <d v="2022-06-06T00:00:00"/>
        <d v="2022-05-27T00:00:00"/>
        <d v="2022-06-08T00:00:00"/>
        <d v="2022-06-09T00:00:00"/>
        <d v="2022-06-10T00:00:00"/>
        <d v="2022-06-15T00:00:00"/>
        <d v="2022-06-18T00:00:00"/>
        <d v="2022-06-21T00:00:00"/>
        <d v="2022-06-22T00:00:00"/>
        <d v="2022-06-23T00:00:00"/>
        <d v="2022-06-24T00:00:00"/>
        <d v="2022-06-28T00:00:00"/>
        <d v="2022-06-29T00:00:00"/>
        <d v="2022-07-07T00:00:00"/>
        <d v="2022-07-11T00:00:00"/>
        <d v="2022-07-12T00:00:00"/>
        <d v="2022-07-19T00:00:00"/>
        <d v="2022-07-21T00:00:00"/>
        <d v="2022-07-22T00:00:00"/>
        <d v="2022-07-27T00:00:00"/>
        <d v="2022-07-28T00:00:00"/>
        <d v="2022-08-08T00:00:00"/>
        <d v="2022-08-09T00:00:00"/>
        <d v="2022-08-11T00:00:00"/>
        <d v="2022-08-12T00:00:00"/>
        <d v="2022-04-21T00:00:00"/>
        <d v="2022-05-12T00:00:00"/>
        <d v="2022-06-27T00:00:00"/>
        <d v="2022-08-16T00:00:00"/>
        <d v="2022-08-22T00:00:00"/>
        <d v="2022-08-23T00:00:00"/>
        <d v="2022-08-25T00:00:00"/>
        <d v="2022-08-27T00:00:00"/>
        <d v="2022-08-29T00:00:00"/>
        <d v="2022-08-31T00:00:00"/>
        <d v="2022-09-01T00:00:00"/>
        <d v="2022-09-06T00:00:00"/>
        <d v="2022-09-14T00:00:00"/>
        <d v="2022-09-15T00:00:00"/>
        <d v="2022-09-19T00:00:00"/>
        <d v="2022-09-22T00:00:00"/>
        <d v="2022-09-21T00:00:00"/>
        <d v="2022-09-26T00:00:00"/>
        <d v="2022-09-28T00:00:00"/>
        <d v="2022-09-29T00:00:00"/>
        <d v="2022-10-03T00:00:00"/>
        <d v="2022-10-04T00:00:00"/>
        <d v="2022-10-06T00:00:00"/>
        <d v="2022-10-07T00:00:00"/>
        <d v="2022-10-11T00:00:00"/>
        <d v="2022-10-12T00:00:00"/>
        <d v="2022-10-15T00:00:00"/>
        <d v="2022-10-19T00:00:00"/>
        <d v="2022-10-20T00:00:00"/>
        <d v="2022-10-24T00:00:00"/>
        <d v="2022-10-25T00:00:00"/>
        <d v="2022-10-26T00:00:00"/>
        <d v="2022-10-27T00:00:00"/>
        <d v="2022-10-31T00:00:00"/>
        <d v="2022-11-02T00:00:00"/>
        <d v="2022-11-03T00:00:00"/>
        <d v="2022-11-07T00:00:00"/>
        <d v="2022-11-10T00:00:00"/>
        <d v="2022-11-09T00:00:00"/>
        <d v="2022-11-11T00:00:00"/>
        <d v="2022-11-14T00:00:00"/>
        <d v="2022-11-15T00:00:00"/>
        <d v="2022-11-17T00:00:00"/>
        <d v="2022-11-18T00:00:00"/>
        <d v="2022-11-16T00:00:00"/>
        <d v="2022-11-21T00:00:00"/>
        <d v="2022-11-22T00:00:00"/>
        <d v="2022-11-24T00:00:00"/>
        <d v="2022-11-28T00:00:00"/>
        <d v="2023-11-30T00:00:00"/>
        <d v="2022-12-01T00:00:00"/>
        <d v="2022-12-05T00:00:00"/>
        <d v="2022-12-07T00:00:00"/>
        <d v="2022-12-08T00:00:00"/>
        <d v="2022-12-12T00:00:00"/>
        <d v="2022-12-13T00:00:00"/>
        <d v="2022-12-15T00:00:00"/>
        <d v="2022-12-21T00:00:00"/>
        <d v="2022-12-20T00:00:00"/>
        <d v="2022-12-19T00:00:00"/>
        <d v="2023-01-09T00:00:00"/>
        <d v="2022-12-22T00:00:00"/>
        <d v="2023-01-16T00:00:00"/>
        <d v="2023-01-18T00:00:00"/>
        <d v="2023-01-19T00:00:00"/>
        <d v="2023-01-20T00:00:00"/>
        <d v="2023-01-24T00:00:00"/>
        <d v="2023-01-26T00:00:00"/>
        <d v="2023-01-27T00:00:00"/>
        <d v="2023-01-30T00:00:00"/>
        <d v="2023-02-01T00:00:00"/>
        <d v="2023-02-02T00:00:00"/>
        <d v="2023-02-03T00:00:00"/>
        <d v="2023-02-06T00:00:00"/>
        <d v="2023-02-07T00:00:00"/>
        <d v="2023-02-08T00:00:00"/>
        <d v="2023-02-09T00:00:00"/>
        <d v="2023-02-13T00:00:00"/>
        <d v="2023-02-14T00:00:00"/>
        <d v="2023-02-15T00:00:00"/>
        <d v="2023-02-17T00:00:00"/>
        <d v="2023-02-21T00:00:00"/>
        <d v="2023-02-23T00:00:00"/>
        <d v="2023-02-24T00:00:00"/>
        <d v="2023-02-28T00:00:00"/>
        <d v="2023-03-01T00:00:00"/>
        <d v="2023-03-02T00:00:00"/>
        <d v="2023-03-06T00:00:00"/>
        <d v="2023-03-07T00:00:00"/>
        <d v="2023-03-08T00:00:00"/>
        <d v="2023-03-09T00:00:00"/>
        <d v="2023-03-10T00:00:00"/>
        <d v="2023-03-13T00:00:00"/>
        <d v="2023-03-14T00:00:00"/>
        <d v="2023-03-16T00:00:00"/>
        <d v="2023-03-21T00:00:00"/>
        <d v="2023-03-23T00:00:00"/>
        <d v="2023-03-24T00:00:00"/>
        <d v="2023-03-22T00:00:00"/>
        <d v="2023-04-04T00:00:00"/>
        <d v="2023-04-10T00:00:00"/>
        <d v="2023-04-11T00:00:00"/>
        <d v="2023-04-21T00:00:00"/>
        <d v="2023-04-19T00:00:00"/>
        <d v="2023-04-25T00:00:00"/>
        <d v="2023-05-01T00:00:00"/>
        <d v="2023-05-02T00:00:00"/>
        <d v="2023-05-05T00:00:00"/>
        <d v="2023-05-08T00:00:00"/>
        <d v="2023-05-09T00:00:00"/>
        <d v="2023-05-10T00:00:00"/>
        <d v="2023-05-11T00:00:00"/>
        <d v="2023-05-15T00:00:00"/>
        <d v="2023-05-17T00:00:00"/>
        <d v="2023-05-18T00:00:00"/>
        <d v="2023-05-22T00:00:00"/>
        <d v="2023-05-23T00:00:00"/>
        <d v="2023-05-26T00:00:00"/>
        <d v="2023-05-29T00:00:00"/>
        <d v="2023-05-30T00:00:00"/>
        <d v="2023-06-02T00:00:00"/>
        <d v="2023-06-05T00:00:00"/>
        <d v="2023-06-06T00:00:00"/>
        <d v="2023-06-08T00:00:00"/>
        <d v="2023-06-14T00:00:00"/>
        <d v="2023-06-15T00:00:00"/>
        <d v="2023-06-19T00:00:00"/>
        <d v="2023-06-22T00:00:00"/>
        <d v="2023-06-23T00:00:00"/>
        <d v="2023-06-24T00:00:00"/>
        <d v="2023-06-26T00:00:00"/>
        <d v="2023-06-27T00:00:00"/>
        <d v="2023-07-04T00:00:00"/>
        <d v="2023-07-05T00:00:00"/>
        <d v="2023-07-06T00:00:00"/>
        <d v="2023-07-07T00:00:00"/>
        <d v="2023-07-14T00:00:00"/>
        <d v="2023-07-18T00:00:00"/>
        <d v="2023-07-17T00:00:00"/>
        <d v="2023-07-24T00:00:00"/>
        <d v="2023-07-25T00:00:00"/>
        <d v="2023-07-26T00:00:00"/>
        <d v="2023-07-27T00:00:00"/>
        <d v="2023-07-28T00:00:00"/>
        <d v="2023-07-29T00:00:00"/>
        <d v="2023-07-31T00:00:00"/>
        <d v="2023-08-01T00:00:00"/>
        <d v="2023-08-02T00:00:00"/>
        <d v="2023-08-03T00:00:00"/>
        <d v="2023-08-04T00:00:00"/>
        <d v="2023-08-07T00:00:00"/>
        <d v="2023-08-15T00:00:00"/>
        <d v="2023-08-17T00:00:00"/>
        <d v="2023-08-22T00:00:00"/>
        <d v="2023-08-23T00:00:00"/>
        <d v="2023-09-05T00:00:00"/>
        <d v="2023-09-07T00:00:00"/>
        <d v="2023-08-30T00:00:00"/>
        <d v="2023-09-08T00:00:00"/>
        <d v="2023-09-11T00:00:00"/>
        <d v="2023-09-12T00:00:00"/>
        <d v="2023-09-13T00:00:00"/>
        <d v="2023-09-18T00:00:00"/>
        <d v="2023-09-22T00:00:00"/>
        <d v="2023-09-25T00:00:00"/>
        <d v="2023-10-04T00:00:00"/>
        <d v="2023-10-05T00:00:00"/>
        <d v="2023-10-10T00:00:00"/>
        <d v="2023-10-11T00:00:00"/>
        <d v="2023-10-13T00:00:00"/>
        <d v="2023-10-23T00:00:00"/>
        <d v="2023-10-25T00:00:00"/>
        <d v="2023-10-26T00:00:00"/>
        <d v="2023-10-27T00:00:00"/>
        <d v="2023-10-30T00:00:00"/>
        <d v="2023-10-31T00:00:00"/>
        <d v="2023-10-14T00:00:00"/>
        <d v="2023-11-02T00:00:00"/>
        <d v="2023-10-24T00:00:00"/>
        <d v="2023-10-19T00:00:00"/>
        <d v="2023-11-03T00:00:00"/>
        <d v="2023-11-08T00:00:00"/>
        <d v="2023-11-09T00:00:00"/>
        <d v="2023-11-13T00:00:00"/>
        <d v="2023-11-15T00:00:00"/>
        <d v="2023-11-10T00:00:00"/>
        <d v="2023-11-14T00:00:00"/>
        <d v="2023-11-16T00:00:00"/>
        <d v="2023-11-17T00:00:00"/>
        <d v="2023-11-20T00:00:00"/>
        <d v="2023-11-21T00:00:00"/>
        <d v="2023-11-27T00:00:00"/>
        <d v="2023-11-28T00:00:00"/>
        <d v="2023-11-29T00:00:00"/>
        <d v="2023-12-01T00:00:00"/>
        <d v="2023-12-05T00:00:00"/>
        <d v="2023-12-07T00:00:00"/>
        <d v="2023-12-08T00:00:00"/>
        <d v="2023-12-11T00:00:00"/>
        <d v="2023-12-12T00:00:00"/>
        <d v="2023-12-16T00:00:00"/>
        <d v="2023-12-18T00:00:00"/>
        <d v="2023-12-20T00:00:00"/>
        <d v="2023-11-05T00:00:00"/>
        <d v="2023-12-21T00:00:00"/>
        <d v="2023-12-22T00:00:00"/>
        <d v="2024-01-30T00:00:00"/>
        <d v="2023-12-19T00:00:00"/>
        <d v="2024-01-05T00:00:00"/>
        <d v="2024-01-06T00:00:00"/>
        <d v="2024-01-08T00:00:00"/>
        <d v="2024-01-09T00:00:00"/>
        <d v="2024-01-03T00:00:00"/>
        <d v="2024-01-11T00:00:00"/>
        <d v="2024-01-12T00:00:00"/>
        <d v="2024-01-15T00:00:00"/>
        <d v="2024-01-18T00:00:00"/>
        <d v="2024-01-19T00:00:00"/>
        <d v="2024-01-20T00:00:00"/>
        <d v="2024-01-22T00:00:00"/>
        <d v="2024-01-23T00:00:00"/>
        <d v="2024-01-25T00:00:00"/>
        <d v="2024-01-26T00:00:00"/>
        <d v="2024-01-29T00:00:00"/>
        <d v="2024-02-02T00:00:00"/>
        <d v="2024-02-06T00:00:00"/>
        <d v="2024-02-07T00:00:00"/>
        <d v="2024-02-10T00:00:00"/>
        <d v="2024-02-13T00:00:00"/>
        <d v="2024-02-14T00:00:00"/>
        <d v="2024-02-20T00:00:00"/>
        <d v="2024-02-23T00:00:00"/>
        <d v="2024-02-25T00:00:00"/>
        <d v="2024-02-26T00:00:00"/>
        <d v="2024-02-27T00:00:00"/>
        <d v="2024-02-29T00:00:00"/>
        <d v="2024-03-07T00:00:00"/>
        <d v="2024-03-09T00:00:00"/>
        <d v="2024-03-11T00:00:00"/>
        <d v="2024-03-12T00:00:00"/>
        <d v="2024-03-13T00:00:00"/>
        <m/>
        <d v="2024-03-15T00:00:00"/>
        <d v="2024-02-22T00:00:00"/>
        <d v="2024-03-18T00:00:00"/>
        <d v="2024-03-19T00:00:00"/>
        <d v="2024-03-20T00:00:00"/>
        <d v="2024-03-25T00:00:00"/>
        <d v="2024-03-26T00:00:00"/>
        <d v="2024-03-27T00:00:00"/>
        <d v="2024-03-28T00:00:00"/>
        <d v="2024-04-01T00:00:00"/>
        <d v="2024-04-02T00:00:00"/>
        <d v="2023-07-03T00:00:00"/>
        <d v="2024-04-04T00:00:00"/>
        <d v="2023-11-01T00:00:00"/>
        <d v="2024-04-05T00:00:00"/>
        <d v="2024-04-08T00:00:00"/>
        <d v="2024-04-09T00:00:00"/>
        <d v="2024-04-10T00:00:00"/>
        <d v="2024-04-11T00:00:00"/>
        <d v="2024-04-15T00:00:00"/>
        <d v="2024-04-19T00:00:00"/>
        <d v="2024-04-22T00:00:00"/>
        <d v="2024-04-24T00:00:00"/>
        <d v="2024-04-25T00:00:00"/>
        <d v="2024-04-26T00:00:00"/>
        <d v="2024-04-30T00:00:00"/>
        <d v="2024-05-03T00:00:00"/>
        <d v="2024-05-05T00:00:00"/>
        <d v="2024-05-06T00:00:00"/>
        <d v="2024-05-07T00:00:00"/>
        <d v="2024-05-08T00:00:00"/>
        <d v="2024-05-09T00:00:00"/>
        <d v="2024-05-13T00:00:00"/>
        <d v="2024-05-14T00:00:00"/>
        <d v="2024-05-15T00:00:00"/>
        <d v="2020-07-31T00:00:00"/>
        <d v="2019-05-25T00:00:00"/>
        <d v="2024-05-18T00:00:00"/>
        <d v="2024-05-20T00:00:00"/>
        <d v="2024-05-21T00:00:00"/>
        <d v="2024-05-22T00:00:00"/>
        <d v="2024-05-23T00:00:00"/>
        <d v="2024-05-24T00:00:00"/>
        <d v="2024-05-30T00:00:00"/>
        <d v="2024-05-31T00:00:00"/>
        <d v="2024-06-03T00:00:00"/>
        <d v="2024-06-04T00:00:00"/>
        <d v="2024-06-05T00:00:00"/>
        <d v="2024-06-06T00:00:00"/>
        <d v="2024-06-07T00:00:00"/>
        <d v="2024-06-08T00:00:00"/>
        <d v="2024-06-10T00:00:00"/>
        <d v="2024-06-11T00:00:00"/>
        <d v="2024-06-12T00:00:00"/>
        <d v="2024-06-13T00:00:00"/>
        <d v="2024-06-14T00:00:00"/>
        <d v="2024-06-17T00:00:00"/>
        <d v="2024-06-19T00:00:00"/>
        <d v="2024-06-24T00:00:00"/>
        <d v="2024-06-25T00:00:00"/>
        <d v="2024-06-26T00:00:00"/>
        <d v="2024-07-08T00:00:00"/>
        <d v="2024-07-09T00:00:00"/>
        <d v="2024-07-11T00:00:00"/>
        <d v="2024-07-12T00:00:00"/>
        <d v="2024-07-22T00:00:00"/>
        <d v="2024-07-23T00:00:00"/>
        <d v="2024-07-24T00:00:00"/>
        <d v="2024-07-25T00:00:00"/>
        <d v="2024-07-26T00:00:00"/>
        <d v="2024-08-02T00:00:00"/>
        <d v="2024-07-21T00:00:00"/>
        <d v="2024-08-05T00:00:00"/>
        <d v="2024-08-08T00:00:00"/>
        <d v="2024-08-09T00:00:00"/>
        <d v="2024-08-13T00:00:00"/>
        <d v="2024-08-15T00:00:00"/>
        <d v="2024-08-14T00:00:00"/>
        <d v="2024-08-16T00:00:00"/>
        <d v="2024-08-19T00:00:00"/>
        <d v="2024-08-22T00:00:00"/>
        <d v="2024-08-24T00:00:00"/>
        <d v="2024-08-27T00:00:00"/>
        <d v="2024-08-29T00:00:00"/>
        <d v="2024-08-30T00:00:00"/>
        <d v="2024-08-03T00:00:00"/>
        <d v="2024-08-04T00:00:00"/>
        <d v="2024-09-05T00:00:00"/>
        <d v="2024-09-06T00:00:00"/>
        <d v="2024-09-10T00:00:00"/>
        <d v="2024-08-20T00:00:00"/>
        <d v="2024-09-11T00:00:00"/>
        <d v="2024-09-12T00:00:00"/>
        <d v="2024-09-16T00:00:00"/>
        <d v="2024-09-17T00:00:00"/>
        <d v="2024-09-18T00:00:00"/>
        <d v="2024-09-19T00:00:00"/>
        <d v="2024-09-20T00:00:00"/>
        <d v="2024-09-26T00:00:00"/>
        <d v="2024-09-27T00:00:00"/>
        <d v="2024-10-02T00:00:00"/>
        <d v="2024-10-04T00:00:00"/>
        <d v="2024-10-03T00:00:00"/>
        <d v="2024-09-30T00:00:00"/>
        <d v="2024-10-08T00:00:00"/>
        <d v="2024-10-11T00:00:00"/>
        <d v="2024-10-14T00:00:00"/>
        <d v="2024-10-15T00:00:00"/>
        <d v="2024-10-17T00:00:00"/>
        <d v="2024-10-21T00:00:00"/>
        <d v="2024-10-22T00:00:00"/>
        <d v="2024-10-29T00:00:00"/>
        <d v="2024-10-28T00:00:00"/>
        <d v="2024-10-30T00:00:00"/>
        <d v="2024-10-31T00:00:00"/>
        <d v="2024-11-06T00:00:00"/>
        <d v="2024-11-07T00:00:00"/>
        <d v="2024-11-08T00:00:00"/>
        <d v="2024-11-12T00:00:00"/>
        <d v="2024-11-13T00:00:00"/>
        <d v="2024-11-14T00:00:00"/>
        <d v="2024-11-18T00:00:00"/>
        <d v="2043-01-09T00:00:00" u="1"/>
      </sharedItems>
      <fieldGroup par="35"/>
    </cacheField>
    <cacheField name="Part Number" numFmtId="0">
      <sharedItems containsBlank="1" containsMixedTypes="1" containsNumber="1" containsInteger="1" minValue="317003" maxValue="40437260" count="426">
        <s v=" 58E3360020"/>
        <s v="TX8110"/>
        <s v="LS1124620"/>
        <s v="EK1588"/>
        <s v="X830003064"/>
        <s v="58F5410185"/>
        <s v="58E0601027"/>
        <s v="58F5404730"/>
        <s v="58F8044830"/>
        <s v="58E5441070"/>
        <s v="X830006676"/>
        <s v="58F0350000"/>
        <s v="58E5452600"/>
        <s v="58B4601600"/>
        <s v="10800544-011"/>
        <s v="58E0610123"/>
        <s v="58E5416892"/>
        <s v="58E2200234"/>
        <s v="58E5404775"/>
        <s v="58E4600711"/>
        <s v="58E5400301"/>
        <s v="X830006677"/>
        <s v="58E0618004"/>
        <s v="58B4600970/ 58B4601800"/>
        <s v="58F2200053"/>
        <s v="58B8040310"/>
        <s v="10766915-011"/>
        <s v="10662440-001"/>
        <s v="10738370-001"/>
        <n v="40233473"/>
        <s v="58B5421001"/>
        <s v="Q2015045"/>
        <s v="EL0156"/>
        <s v="EM0048 "/>
        <s v="X830003874"/>
        <s v="10713585-011"/>
        <s v="EK8198"/>
        <s v="58E5423903"/>
        <s v="10776738-011"/>
        <s v="58E5416893"/>
        <s v="Q2015040-11"/>
        <s v="58E0601028"/>
        <s v="Q2015094"/>
        <s v="10713882-011"/>
        <s v="10754128-011"/>
        <s v="58E5426002"/>
        <s v="58F4640014"/>
        <s v="10702287-011 , 10702289-011"/>
        <s v="10650704-011 "/>
        <s v="58F5410830"/>
        <s v="10713881-011"/>
        <s v="120-109965"/>
        <s v="58F8000884"/>
        <s v="Q2015040"/>
        <s v="SP2974"/>
        <s v="58E5452601"/>
        <s v="10707269-001"/>
        <s v="58B2200811"/>
        <s v="Q2015137"/>
        <s v="Q2015094-021"/>
        <s v="10650704-11"/>
        <s v="10734811-001"/>
        <s v="10713584-011"/>
        <s v="10650643-011"/>
        <s v="EJ6554"/>
        <s v="XC0310"/>
        <s v="SM5048"/>
        <n v="10650643"/>
        <n v="10650644"/>
        <s v="Q2015052"/>
        <s v="58B4601800"/>
        <s v="120-109633"/>
        <s v="58F5400144"/>
        <m/>
        <s v="58E5423903 "/>
        <s v="LS1131717"/>
        <s v="58C8010310"/>
        <s v="EL0059"/>
        <s v="10710190-011PEG"/>
        <s v="10739691-001"/>
        <n v="40047412"/>
        <s v="Multiple"/>
        <s v="58B8040280"/>
        <s v="58E6000111"/>
        <s v="10842699-011"/>
        <s v="10731882-011"/>
        <s v="EK4384"/>
        <s v="58E5424901"/>
        <s v="EK1030"/>
        <s v="58D6080211"/>
        <s v="10854128-011"/>
        <s v="ED5080"/>
        <s v="58D8030410"/>
        <s v="58B5462000"/>
        <s v="120-109533"/>
        <s v="LS1080771"/>
        <s v="58F5451141"/>
        <s v="58D5412381"/>
        <s v="58D4610630"/>
        <s v="58F5402106"/>
        <s v="10710190-011 "/>
        <s v="10710015-011"/>
        <s v="58E5410090"/>
        <n v="40304696"/>
        <s v="58F8051620"/>
        <s v="58B5461590"/>
        <s v="58F8051000"/>
        <s v="XB8485"/>
        <s v="58D4610870"/>
        <s v="58F8000620"/>
        <s v="58F4601301"/>
        <s v="10775837-011"/>
        <s v="58D2280002"/>
        <s v="10710015-011PEG "/>
        <s v="10693835-011"/>
        <s v="58B5421831"/>
        <s v="Several"/>
        <s v="X830027780"/>
        <s v="58D5402831"/>
        <s v="10693835-001"/>
        <s v="58D4601010"/>
        <s v="10707407-001"/>
        <n v="10706507"/>
        <n v="894516"/>
        <s v="XB6891"/>
        <s v="X830022112"/>
        <s v="58D4601120"/>
        <n v="10617492"/>
        <s v="16106909-001"/>
        <s v="58F4600340"/>
        <s v="58E2200132 "/>
        <s v="58E5416894"/>
        <s v="58F4610040"/>
        <s v="58F4601070"/>
        <s v="58F5431060"/>
        <s v="58F46001960"/>
        <s v="58F8031190"/>
        <s v="58D5400072"/>
        <s v="10755241-011"/>
        <s v="EJ2098"/>
        <s v="58E5408924"/>
        <s v="58E5452500"/>
        <s v="58F0400950"/>
        <s v="10842699-011   "/>
        <s v="10744746-011"/>
        <s v="58E5425530"/>
        <s v="58F2200054"/>
        <s v="10650299-012"/>
        <s v="58B5422835"/>
        <s v="10694140-011 / _x000a_10842699-011"/>
        <s v="58E5452740"/>
        <s v="58F5452150"/>
        <s v="58F8001380"/>
        <s v="58F8003220"/>
        <s v="58B5422825"/>
        <s v="58E0518004"/>
        <s v="58F4600541"/>
        <s v="58D4610630_x000a_58F4601070_x000a_58F4610040"/>
        <s v="58B5405044"/>
        <s v="58F5411400 "/>
        <s v="58E5413006"/>
        <s v="58F4560130"/>
        <s v="Not supplied"/>
        <s v="58E5430480/ 58E5415040"/>
        <s v="EL6184"/>
        <s v="10713881-011 / 10702287-011"/>
        <s v="X830009416/ 58E0618004"/>
        <s v="58F5402434 "/>
        <s v="X830009416"/>
        <s v="58E5416895"/>
        <s v="58E5452900"/>
        <s v="58B2200501"/>
        <s v="58F5403810"/>
        <s v="7575827-021"/>
        <s v="16101045-011"/>
        <s v="10694140-011"/>
        <s v="EJ7292"/>
        <s v="120-109533/120-109965"/>
        <s v="10742384-011"/>
        <s v="N/A"/>
        <s v="58E5432610"/>
        <s v="10710015-011PEG"/>
        <s v="58E5431162"/>
        <s v="58F5431050"/>
        <s v="SP073"/>
        <n v="40171773"/>
        <s v="58B5451601"/>
        <s v="58F8042380"/>
        <s v="X830006678"/>
        <s v="58B5422835 "/>
        <s v="58F8005900 "/>
        <n v="24036590"/>
        <s v="10770452-011"/>
        <s v="XB9203"/>
        <s v="58C5411101"/>
        <s v="58F9840860"/>
        <s v="EM6156"/>
        <s v="58F2200900"/>
        <s v="58C4600280"/>
        <s v="58C2210301"/>
        <s v="10811145-001PT"/>
        <s v="58C5410400"/>
        <s v="58F8005860"/>
        <s v="58B5423201"/>
        <s v="58F5411400"/>
        <s v="21461302-001"/>
        <s v="58F2200054_x000a_58F2200054_x000a_58F2200054_x000a_58F2200054_x000a_58F2200054_x000a_58F2200054_x000a_58C2210301_x000a_58F2200054_x000a_58F2200054_x000a_58F2200054_x000a_58F2200054_x000a_58C2210301_x000a_58F2200900"/>
        <s v="58F2200054_x000a_58E2200133_x000a_58D2280002_x000a_XC0941"/>
        <s v="58E5453290"/>
        <s v="21457752PA01"/>
        <s v="21457752PA02"/>
        <s v="EJ4281"/>
        <s v="10755259-011"/>
        <s v="X830003073"/>
        <s v="58F4601051"/>
        <s v="58E4601100"/>
        <s v="LS1117452"/>
        <s v="58C0604870"/>
        <s v="Gauge Management"/>
        <s v="58C5410380"/>
        <n v="40235380"/>
        <s v="58F5452850"/>
        <s v="58B4601700"/>
        <s v="LS1117450"/>
        <s v="58F4600551"/>
        <s v="10799967-011"/>
        <s v="58B5463700"/>
        <s v="23970724-02"/>
        <n v="40437260"/>
        <s v="21470184-001"/>
        <n v="10503660"/>
        <s v="58B0207300"/>
        <s v="58B5407100"/>
        <n v="40211593"/>
        <n v="23971197"/>
        <s v="58B2201500"/>
        <s v="TAMSCH-_x000a_0001-2772590"/>
        <n v="40031091"/>
        <s v="10735376-001"/>
        <s v="58B2200502"/>
        <s v="10660215-011"/>
        <s v="58F4640092"/>
        <s v="LS1080688"/>
        <s v="X830002517"/>
        <s v="10807219-001"/>
        <s v="58F5400103"/>
        <s v="10741122-011"/>
        <s v="10833126-011"/>
        <s v="58E5413006 "/>
        <s v="X830030670"/>
        <s v="58F5477400"/>
        <s v="58F4603400"/>
        <s v="58B0207001/58F0200740"/>
        <s v="58B5461691"/>
        <s v="58B207300"/>
        <s v="SP-073"/>
        <s v="16105757-003"/>
        <s v="169-2677"/>
        <s v="X83002212"/>
        <s v="58B2200812"/>
        <s v="58F5415001"/>
        <s v="58C4600011"/>
        <n v="24014085"/>
        <s v="24014341_x000a_24014342"/>
        <s v="58E5452901"/>
        <s v="X830027782"/>
        <s v="X830029721"/>
        <n v="317003"/>
        <s v="58E5404765"/>
        <s v="58F2201300"/>
        <s v="58F5416001 "/>
        <s v="X830002517 "/>
        <s v="X830027782 "/>
        <s v="16105757-003-MCH-OSP"/>
        <s v="58B5462001"/>
        <s v="58F0250570"/>
        <s v="58F5453660"/>
        <s v="58B4604021"/>
        <s v="24014283, 24014285"/>
        <s v="10660215-011PEG"/>
        <s v="58F2200002"/>
        <s v="10693835PA01"/>
        <s v="58C5400951"/>
        <s v="SP-2974"/>
        <s v="58B5421270"/>
        <s v="58D5400030"/>
        <s v="58F5401210"/>
        <s v="LS1104243"/>
        <s v="58D8030900"/>
        <s v="58E4620080"/>
        <s v="58E4620090"/>
        <s v="21474944-001"/>
        <s v="58B2201500 "/>
        <s v="58C4600001"/>
        <s v="58E2200234 "/>
        <s v="58E5454100"/>
        <s v="58B2201620"/>
        <s v="21475254PA01"/>
        <s v="58F5450600 "/>
        <s v="58B5410640"/>
        <s v="58E5432531"/>
        <s v="58B5400981"/>
        <s v="58F4601960"/>
        <s v="58E9803510"/>
        <s v="58F4601421"/>
        <s v="JD Paint trials"/>
        <s v="58E5418800"/>
        <s v="EL1238"/>
        <s v="X830030671"/>
        <s v="10842835-001"/>
        <s v="10706503-001"/>
        <s v="58F5431160 "/>
        <s v="Weld Process"/>
        <s v="10694448-001"/>
        <s v="58C5410380 "/>
        <s v="58E5424901 "/>
        <s v="58E5430626"/>
        <s v="58F5415101 "/>
        <s v="58B4600910 "/>
        <s v="58F5416100 "/>
        <s v="Calibration"/>
        <s v="10707648-011"/>
        <s v="58D5405000"/>
        <s v="58C5400210"/>
        <s v="X830027783 "/>
        <s v="58B5405045"/>
        <s v="58E8054200"/>
        <s v="58E8054210"/>
        <s v="58E8054120"/>
        <s v="58F5453660 "/>
        <s v="X830003073/58C5410380"/>
        <s v="58B5401600"/>
        <s v="58F5411401"/>
        <s v="58F5411501"/>
        <s v="58F5431150"/>
        <s v="58B5401260"/>
        <n v="21457808"/>
        <s v="10784135-011"/>
        <s v="58E8055490"/>
        <s v="10734242-011"/>
        <s v="58F5454400"/>
        <s v="58E8050642"/>
        <s v="58E8050632"/>
        <n v="40030894"/>
        <s v="58E8020031"/>
        <s v="58C5400091"/>
        <s v="58E8054750"/>
        <s v="58B8000780 "/>
        <s v="EL5745 "/>
        <s v="58F0250571"/>
        <s v="58F0606630"/>
        <s v="58F5431051"/>
        <s v="58F5431401"/>
        <s v="EK5588"/>
        <s v="X830027783"/>
        <s v="58F5454401"/>
        <s v="58B0612112"/>
        <s v="58F2200054 "/>
        <s v="58F8031191"/>
        <s v="58F5452850 "/>
        <s v=" X830027783 "/>
        <s v=" 58F5452850 "/>
        <s v="10849759-011"/>
        <s v="X830032211"/>
        <s v="Axle Housings"/>
        <n v="40437068"/>
        <n v="40235114"/>
        <s v="EM9786"/>
        <s v="X830018013"/>
        <s v="SP-073 _x000a_SP-3132"/>
        <s v="21470912-011"/>
        <s v="58B8040212"/>
        <s v="10707629-011PG"/>
        <s v="SP-020"/>
        <s v="LS1105437"/>
        <s v="AXE102794"/>
        <s v="58F2240030"/>
        <s v="58E5454960"/>
        <s v="58D5402800"/>
        <s v="58B4602140"/>
        <s v="58D5480362"/>
        <s v="58F5416101"/>
        <s v="EH9246"/>
        <s v="58F5454080"/>
        <s v="58F5415002"/>
        <s v="58F6000880"/>
        <s v="58E5430663"/>
        <s v="58E0310050"/>
        <s v="58E5423540"/>
        <s v="58F5471000"/>
        <s v="10863747-011PEG"/>
        <s v="58E2200133"/>
        <s v="58B0612112 "/>
        <s v="58B5463951"/>
        <s v="58B5463921"/>
        <s v="AXE102798"/>
        <s v="362652-1"/>
        <n v="10626657"/>
        <s v="58B0240801"/>
        <s v="AXE102791"/>
        <s v="58F0618004"/>
        <s v="58C5414000"/>
        <s v="X830027784"/>
        <s v="21471444-001"/>
        <s v="58F8049390"/>
        <s v=" 177-8803"/>
        <s v="58B5451602"/>
        <s v="X830018138"/>
        <s v="58B5469321"/>
        <s v="58C5415000"/>
        <s v="58C4610050"/>
        <s v="All jobs"/>
        <s v="M809887-001"/>
        <s v="LS1131807"/>
        <s v="58C2200800"/>
        <s v="58E5418150"/>
        <s v="58F0350001"/>
        <s v="58F5452851"/>
        <s v="XC3362"/>
        <s v="58F8049290"/>
        <s v="X830030672"/>
        <s v="XB0484"/>
        <s v="PC1823 Wiper Arm"/>
        <s v="58F0652001"/>
        <s v="58F4601071"/>
        <s v="10849760-011PEG / 10849759-011 PEG"/>
      </sharedItems>
    </cacheField>
    <cacheField name="Part _x000a_Description" numFmtId="0">
      <sharedItems containsBlank="1"/>
    </cacheField>
    <cacheField name="Reference #'s _x000a_(Cust. CAR #, Stop _x000a_Tag #, Audit NC #)" numFmtId="0">
      <sharedItems containsBlank="1" containsMixedTypes="1" containsNumber="1" containsInteger="1" minValue="13477" maxValue="25285274"/>
    </cacheField>
    <cacheField name="Customer" numFmtId="0">
      <sharedItems containsBlank="1" count="30">
        <s v="Komatsu"/>
        <s v="GDLS"/>
        <s v="Militex"/>
        <s v="Progress Rail"/>
        <s v="Galvion"/>
        <s v="Midland"/>
        <m/>
        <s v="QCI Woodstock"/>
        <s v="all"/>
        <s v="IEC Holden"/>
        <s v="QCI Cambridge"/>
        <s v="STRYTEN CANADA"/>
        <s v="Mack Defense"/>
        <s v="DNV _x000a_(formerly TRC)"/>
        <s v="QCI Stratford"/>
        <s v="GDLS "/>
        <s v="Timberline"/>
        <s v="Caterpillar"/>
        <s v="Olympic"/>
        <s v="John Deere"/>
        <s v="Internal"/>
        <s v="QCI"/>
        <s v="EMD"/>
        <s v="Standard Machine"/>
        <s v="Liberty"/>
        <s v="Timberline/_x000a_Komatsu"/>
        <s v="All Customers"/>
        <s v="Woodstock" u="1"/>
        <s v="Stratford" u="1"/>
        <s v="Millitex" u="1"/>
      </sharedItems>
    </cacheField>
    <cacheField name="email" numFmtId="0">
      <sharedItems containsBlank="1"/>
    </cacheField>
    <cacheField name="200 Series" numFmtId="0">
      <sharedItems containsBlank="1" containsMixedTypes="1" containsNumber="1" containsInteger="1" minValue="2" maxValue="2"/>
    </cacheField>
    <cacheField name="800 Series" numFmtId="1">
      <sharedItems containsBlank="1" containsMixedTypes="1" containsNumber="1" containsInteger="1" minValue="8" maxValue="8"/>
    </cacheField>
    <cacheField name="Komatsu Tracking" numFmtId="1">
      <sharedItems containsBlank="1"/>
    </cacheField>
    <cacheField name="Work _x000a_Order #" numFmtId="0">
      <sharedItems containsBlank="1" containsMixedTypes="1" containsNumber="1" containsInteger="1" minValue="193" maxValue="916210"/>
    </cacheField>
    <cacheField name="Manufacture _x000a_Date" numFmtId="0">
      <sharedItems containsDate="1" containsBlank="1" containsMixedTypes="1" minDate="2011-08-22T00:00:00" maxDate="2024-12-24T00:00:00"/>
    </cacheField>
    <cacheField name="Quantity" numFmtId="0">
      <sharedItems containsBlank="1" containsMixedTypes="1" containsNumber="1" containsInteger="1" minValue="0" maxValue="292"/>
    </cacheField>
    <cacheField name="Problem Description" numFmtId="0">
      <sharedItems containsBlank="1" count="1054" longText="1">
        <s v="PPAP part. 4 weld studs off location at J10 print calls out 126.2 part 85 J15 calls out 219.8 part is 85. Debit $ 3311.29"/>
        <s v="Pan hard sleeves are not aligned correctly on some axle housings"/>
        <s v="&quot;Handle weldment received damaged during shipment&quot;"/>
        <s v="When the EK1585 tube str RH and EK1586 LH was welded the weld has bad profile, undercut. Recover to get rid of valley in middle of weld and undercut"/>
        <s v="VS6253 coat hook is missing from inside drivers side wall."/>
        <s v="Deck shifted in stand ontrailer during transport to G&amp;D. Straps not holding deck to shipping stand. Paint is scratched and sheet metal is bent."/>
        <s v="TX3872 tie bar missing form middle of cabinet to secure wiring harness. "/>
        <s v="Parts should be painted Black Grey actual color is yellow"/>
        <s v="Part found in location with finish yellow paint, print calls for std.4.36.021(H) LW375-66 Black gray. Debit $187.42"/>
        <s v="Parts in the box are labeled 585441070 but the box is labeled 58E5441060"/>
        <s v="58E5414443 front access plate missing from inside top of cab "/>
        <s v="3mm fillet on item 24 @ D-19 is welded 3mm 25-50mm bottome side. Black paint forward of this line @K-31 (inside) has black paint runs into yellow area. Debit $4517.17"/>
        <s v="33mm dimension on print checks 25mm for 58F5430431 brackets, grille insert will not line up with brackets. Debit $4788.20"/>
        <s v="On the front end of the 58F5415711 box beam the weld is cracked-water draining from it appears to have froze,"/>
        <s v="Part 58F9000040 is installed 136mm off location"/>
        <m/>
        <s v="Two 58E5423730 tie bars missing under front ROPS beam for securing harness. Debit $150.00"/>
        <s v="The MM0634 M6 stud sud is out of position@ D-6 is swapped with MM0647 M10X20 stud @ position D-2. Debit $175.00 for repair"/>
        <s v="The MM0634 M6 stud sud is out of position@ D-6 is swapped with MM0647 M10X20 stud @ position D-3. Debit $75.00 for repair"/>
        <s v="The MM0634 M6 stud sud is out of position@ D-6 is swapped with MM0647 M10X20 stud @ position D-4"/>
        <s v="The MM0634 M6 stud sud is out of position@ D-6 is swapped with MM0647 M10X20 stud @ position D-5. Debit $408.36 parts returning"/>
        <s v="Center deck platform was found to be built to Rev-6 instead of Rev-7 missing the 2 weldnuts that allow for mounting of the rear intake hanger rod bracket."/>
        <s v="TK9112 - fitting won't seal in coupling."/>
        <s v="The MM0634 M6 stud sud is out of position@ D-6 is swapped with MM0647 M10X20 stud @ position D-3. Debit $204.18 for part returning"/>
        <s v="MM0648 weld stud missing fropm deck for harness routing. Debit $150.00"/>
        <s v="Left side cab dome light does not work on the door switch fuction, in works in the on all the time position. Debit $37.50"/>
        <s v="Deck has 10mm weld nuts, print calls out 12mm on sub assembly XB0934. Debit $150.00"/>
        <s v="120mm dimension on print for two 01571-01016 weld seats check at 150mm diagnostic plate will not line up with mount holes."/>
        <s v="8 blocks (EB9969) are off location "/>
        <s v="Four holes on one end of tube are not timed to be inline with the four holes on the other end of tube. Debit $1715.59"/>
        <s v="Wrong plate welded on side of cabinet, .500/13 threads. Debit $1961.07"/>
        <s v="361mm dimension on print for 58E5424400 throttle pedal bracket checks at 391mm. Floor mat will not fit over bracket. Debit $150.00"/>
        <s v="58E5440612 print, bevel fill 8mm fillet @L-26 has grind gouging intp weld face. Print 58E5408938 sheet 3, 8mm flare bevel gutter to skin has undercut. Cab doors not fitting properly/solvent pop on roof paint."/>
        <s v="Weld nut in channel not in the correct location causing bolt interferance/alignment"/>
        <s v="EL3784 mounting structures not welded flat to beam. Capscrews will not start when cover is installed."/>
        <s v="Rust on machined surface"/>
        <s v="145mm dimension not held for legth of part. Middle of rack measures 148mm, should be 145+-1.5. Debit $83.97"/>
        <s v="Print X830006677 to print 58E5408924 to print 58E5408938 to print 58E5408945 to print 58E5440602 Cab A., left wall 8mm @ N-6 measures 6mm. "/>
        <s v="Damaged "/>
        <s v="Ø7.25 +/-0.15 undersized."/>
        <s v="Wrong material made from 500T suppose to be 600T, part numbers affected are 10738370-001, 10740718-001 , 10738374-001, MTR 129167-496002 used"/>
        <s v="Cleanliness and shipping damage, skids are damaged."/>
        <s v="Deck found in yard location with dent and scratched paint on fornt of deck. Plastic stop is missing from transport stand."/>
        <s v="Container is missing the nameplate bracket (Q2015116)"/>
        <s v="352.4mm dimension nto kept. Actual measurement is 350mm. Hatch hinge not contacting lower rear of axle causing cotter pin and washer to not install. "/>
        <s v="Left window of cab has a slight hesitation"/>
        <s v="Item #85 EK2529 welded on the wrong side of the channel cab hose bracket will not bolt on "/>
        <s v="Part has two different tags on it to identify. First tag reads EM0048 other reads 58E5410080"/>
        <s v="58E0602932 harness missing buss key 58E0602630"/>
        <s v="SM0194 throttle mount plate 180° off location. Debit $150.00"/>
        <s v="Excessive weld face sizes"/>
        <s v="350mm dimension on print for 58E5424252 steering mount braket checks at 250mm streeing column will not line up with orbital steering valve. Debit $31833.70"/>
        <s v="Part number EK8198 was ordered and EK8197 was received."/>
        <s v="Bracket is out of square, components will not sit flat on mount tabs Debit $170.26"/>
        <s v="Display panel in dash haslexan cover installed upside down. Display part number 58F0642230,Vendor Actia,10882"/>
        <s v="Missing clip part not FPI'ed"/>
        <s v="Bracket is out of square, components will not sit flat on mount tabs. Debit $2894.42"/>
        <s v="Three bosses item #64 are 82mm off location."/>
        <s v="Uneven latch hook (10604244)"/>
        <s v="256mm dimension on plate for two 58E5400020 weld bosses checks at 251mm one controller mount c/s willnot line up."/>
        <s v="58E0600760 manifold bracket is formed backwards. Bottom mounting hole of manifold will not line up with bracket."/>
        <s v="Porosity in weld of container"/>
        <s v="Weld faces on down component 10702289-011 exceed 12.71, undercut exceeds 0.8 mm"/>
        <s v="Weld faces on down component 10702287-011 exceed 12.71, undercut exceeds 0.8 mm"/>
        <s v="The button stud for cabinet light came off due to lack of fusion"/>
        <s v="Handle broke off on HVAC filter cover (58E5441732)"/>
        <s v="Four tapped pads on headache rack part #EC2024 have plastic plugs inserted I threaded holes to protect threads. When these are welded the plastic melts making the plugs difficult to remove"/>
        <s v="Various top level part numbers affected, Gouges on inside of &quot;tacos&quot; and tooling marks on outside of assy, potential violation of material thickness."/>
        <s v="J-hook welded off location lid cannot be assembled correctly"/>
        <s v="On the left side o fthe center deck there is oil canning in the sheet metal in two locations."/>
        <s v="Welding stud fell out during rupture disc installation located at 3 o' clock position as shown in Detail NP, page 3 of print."/>
        <s v="On the 58E0605916 Basic Cab harness there are two wires not crimped properly at connector P072 pin#1 and 10, and 1 wire not crimped properly at connector P071 in pin #6. Debit $150.00"/>
        <s v="undercut, lack of fusion and overlap profile of welds. Outside RH has grind grind weld on top"/>
        <s v="J-hooks out of alignment"/>
        <s v="Missing Weld, Off location"/>
        <s v="Shot blast and paint residue in holes"/>
        <s v="Wrong Rev painted on part. RA should be RB"/>
        <s v="Paint is damaged from carrier and handling. Sheet 3: 12mm bevel fill-fillet @ P-9 has overlap and lack of fusion, 2plcs. 8mm fillet all around @ M-12 measures 6mm. 8mm fillet all around @ P-20 measures 6mm. Debit $11265.27"/>
        <s v="The tapped pads EM7702 are off location the 1219 dimension is not held it measures 1208mm the 58B541180 kick plate will not fit. Debit $150.00"/>
        <s v="rusty shot was found inside of rear axle. Part will need cleaned and repainted due to rust bleeding through paint"/>
        <s v="Frame inside unit missin two welds "/>
        <s v="On Sheet 2 of  SP-784 Rev-C drawing (attached), the dimension 15” is actually 14-7/8”. 22-1/2” is not maintained"/>
        <s v="Three holes on the latches are deformed , bolts will not fit"/>
        <s v="Wrong bolt welded to deck for wiring harness. Bolt should be MM0607, M10x35 actual bolt used is M12x40. Debit $150.00"/>
        <s v="58E5430662 grab latch inside 58E5430117 RH (passenger) door defective. Door does not not open every time from the inside when latch is released."/>
        <s v="Surface bent on lip of bottom container"/>
        <s v="Damaged and Excessive Grinding"/>
        <s v="Part dimensionally not to Print"/>
        <s v="Leg Lengths Unequal"/>
        <s v="Undersized welds and excessive Grinding"/>
        <s v="Welds not to print Excessive Grinding"/>
        <s v="Excessive Grinding in corners resulting in undersized effective throat."/>
        <s v="The two tapped pads to mount the Komtrax controller are off location the controller will not mount. Debit $300.00"/>
        <s v="Tube Q2015052-001 was installed 180° off location"/>
        <s v="Parts arrived damaged (heavy scratches)"/>
        <s v="From XC0310 print to item 9 - XC0686 panel str print 3mm fillet 25-100mm @ (section C-C) E-8 has weld overlap up to 1.5mm past items 12,13, &amp; 14 door jam where meeting with adjoining bent sheets."/>
        <s v="Part is identified as SM5048 but stamping on the part shows EL0059"/>
        <s v="Part 58F9000040 is installed backwards. Debit $150.00"/>
        <s v="Hatch cover is warped and not making contact will axle opening completely. Gap present at top top of door when assembled. Debit $478.38"/>
        <s v="Hatch cover is warped and not making contact will axle opening completely. Gap present at top top of door when assembled. Debit $8132.46"/>
        <s v="Support str has (58B4601800) has one anle not welded level. Angle part #EL3780 one cap screw will not line up."/>
        <s v="Tube fit 180° off location"/>
        <s v="Hole is too small in EL8166 mount str light. Diameter of hole should be 34.90+.28/-.25"/>
        <s v="Deck has sctrached paint from possible fork truck contack. Deck does not fit transport stand properly to prevent damage. Lack of paint adhesion at hinge, rust and weld berries are present."/>
        <s v="Thread Damage"/>
        <s v="2 studs in wrong location. Inverted."/>
        <s v="251mm dimension on print cheks 256mm.two 58E5426680 buzzer _x000a_ Reason for Reject.   :   mount brkts will not line up with holes "/>
        <s v="QC-4.56.5.2 porosity shall not exceed 4 pinhloes in any 4 in_x000a_       Qc-4.57.6 undersize weld QC4.56.1.1 start and stop in coner_x000a_       weld is low .lack of fusion pinholes. profile of weld .The_x000a_       size of weld to should be 13mm in one pass the part is 20mm_x000a_       in one pass"/>
        <s v="Missing weld stud"/>
        <s v="3 pieces of Find #26 missing. M8 tap pad 10627312"/>
        <s v="12mm bevel fill-fillet @ P-9 has lack of_x000a_fusion and unacceptable profile. 8mm fillet all around @_x000a_P-20 has lack of fusion and unacceptable profile."/>
        <s v="251mm dimension on print cheks 256mm.two 58E5426680 buzzer  mount brkts will not line up with holes "/>
        <s v="Parts are rusty cannot use as is"/>
        <s v="Rops plate weld base inside RH rear of cab has been covered with insulation"/>
        <s v="Runs in paint."/>
        <s v="MISSING WELD, FILLED IN WITH MANUS AND PAINTED OVER"/>
        <s v="Failure at customer due to leaking. "/>
        <s v="Cracked"/>
        <s v="Material receives out of spec to LW requirement or print requirements. Example, CE value, Charpy impact, GDLS Label issue."/>
        <s v="Parts found lying on the floor of trailer when arrived at G&amp;D receiving dob. Parts not banded to pallet properly causing load to shift off of pallet in transit to G&amp;D. Paint is scuffed and scratched on 6 of 9 parts. Debit $454.74"/>
        <s v="PC2844 boss o-ring is out of round, connector will not thread into boss. Possibly warped from welding in place or was damaged prior to welding.                                               "/>
        <s v="Tubes 58B4601620 and 58B4601630 are short by 8 to 10mm.    Debit $3796.37"/>
        <s v="WA3559 channel found welded to mount off location. Dimension should be 333.7mm actual is 200mm. Fixture not used as intended. Debit $1317.93"/>
        <s v="145mm dimension not held for length of part. Middle of rack measures 142mm, should be 145+/-1.5mm. Rack will not fit in slots of 7839227203 controllers of 58B8040202 control box.     Debit $599.37"/>
        <s v="&quot;Supplier applied incorrect bracket&quot;"/>
        <s v="8 mm weld undersized leg length measures 6mm"/>
        <s v="9 pcs inspected and found measuring 452-455 between holes and will not mount to axle.Some pcs found in stock gave scratches and scuffs to the paint due to insufficient protection between parts."/>
        <s v="The strap for the 58E9810640 tank cap is broken "/>
        <s v="During assembly EK1029 anti-rotation pad found to be welded off location, dimension 11.1mm not held. Debit $56.60"/>
        <s v="Part#TB4489 off location 25mm/part#VA8058 28mm off location @M23/part#VA8058 off location 4mm @O-57/part#VA8057 off location 6mm @ M54. Debit $150.00"/>
        <s v="Welds "/>
        <s v="The connector PO58 was not connected was not connected to the window drive motor"/>
        <s v="110 welding defects found on 4 axle housings by 3rd party inspection company (MCQC) in Australia."/>
        <s v="Multiple weld defects profile undercut lack of fusion"/>
        <s v="Wrong weld stud. 25mm (MM0648) weld stud instead of 35mm (MM0650)"/>
        <s v="Tube has lamination issues and the tube has been over ground now thw tube is to thin. Tube thickiness should be 19mm+4-0 actual is 17.63mm."/>
        <s v="Threaded hole on top of cabinet has bad threads"/>
        <s v="Part is not square , perpendicularity not held"/>
        <s v="Cab mount cover does not line up with deck"/>
        <s v="Wire harness for power window has one broken terminal. Window switch inoperable"/>
        <s v="Forming tab on lid not removed."/>
        <s v="Forming defects"/>
        <s v="No visible product identification and traceability codes seen on part"/>
        <s v="2 missing weld studs. MM0648"/>
        <s v="Holes drilled and tapped off location. Return to Woodstock for repair."/>
        <s v="Welds identified @ M-8/B-52/E-59/E-62/C-72/&amp;F-71 measure up to 3mm above sufrace indicated. Bevel-fill 8mm fillet @D-52 has undecut 1 place, Item 52 (MM0073Cap Screw) @G43 has been damaged by carrier."/>
        <s v="Welds are low has porosity at ends of welds. The profile of the welds don't meet QC 4.5 and welds are to wide for one pass 3/8&quot;."/>
        <s v="MM0073 and MM0082 bolts are switched at location B-14"/>
        <s v="Incorrect Tap apds used, 5 mm too short,find #25 inccorrect"/>
        <s v="Doors where shipped as 58E5410090 but are actually 58E5410080"/>
        <s v="Studs on sub weldment 40310463 are too close together"/>
        <s v="Tapped pad (58F0610440) for rear case door latch off location"/>
        <s v="Work Order barcodes with correct quantities were not closed for all operations.  See page 2 for screenshots from Visual of barcodes not scanned for re-roll_x000a_8.5.2 The organization shall use suitable means to identify outputs when it is necessary to ensure the conformity of products and services.PN: XB3483 WO157421 for Qty 5 "/>
        <s v="Tapped pad (58F0610440) and ears (EM3492 and 3493) for rear case door off location"/>
        <s v="3mm fillet weld at B-6 missing one side. Debit $852.21"/>
        <s v="At H-70 print specifies **Surfaces and of channels, plates and tubes must be flush within 1.0 grind welds flush if required. Welds in areas marked** measure up to 3mm above flush. Debit $12889.59"/>
        <s v="tap pad internal issue. No parts escaped, see NCR21-634"/>
        <s v="Air tube weld inside nose cone 41mm short"/>
        <s v="Datum A calls for flatness within 1.5mm, measures 3.5mm out od tolerance 2.0mm. The rounded slots distance to datumA are out of tolerance on the (39mm) length. Debit $972.93"/>
        <s v="Perpendicularity within 1.5 to datum A meaures 1.9, out of tolerance .04mm. Parallelism within 1.5mm to datum B measures 2.4mm, out of tolerance .9mm."/>
        <s v="True positioning ot the 8.0x1.25 threaded holes are out of tolerance to each other. Distance 158.1 +-1.5 measures 160.8 dev 2.7 out of tolerance 1.2. Distance 253+-1.5 measures 251.3 dev1.7 out of tolerance 0.2. Debit $383.11"/>
        <s v="Part is made from incorrect material. Should be 38.1mm actual is 25mm"/>
        <s v="The ED6628 clip to mount the grille screen is off location, 315mm measures 305mm."/>
        <s v="Parts where stamped and shipped as 58F4601301 actual part is 58F4601960"/>
        <s v="Parts gouged "/>
        <s v="Hatch door not centered in opening, causing door to not latch closed. Door hits on axle on latch side of door before door can be closed completely. "/>
        <s v="Hatch door not centered in opening  "/>
        <s v="Welds on top and bottom and sides are low, bad profile. Debit $150.00"/>
        <s v="Machined areas are rusted where rust preventative_x000a_has weathered away. Rust is also appearing on_x000a_painted surfaces where overlapping metal meets and_x000a_has prohibited painting. Also inside cone area."/>
        <s v="Pull stock defect to for weld issues (low profile/undersized welds. Debit $17383.12"/>
        <s v="1 MM0648 stud missing, and 2 MM0648, and 1 MM0073 100mm off location."/>
        <s v="incorrectly identified as part # 10710190-011PEG"/>
        <s v="&quot;Form on tunnel plate not maintained a T case end and will not allow fit up of mating part 10693867-001&quot;"/>
        <s v="Inside left door on the right side, the metal is not assemblied correctly. Ther are no numbers stamped into the metal of the enclosure. Debit $6801.65"/>
        <s v="parts were made from incorrect material thickness"/>
        <s v="The bolts for the lifting eyes do not have sufficient paint coverage causing tehm to prematurlely rust. Debit $75.00"/>
        <s v="Wiper motor inside front of cab is 12v should be 24v."/>
        <s v="8x24 bevel fill-fillet @ I-58 measures 8x16. 10mm TYP dimension @ J-41 measures 400mm -6 palces. Channel has excessive grinding/gouging on KH side of structure where connecting to items 8 &amp; 25"/>
        <s v="part wb0400 missing from rear case it is installed RR901 element station  G-9 please order 1- WB0400"/>
        <s v="P3 purge form on tunnel plate not maintained and willnot allow fit up of mating part_x000a_DUPLICATE OF 22-446"/>
        <s v="58D4601030 skin is the sheet metal on upright 58D4601010 the sheet has bows and dents that can not be straighten"/>
        <s v="During assembly excess weld was found in threaded hole of B5353 tapped pad for service ladder bracket."/>
        <s v="DMT-417276  - overformed plats"/>
        <s v="P2 Purge - suspect incorrect form on floor plate"/>
        <s v="While loading deck in transport stand at supplier, the EL6947 bent plate became wedged under the transport stand arm and is bent with missing paint. Banding on deck transport stand shows no shifting of the deck after banding was put on and banding is still tight."/>
        <s v="315mm dimension on print for ED6628 clip at top of grille checks 415.. Grille insert will not line up with weld nut on clip. Debit $75.00"/>
        <s v="Pump pick-up tube on washer bottle tanks is broken. Debit $64.72"/>
        <s v="The studs used to mount he HVAC plate are off location. The end stud should be25.3mm from the edge of the plate, the actual dimension is 19.05mm causing the plate to hit the front bottom beam. "/>
        <s v="Dimension 98.1mm was not held on EJ7579. Debit $693.74"/>
        <s v="During assembly at G&amp;D it was noticed that shoulder bolt_x000a_holes for anti sway bar are vertical, print calls for holes_x000a_for shoulder bolt to be horizontal._x000a_Unknown at this time if vertical holes are ok to use._x000a_See prints 58E2200234, 58E2200002, 58E2200050._x000a_Defect written as rework until engineering can review_x000a_issue. Durose axles are horizontal per print, Steelcraft_x000a_axles are vertical, not to print."/>
        <s v="See PPT in folder for summary of Weld Quality "/>
        <s v="The 9 MM0079 bolts are missing from the bottom of the cab. Debit $150.00"/>
        <s v="Threaded on top of box do not line up properly. Cannot thread bolt into hole."/>
        <s v="weld porosity"/>
        <s v="Weld missed"/>
        <s v="MRB - SHELL 569 (16106909-001)DIMENSIONALLY NOT TO PRINT "/>
        <s v="The door shows damage and touch up at latch, Also has lower bolt at bottom of the hinge on the door side will not go all the way in and hinge will not seat all the way flat. The door has a gap over the critical of 6.1mm measuring over 8mm this combined will not allow the switch to engage. "/>
        <s v="Critical dimension on the door at the hinge side is 6.1mm gap measures over 7mm and is out of spec adjust door as needed. Debit $75.00"/>
        <s v="4 slotted holes are not square 42.5 bottom part of is 41 top of slot is 45mm the plate mount will not bolt up slooted holes off location"/>
        <s v="XB8059 tapped pad is missing from inside rear axle for harness ground. 1 pc in inventory checked and is ok. Order 1 pc XB8059 from supplier."/>
        <s v="Missing components in Axle Housing Kits.  See Supplier NC log 22-653 and email in folder - Opened Internal CAR for repeat issue that was not always logged in Supplier NC previously.  "/>
        <s v="Item 64 should measure 481.2mm actual measurment is 580mm"/>
        <s v="The weld nuts located on the tabs in C1 and E1 Are welded on the wrong side,"/>
        <s v="Afterdefect 510547 was written inventory was chaecked for weld nuts welded on the wrong. 15pcs found with weld nuts on the wrong side of the bracket."/>
        <s v="Distance of 2475.1 +-1.5 from the two sets of slots measure 2471.8  out 1.7 and 2473.5 out .1mm. Distance from machine faces to slot plane facaces 57.15+-.25 measure 590.3 out 1.63 and 58.03 out 1.07. Debit $6430.90"/>
        <s v="The studs used to mount the HVAC are welded to close the the edge, Print call for 24.9mm+-.25 actual is approx 22mm. This causes the plate to hit the beam"/>
        <s v="at location J13 and J17 has porosity in both welds, cut bad welds out and reweld and undercut"/>
        <s v="8 pieces of 10705421-001 keeper, located upside down and incorrectly located dimension, 183.5 in &quot;Y&quot; from main frame  actually measures 305."/>
        <s v="24pcs checked , 20pcs rejected due to 22mm(+.38-.25)x35.00(+.38-.25) oval hole. 22mm dimension has an area that measures 21.5mm  where cutting operation starts and stops. Will not allow bolt entry into hole. Debit $1263.40"/>
        <s v="  @H-20 surfaces and plates have not been made flush within 1mm to allow for required flat surface for mountinh of cintrol box and structures. Item 33 (58F5408420 tube) has material ground from tube "/>
        <s v="See Cambridge CAR 22-488 for more detail. Slots U/S"/>
        <s v="The ROPS roof plate is concave allowing water to sit on top, ths has resulted in paint penetration and rust to form"/>
        <s v="58F4610210 plate bent on bracket structure 58F4601960 is not formed correctly not holding dimension 26.1mm"/>
        <s v="rust was found bleeding through paint inside axle. Rust will need cleaned and white paint will need added."/>
        <s v="Passenger door power window switch wired backwards"/>
        <s v="Additional stud present on tube has been measured from the wrong side (stud off location). Debit $6535.24"/>
        <s v="The RH tap pad for the vertical ladder (EJ7291) located on the LH Platform is 180° off location. Debit $75.00"/>
        <s v="Drain Plug assembly issue. Drain boss 10731924-001 appear to be welded on angle and threaded incorrect. drain plug does not seat correct. threads for plug give approx 3mm gap difference from either side of drain plug preventing full seating of plug"/>
        <s v="The box was not completely cleaned out and debris was left. Debit $150.00"/>
        <s v="58E5408924 Cab ROPS test cab multiple areas of under cut.  Debit  $33670.18"/>
        <s v="Boxes were sent back from Timberline due to weld nuts not centered in holes at top of box."/>
        <s v=" The spacing between the sway bar pin housing holes is out of tolerance.  Measurement should be 178.25 +/-0.13; 12 o'clock 178.3mm; 3 o'clock  178.07mm; 6 o'clock  178.28mm; 9 o'clock  178.05mm"/>
        <s v="The EL9110 were sent with 12mm nuts instead of 16mm repair in shipping with code D MM0181 4 times"/>
        <s v="During the assembly process it was discovered that clip 0819331012 used is wrong and should be 0819321012. Debit $37.50"/>
        <s v="Convex bevel welds @I-4 on items 4567 are ground flat/concave on first weld pass, have base metal removed at weld toe of first weld pass and second weld pass does not touch crown of first pass. Debit $2193.21"/>
        <s v="Cabinet is missing tie bar @G-19"/>
        <s v="Lower cabinet mount brackets (58E5411123) are out of square and will not allow the cabinet to mount."/>
        <s v="missing large nut - Pt # 10650191"/>
        <s v="Tapped pad on bottom of tank is off location. Measure 148mm print calls for 197mm. Debit $5046.09"/>
        <s v="Eight Keepers on Side Frame Assy are upside-down and out of location [E189627]"/>
        <s v="During assembly at G&amp;D 1 MM0073 bolt was found welded to  axle off location. Measurement should be 260mm, actual measurement is 200mm."/>
        <s v="Two MM0648 studs installed off location shoud measure 197.5mm actual is 251mm. Debitr $75.00"/>
        <s v="Wrong bolt welded to front of axle. Print calls for MM0073, at 60mm long, MM0082 at 80mm long was actually used. MM0648 2 pcs welded to front of axle off location, measurement should be 290.7, actual measurement is 200mm, which puts 2nd MM0648 off location also."/>
        <s v="7 pcs of 10729557-001 cut from PL-D009133 instead of PL-D009129"/>
        <s v="The 58E5424252 Steering Mounting Plate should measure 350.5mm from center hole to center mid cab. The actual is approximately between 340 to 345mm. Measurements taken with dash partially intact using two people. Debit $34759.30"/>
        <s v="Top sheet is bowed. Debit $150.00"/>
        <s v="Wrong part shipped should be 58E5425530 actual part shipped was 58E5425230"/>
        <s v="Wrong part number stamped. Part number should read 58D2280002, actual part number stamped is 58D220002."/>
        <s v="Part has porosity, overlap and weld berries cut out bad welds. Debit $150.00"/>
        <s v="1 pc of MM0648 welded to XB6732 bracket str rr axle light on wrong side of bracket inside axle."/>
        <s v="Gusset on accumulator bracket has porosity"/>
        <s v="Wrong bolt welded to top front of rear axle. Print calls for MM0064 45mm length, actual bolt welded is a MM0073 60mm length."/>
        <s v="Engine container feet are bent and one end has a big gap between stitch welds"/>
        <s v="Enclosure has multiple places of water damage and water is still draining from the intreior of the enclosure. Debit $7277.52"/>
        <s v="RH window will go down but will not go back up, have power at regulator but no electric actionfor up control."/>
        <s v="10694140-011 is supposed to have Bracket, 10706117-001_x000a_10842699-011 is supposed to have Bracket, 10855564-001_x000a_incorrect bracket installed on frame (purge in process at GDLS)"/>
        <s v="Find 18 10731924-001 welded in upside down, countersink is in the direction of inside of tank should be outside."/>
        <s v="Item #74 (MM0073) @ A-14 and item 83 (MM0082) @ A-15 are broken damaged from position placed in carrier."/>
        <s v="Part 58E4600711 was built wrong the center structure is 98mm off location, one side is 965mm and the other side is 1161mmm, Bebit $2195.37"/>
        <s v="Refer to the following areas ofn the drawing: 9mm fillet both sides@ C-43, 6mm fillet@ D-45, flare bevel weld 2x@D-45 &amp; bevel weld 2x item 38 and 42 @ E-70, Supplier did not seek clarification fomr Supplier Quality Engineering."/>
        <s v="Two different parts found on pallet on G&amp;D receiving dock. Parts need to be on separate pallets to prevent possible miss picks. 58F8001380 &amp; 58F8003220 need to stored in separate locations. Debit $42.50"/>
        <s v="All the flat plates has lack of fusion,profile leg of weld dont hit the crown. The blocks on the ends has bad profile, overlap and pinhole. Debit $150.00"/>
        <s v="Welds on inside fo flat plates has lack of fusion, profile, porosity, where two welds stop has to spaced 1 inch apart. "/>
        <s v="Top and bottom of the flat plate are low. Leg of welds don’t hit the crown profile,inside plate,profile,lack of fusion. Debit $150.00"/>
        <s v="Cabinet is missing a tie @ E-15 of page #2 (TY7850). Debit $575.00"/>
        <s v="Missing weld on outside of box"/>
        <s v="Nut off loation (not centered) spatter and a piece of welding wire"/>
        <s v="Item 58F4600590 LH. Top sheet of structure is warped from welding."/>
        <s v="Holes drilled and tapped off location on several models since October 2021 (6 Stop Tags and 2 CARs in last 7 months)"/>
        <s v="Grille structure is missing 2pcs part#08193-21012 clips. Debit $75.00"/>
        <s v="Missing 3mm fillet 3 sides on Item 5 @ B-7."/>
        <s v="Sheet four section O-56 specification for skip weld to be completely sealed. Item 14 is not sealed on bottom side as specified in note #3"/>
        <s v="Deck arrived with sealer not applied correctly and os pealing causing water infiltration. Debit $150.00"/>
        <s v="    During assembly of p/n WB0593 to axle in gp X830005566,                     _x000a_    threads are getting damaged while threading into PC2844                     _x000a_    coupling that is welded to axle. Coupling needs tapped or                   _x000a_    replaced, unable to see possible damage to threads in                       _x000a_    coupling."/>
        <s v="Item 64 (seat) should measure 481.2mm actual is 583mm. Debit $150.00"/>
        <s v="Print 58F0400940 items 3 and 5 are switched part effected 58B0202140 and MM0672"/>
        <s v="Fuel Tank has rust inside.  Extra cleaning required at Militex"/>
        <s v="Two studs missing at loations O-23 and O-35. Debit $75.00"/>
        <s v="Wrong bracket attched. 58E5425551 attached instead of 58E5410931. Debit $337.73"/>
        <s v="Deck arrived with two bolts switched locations @A-14. Debit $75.00"/>
        <s v="9mm fillet typ @l-22 and bevel weld fill-9mm fillettyp @ K-11 both have unacceptable weld profile where toe of weld does not meet crown of preceeding weld."/>
        <s v="Welds on mounting plate are oversized not allowing bolts and washers to seat properly during mounting process"/>
        <s v="Bolt MM0105 was installed cross threaded, upon removal of the bolt at PMO the MM0181 weld nut inside the tube structure on the left rear of the headache broke free ot it’s welds. Cannot remove bolt."/>
        <s v="During assembly at G&amp;D assembly dept, 2 MM0577 nuts were found not centered in holes of 58F5410840 bracket."/>
        <s v="Tube 58E5415040 and 58E5430480 are missing the 7°x45mm notch in these tubes. Debit $150.00"/>
        <s v="missed drilling operation"/>
        <s v="gouging or clamping marks violate material minimum thickness"/>
        <s v="Outside edge around Control box should be painted white, the same as the inside of the control box and insdie both doors. Multiple scratches on the edge o fhe box that is painted yellow."/>
        <s v="Bracket was made with too small of nuts on it. Looks to be 12mm and should be 16mm."/>
        <s v="58E5415040 (item 12) is missing notch 7x45° notch in end of tube to allow fit into item 15 bent plate. 58E5430480 (item 34) box beam is missing 7x45° notch in end of tube 2 places to allow fit into item 15 bent plate. Debit $150.00"/>
        <s v="Part #58E0600760 braket formed backwards cannot mount he brake manifold. Debit $150.00"/>
        <s v="Over bevelled at SECT J-J as marked on parts as well as where angle shows 30°-35° instead of nominal 20°"/>
        <s v="3 tapped pads (FN 26 PN 10627312) were missing from the side frame"/>
        <s v="    part 58E4600711 was built wrong the center strctural is 98mm                _x000a_    off location one side is 965mm and other side is 1161                       _x000a_    PART needs TO be SCRAP                                                      "/>
        <s v="No visible part number and traceability codes. (Sheet 1, D-15) seen on part."/>
        <s v="2 boss on the RH inside rear should be 120 mm apart and are 130 _x000a_58e5408924  item 3   f-33   section L-L . Debit $75.00                                                                                                            "/>
        <s v="58E5415040 (Item 12) Tube is missing 7.0 X 45.0 notch in end of tube to allow fit into Item 15 Bent Plate.58E5430480 (Item 34) Box Beam is missing 7.0 X 45.0 notch in end of tube 2 places to allow fit into Item 15 Bent Plate. 2 Debits $150.00 each"/>
        <s v="Outside edge of the cabinet frame that the doors close on are painted Natural Yellow, should be white. Hinges are painted white and yellow. Two places next to the middle hinges have chips out of the paint."/>
        <s v="During assembly at G&amp;D, 1 pc of XB6223 was welded to plate off location. Print dimension of 173mm, actually measures 197mm._x000a_ Good part from inventory used for sales order. Debit $87.91"/>
        <s v="See Item 54 (58B8050290 Bracket Hanger) @ J-41. Refer toSection AD-AD @ N-37. Item 54 has been located in an inverted position as specified on the print. Bevel fill / / 8mm fillet TYP @ B-23. Inside 8mm fillet has a blow hole. Debit $16026.28"/>
        <s v="During assembly at G&amp;D, 1pc 089321012 dt clip was found with grind grind marks that prevents harness from ataching to clip. Debit $37.50"/>
        <s v="Door flanges have yellow paint coverage where door seal touches cabinet. Interior of cabinet has yellow primer showing in corners and backsides of interior brackets."/>
        <s v="Part found in yard location with rust on machined surfaces, Rust bleeding through paint, paint in threads, rusty shot in nose cone section of axle. Paint is peeling away from bottom of inside of axle due to extended outside storage."/>
        <s v="Part was found with paint overspray on exterior of axle.  Small white paint spots found on finish paint yellow."/>
        <s v="Part was found with paint overspray on interior and exterior of axle. Small white spots found on finish paint yellow exterior. Small yellow spots found on white interior."/>
        <s v="Part has sprung out of shape and will not allow the door structure and the end gfaurds to mount up. Debit $119.72"/>
        <s v="MRB - REQUEST AUTHORIZATION TO ACCEPT MAIN ROTOR ASSY [7575827-021] UAI DIMENSIONALLY NOT TO_x000a_PRINT"/>
        <s v="MRB - REQUEST AUTHORIZATION TO ACCEPT MAIN ROTOR ASSY [16101045-011] UAI DIMENSIONALLY NOT TO_x000a_PRINT"/>
        <s v="Wrong bracket applied"/>
        <s v="Wrong bracket applied [E191455]"/>
        <s v="MRB - REQUEST AUTHORIZATION TO ACCEPT PLATE [10693835-001] CHAMFER DIMENSIONALLY_x000a_NONCONFORMING UAI_x000a_10AUG2022 CD00296345 GDLS Approved MRB"/>
        <s v="Glencore Audit performed with Komatsu on 3 Axle housings.  See linked folder of provided images and discussion. "/>
        <s v="During inventory audit 69pcs where found with surface rust present, 195pcs checked 126pcs with no rust. All parts stamped with date code 2022. per Komatsu general standard, parts should be protected from rust for 12+ months. Debiot $296.01"/>
        <s v="Paint damaged during transport"/>
        <s v="Refer to note marked ** @H-67. Multiple welds measure to 2mm above surfaces of channels,plates and tubes. See print location @B-52/E-59/E-62/C-64/B-65/F-65/C-72/            F-71/M-8. Debit $150.00"/>
        <s v="D405496-Wrong Length not hitting stops"/>
        <s v="During assembly at G&amp;D, paint overspray was found inside rear axle. Yellow spots are present on white paint at rear hatch area of axle."/>
        <s v="Weld Machines are out of calibration"/>
        <s v="Part required for Komatsu was 58E5432610 actual part shipped was 58F5402610."/>
        <s v="wrong tapped pad installed should be 10555409"/>
        <s v="Wrong part shipped should have received 58E5431162 instead received 58E5431172"/>
        <s v="1 missing stud (MM0648) and 4 studs (MM0648) off location. Off location studs are located from the wrong side of the channel, Debit $13718.68"/>
        <s v="During assembly at G&amp;D, TZ8544 coupling was found not welded perpindicular to axle. This causes PB5556 filter to hit on exterior of anti sway bar bore, not allowing PB5556  filter to thread onto nipple."/>
        <s v="3 angle brackets (XB0934) welded on deck have 10mm weld nuts instead of 12mm weld nuts. Debit $150.00"/>
        <s v="The rear axle on this chassis is welded at angle (front to back). Dimension values to the axle center on the left and right sides are off by approx. 2 inches"/>
        <s v="side block off location by 5/16&quot;"/>
        <s v="Cabint has pin holes in welds and hinge is hexgonal drawing shows cylindtical. Debit $350.00"/>
        <s v="Bracket XC 2504 has the wrong electrical clip on it, is not EH0166"/>
        <s v="Wrong clips are welded to the inside of the light box (EL9831). Print call for 0891321012 actual clips used 089331012"/>
        <s v="Multiple weld defects  (ALL)_x000a_Light paint coverage, paint overspray and paint found on copper washer of 58E5418900 (some)_x000a_Unit 299 Glencore_x000a_Unit 300 Glencore_x000a_Unit 292 Wambo _x000a_Unit 294 Wambo_x000a_Unit 302 _x000a_Unit 304_x000a__x000a_"/>
        <s v="Platform is missing 58F8054190 plate that should be welded to platform. Debit $75.00"/>
        <s v="Incomplete 6mm fillet weld on item 59 @E-22"/>
        <s v="Cover 58E9810510 on door 58E5430636 is to short. Does not cover the window as needed. Debit $1965.30"/>
        <s v="Areas on panel has paint thickness measuring less than 2.0mils. Also has abrasive paint damage on handles "/>
        <s v="16 pcs of item #4 (MM0470 zinc lock washer was omitted from door assembly. Debit $1866.07"/>
        <s v="Two studs for mounting the bulk head plate need to be 113mm actual is 105mm. Debit $75.00"/>
        <s v="Butt weld flat 2x @A-12 has overlap /lack of fusion. 3mm fillet x4 incomplete / not welded full length . Debit $7276.24"/>
        <s v="4 pcs found in yard location with uneven machining marks on XB3494 &amp; XB3495. 2 pcs found with pitting inside axle leaving poor surface finish on 58D2280041 cylinder. Paint                   _x000a_ overspray is present, yellow spots on white paint.  Unknown if axles are ok to use with pitting present.  Machined surface quality doesn't meet grade c2 surface finish from ASME 802 as called out on the print (58D2280031). "/>
        <s v="Two of the three item #64 standoffs MM0082 are off location should measure 120mm from plate actual dimension 127mm. Debit $150.00"/>
        <s v="During assembly 1pc 019321012 DT clip was found to welded on upside down and backwards. Debit $150.00"/>
        <s v="Cab has a door tag stamped X830027781 should be X830006677."/>
        <s v="Shield assembly arrived at PMO missing air dam 58F8005930"/>
        <s v="Top hole of center threads not centered with the skin cannot get bolt to thread. Debit $2827.50"/>
        <s v="See CAR 22-606"/>
        <s v="Four studs should be inserts and four inserts that are studs. Part locations mixed up. Debit $7276.24"/>
        <s v="Item 48 should be at 71.7mm actual is 60mm also throwing our to other parts that locate off of it. Debit $75.00"/>
        <s v="Cut quality not acceptable, missing chamfer"/>
        <s v="Item number 58B8050290 missing cannot hang rear exhaust"/>
        <s v="Reported late. Defect found July 5th_x000a_10736941-001 top plate clocked incorrectly (E193197}"/>
        <s v="Part is bent backwards. Debit $41.34"/>
        <s v="No visible part number ans tracebility codes seen on part. Bevel weld allaround 2x @ F-23 has porosity 1 place. Fillet weld all around 3x N-10 has lack of fusion 1 place. Bevel weld flat grind flush 2x @ O-3 has low profile/under fill. Debit $9443.77"/>
        <s v="Cab received at PMO with LH door missing hole on the inside frame work. Debit $75.00"/>
        <s v="Wrong wiring harness installed on cab, print calls for 58E0605916 actual harness is 58B0606160. Debit $75.00"/>
        <s v="10pcs found with paint on end and inner diameter of 58F9840870 no RP and surface rust present on on machined surface of shaft. 8pcs found with no paint at end and inner diameter , RP presnt. Possible CR needed to add no paint note to end and inner diameter of shaft due to being machined surfaces. Debit $3412.60"/>
        <s v="center hole of EG0581 was found with_x000a_no threads. Print lists 3 holes to be M10-1.5x20 min thread depth."/>
        <s v="Part only has primer paint on it, part need to be finish top coat paint applied."/>
        <s v="During assembly 1 MM0079 was found to be missing from deck fo harness routing. Debit $37.50"/>
        <s v="Lh deck oil cans in front of cab opening left corner. Debit $150.00"/>
        <s v="Wrong bracket installed.  Measures 96 mm."/>
        <s v="During assembly at G&amp;D 1 bolt for cover 58F2210130 was found to not thread into hole of DB2161 tapped pad. Tapped pad possibly not welded to axle straight preventing both bolts for cover from threading into holes. Cover measured to print 2 different covers fitted to axle with same results, same covers fit on other axles. 58F2200900 location B-59 detail S item 7."/>
        <s v="Waiting for defect discription. Debit $2741.91"/>
        <s v="Detail &quot;P&quot; item 19 stud is off location, 189mm dimension taken from wrong location. Debit $37.50"/>
        <s v="Item 19 @ K-7 should be 189mm actual is approx. 200-205mm"/>
        <s v="Item 19 @ K-7 should be 189mm actual is approx. 200-205mm. Debit $2264.78"/>
        <s v="Rops final print sheet #3 (RH door side) 8mm flare bevel weld, gutter to skin &amp; ROPS @ G-46 has porosity and grind gouging. Sheet #4 (RH door side) 3mm fillet top jamb plate has grind marks. Debit $35604.35"/>
        <s v="Part has weld nuts on the wrong side and was bent wrong way 225mm at the other end. Debit $133.24"/>
        <s v="Removed LS1131824 to use in another Assembly, RMA purposes only Customer issue on rework PO"/>
        <s v="Clip welded on back left wall of enclosure is upside-down"/>
        <s v="eg1796 is turned twards the rear of case and should be turned to the right side wheel motor opening"/>
        <s v="3 pcs of MM0648 weld studs found to be missing for hose and harness routing."/>
        <s v="Porosity in weld"/>
        <s v="does not fit forming template"/>
        <s v="On the LH door the window will not roll down all the way. The 58E5431700 regulator is not attached to the window on the correct position. Debit $75.00"/>
        <s v="Parts have paint in on machined surfaces"/>
        <s v="1pc found in stock with weld in the wrong location and the lid will not close properly. Debit $238.61"/>
        <s v="1pc found in stock with weld in the wrong location and the lid will not close properly. Debit $75.00"/>
        <s v="During assembly at G&amp;D, anti-sway bar pin will not push through both TX8110 sleeves. Pin moves through first sleeve, stops halfway into second sleeve. Gap found between spacer and sleeve.TX8110 possibly not straight when pressed in bore 2 different pins,2 different spacers,2 sides of sway bar tried with same results."/>
        <s v="Refer to Komatsu General Packaging Standard. Part was delivered to Receiving Inspection uncontained. Part has substantial paint damage from handling."/>
        <s v="HARNESS 58E0605916 P737 WAS PINNED INCORRECTLY , NOT ALLOWING RADIO TO POWER AND OPERATE SPEAKERS CORRECTLY                  _x000a_    DATE ON HARNESS IS 2202/9-7. Debit $75.00                                             "/>
        <s v="WHILE INSTALLING AIR INTAKE HANGER RODS IT WAS NOTICED THE 58E5430320 MOUNTING BRACKET WAS INSTALLED ON THE WRONG SIDE OF THE BEAM ON THE BOTTOM OF THE RIGHT DECK. Debit $150.00"/>
        <s v="HARNESS 58E0605916 P737 WAS PINNED INCORRECTLY. A AND B ARE SWAPPED AND PINNED BACKWARDS COMPLETELY. Debit 75.00                      "/>
        <s v="MRB - REQUEST AUTHORIZATION TO ACCEPT FRONT TUNNEL TACKED ASSEMBLY PLATE [21461302-001] BEVEL_x000a_DIMENSIONALLY NONCONFORMING UAI"/>
        <s v="Poor weld quality found on box in multiple locations. Jeff S present during inspection of box, Welds not blended at corners of box which results in poor appearance.                  Debit $3752.07"/>
        <s v="possible bad threads the 1 1/4-7UNC threads "/>
        <s v="Pull Stock  - See above: 22-672A"/>
        <s v="Parts have paint in on machiced surfaces"/>
        <s v="Corrections from previous rejection show area specified corrected with nonmetallic filler placed over porosity and repainted. Debit $150.00"/>
        <s v="MM0576 nuts for brake accumulator mount off location. Debit $75.00"/>
        <s v="During assembly 58F5408200 bracket was found welded to deck upside down. Light still mounts to bracket, wire harness connects to light, but light is upside down per &quot;TOP&quot; decal on light. Debit $150.00"/>
        <s v="Dimension 941mm @G-1 measures 935 and dimension 979.1mm @G-45 measures 974mm"/>
        <s v="E183645: RH Rear Fender form profile violates requirements"/>
        <s v="E183646: Fender tapped pads tacked in the wrong location"/>
        <s v="D410488: RH Rear Fender forming profile violates print requirements (REF CD300755, E183645)"/>
        <s v="Item 12 (58E5417170) is covered by upper sheet of steel not allowing a tap to be installed. Die grind metal back and tap hole to install lifting eye. Debit $150.00"/>
        <s v="Part 58F5403690 is covered in places by upper sheet not allowing a tap to be installed"/>
        <s v="Cutting, slag, incomplete bevelling cuts"/>
        <s v="The bracket that holds the wire harness is too small"/>
        <s v="Cab arrived missing the hole for the A/C drain tube. Debit $150.00"/>
        <s v="Drawing 58E5408938 RH door opening 3mm fillet around frame has porosity on top jamb plate. 58E5440602 LH wall assemly foot pad peening is short in length. One wld appears to have lack of fusion or possible cracking. Debit $35259.45"/>
        <s v="during assembly at G&amp;D 4 pcs of MM0082 studs found welded to axle off position. Dimension between studs should be 107mm per print, actual measurement is 75mm."/>
        <s v="Tube structure assembly 58F4601790 has tapped pad 58B4600120 is off location 100mm"/>
        <s v="Cabinet arrived at cutomer missing 1 TX3872 rod"/>
        <s v="4 EB9969 Square Cut blocks on one end of EC2683 structure are off location. L.H. Upright can not be properly set. No Vendor code or date code visible on EC2683. Debit $150.00"/>
        <s v="Dimension 241.4 located at B3 undersized."/>
        <s v="Customer Issue, &quot;relationship between plates are off creating gaps inside structure&quot;"/>
        <s v=" After defects 512277 &amp; 512278 were written, deck was checked for sheet metal over threaded blocks. 3 holes found to be ok. 1 hole found with 58F5411420 sheet partially covering threaded hole of 58E5417170, bolt would not thread in hole. REWORKED AT G&amp;D ASSEMBLY DEPT TO GRIND SHEET METAL, BOLT.THREADS IN TO BLOCK AFTER REWORK. Debit $21.25"/>
        <s v="Part missing 58E5452790 is missing from assembly"/>
        <s v="shells have recently been difficult to assemble at WDSK_x000a_Investigation required"/>
        <s v="XB4496 channel str and XB4490 channel are located to high, should be 1620mm measures out to 1625mm"/>
        <s v="Supprot arrived with incorrect tapped hole on part ED4165, should be M10 tap instead arrived with M12 tap"/>
        <s v="threaded gauge at the M/C did not have calibration dates on it"/>
        <s v="3pcs checked found one does not meet 35.7mm no weld call out"/>
        <s v="Plate EM5671 is not centered correctly causing bolts not to fit properly. Debit $75.00"/>
        <s v="Upright has lack of fusion, weld berries, undercut and wire stuck to welds. Debit $150.00"/>
        <s v="several forming issues on Progress Rail items recently"/>
        <s v="58F5452900 mm0057 off location, will not allow bolt to be installed due to weld nut off center and covered by material. Debit $150.00"/>
        <s v="8x8 tube material cracked along weld seam by 700 mm during weld process.  Tube  Heat # 2044465 _x000a_(second kit on hold too WO 167400)"/>
        <s v="GO GAGE G1279 DOESN'T FIT"/>
        <s v="1 MM0576 weld nut on 58E5424322 brake/steering bracket is welded off center of hole. Debit $75.00"/>
        <s v="58F5452900 mm0577 off location will not allow bolt to be installed due to weld nut off center and covered by material. Debit $75.00"/>
        <s v="Cab received at PMO with missing door strap "/>
        <s v="EB9996 square cuts on the upright tube 58F4600950 are to have 12mm welds in four places. Welds are oversized and weld profile does not meet standards. Debit $150.00"/>
        <s v="Damaged thread on studs inside of box on rear wall."/>
        <s v="4 blocks are not in time with each other and the elds are oversized with bad profile. Would not bolt to fixture. Debit $150.00"/>
        <s v="Item #1 58E5409342 is off location on door assembly 58E5432202 dimension should be 283.7mm actual is 258.   Debit $75.00"/>
        <s v="Damaged gouges and dents in parts."/>
        <s v="Flare bevel weld 50-150 @J-23 missing one side. Debit $150.00"/>
        <s v="Platform arrived missing two MM0648 weld studs for air intake temp harness"/>
        <s v="bevel incomplete"/>
        <s v="I out of 3 units had the incorrect plate installed"/>
        <s v="During assembly at G&amp;D, anti sway bar pin was found to be loose in one TX8110 sleeve during installation. TX8110 ID dimension should be 127.102+/-.025mm, actual measurment is 127.57mm. 4 rear suspension sleeves are ok and 1 anti sway bar sleeve is ok, 1 anti sway bar sleeve wrong id measurement, sleeve is stamped TX8110. G&amp;D to remove all parts from axle and use new axle."/>
        <s v="After defect 512614 was written, 6 pcs checked at G&amp;D 2 pcs found with 1 TX8110 ID too large. Dimension should be 127.102+/-.025mm, 1 pc measured 127.40mm, 1 pc measured 127.35mm. Same anti sway bar sleeve location as defect 512614."/>
        <s v="incorrect material thickness was used - 2 units made it to GDLS before we found it internally"/>
        <s v="inside and outside mixed for weld solid and stitch weld"/>
        <s v="Interior of tank not properly cleaned. Has loose slag and foreign matter in it. Debit $8046.16"/>
        <s v="Where 58F5451750 bracket and 58F54551770 bracket come together there is a weld on the top inside corner that is not called out on the print, causing the manifold to not fit correctly."/>
        <s v="Bottom of plate does not meet flatness requirement. Debit $1079.71"/>
        <s v="Deck has abbrasive paint damage where shipping straps removed paint at the upper areas of stucture."/>
        <s v="       Casting 58E-22-00050 does not meet ASTM802 C3 stanards_x000a_       Multiple sand inclusions in casting"/>
        <s v="Part #40211593 isn’t to print. It is out of square and the length dimension (2700.0mm +/- 5mm) measures 2679.00._x000a_NCM-2023-0379. Part #40211593 isn    t to print. It is out of square and the length dimension (2700.0mm +/- 5mm) measures 2679.00. See attached PowerPoint.;;Rework 1 hr x 4 units x $150 = $600. Returning one to vendor, too far out to repair in house. ;"/>
        <s v="HD3680 coupling pipe welded onto cabinet in wrong location "/>
        <s v="Request Details: . D-line received 1pc of PN 23971197 which is a subcomponent of kit PN 24036590 (HDT Front Bumper CARC GREEN KIT). 23971197 bracket had stiffener weldment misaligned causing the socket (even the tuned down socket) to not fit over the bolthead for install. Further inspection shows per the drawing the welded stiffener should be 10 mm from the edge of the 90 degree part of the bracket. NOK bracket shows 1 edge of the stiffener to be 14mm from the edge of the 90 degree part of the bracket causing the interference with installing the bolt.See follow on email for details."/>
        <s v="After defect 512687 was written, 3 pcs in inventory checked for scuffed/damaged paint. 3 pcs found on cardboard on pallet with marks in paint. Parts found on original supplier pallet, screws loose that hold parts to pallet, but parts have not been moved. Parts will need paint rework. Debit $525.12"/>
        <s v="CMM inspection needed. From 58B2201500 print: See STD.4.36.021(D) @ P-55 for machined surface protection. Rust present on machined areas. Item 2 - 58B2200821 print: Convex bevel weld TYP @ (Detail S) M-54 has porosity on Item 36 outside front &amp; outside rear."/>
        <s v="item 29  m-23 1/2 58e5415940 is not welded all the way"/>
        <s v="The organization shall retain appropriate documented information as evidence of competence. Could not find records of the annual Ballistics Training."/>
        <s v="gloss/gritty finish _x000a_paint peeling"/>
        <s v="2-M6 MM0574 weld nuts welded off location on bottom backside of bracket"/>
        <s v="center deck platform arrived at pmo with bracket 58f5409600   item 79 and all hardware missing"/>
        <s v="indication violating Section S19 of ASTMA788"/>
        <s v="Plate from vendor is not cut to TDP 6 mm has been removed from edge"/>
        <s v="Pad 58f5410760 should have a hole center to center of 185 and measures  175"/>
        <s v=" See STD.4.36.021(D) @ P-55 for machined surface protection. Rust present on machined areas."/>
        <s v="During assembly at G&amp;D TX8110 sleeves for anti-sway bar were found to be out of alignment. Pin will move through each sleeve individually, but will not move through both sleeves  as needed."/>
        <s v="hinge pb7207  middle rh box door 58B5422835 item 62  h7 weld is broken ,could not find the stamped date vendor code on box. used timberlines serial and date code_x000a_"/>
        <s v="form not maintained, and will not allow fit up of mating part 10693867-001"/>
        <s v="During assembly at G&amp;D 1 pc of MM0648 weld stud was found  missing from 58F5406252 plate for harness routing. REWORKED AT G&amp;D TO ADD MM0648 WELD STUD."/>
        <s v="tapped pad in wrong location TOOLING: 232900-1A, 232900-1B, 232900-1C"/>
        <s v="Bushing installed in casting and reworked prior to arriving at PMO. Bushing is out of tolerance and out of round (12-6 oclock) bushing measure 127.51mm (9-3 oclock) bushing measure 127.20mm; Order 1 TX8110"/>
        <s v="MRB - REQUEST AUTHORIZATION TO REPAIR STITCH PATTERN ON HATCH"/>
        <s v="While trying to instasll transformer onto center deck it was noticed that two MM0577 weld nuts M12x1.75 on the 58F5452900 plate str were not in the center of the holes and two MM0647 stud weld studs are off location ."/>
        <s v="Tie-ends has berries and porosity all the way around tube cut out all bad weld"/>
        <s v="Upright structure has porosity where the sum of the inidications equals greater than 10mm in a 100mm"/>
        <s v="Notification of other supplier defect (Cliffs) - Linear indication on the exterior.  From Paula: &quot;This record is actually assigned to Cliffs not Steelcraft, but is something Steelcraft should be aware of.  Dumur recently raised concern that they have been seeing an increase in raw material discrepancies, not limited to Cliffs.  We have had some issues here too, primarily rust and a couple instances where material has actually cracked.  We are working through that with Cliffs.  Warrants some additional monitoring for sure.&quot;"/>
        <s v="Find 3(LS1131718) installed incorrectly part is flipped 180° Ø11.2 holes are located in frame incorrectly."/>
        <s v="TY9703 Angle is off location cause cabinet to not bolt to back of cab.  Angle should measure 804.1mm for the center of the mounting pin to the center of the bottom mounting hole on the angle. Actual measurement is approx. 822mm                                _x000a_"/>
        <s v="During assembly at G&amp;D PB5556 filter was found hitting on anti sway bar casting part of axle. Filter will not thread onto fitting. Reference defects 511851,511813,511662. REWORKED AT G&amp;D ASSEMBLY AREA TO GRIND EDGE OF CASTING TO ALLOW CLEARANCE TO THREAD FILTER ON TO FITTING.                          "/>
        <s v="Recessed hole is incomplete.  The recessing is only half complete"/>
        <s v="Crack on the LH front foot pad"/>
        <s v="Mis-formed"/>
        <s v="missing lip"/>
        <s v="Incomplete 6mm Fillet both sides @ J-26 on Item 27 to 28. Incomplete 6mm Fillet all around @ O-37 on Item 24"/>
        <s v="During assembly at G&amp;D, 1 MM0073 bolt and 1 MM0082 were found broken off of deck. Deck was set on transport stand improperly at supplier per marks on stand."/>
        <s v="58F5403810 COVER, TOP, STR arrrived at PMO with handling damage"/>
        <s v="Parts arrived with vendor applied Hold tag stating &quot;Bevels of out tolerance&quot; Ref pics"/>
        <s v="Part is short by about 6 mm"/>
        <s v="58E5410931 bracket should measure 17.0 +/-.5 mm tall,_x000a_       actual measurement is approx. 25mm tall"/>
        <s v="From X830030670 print to Item 2, 58E5408924 print toItem 5, 58E5408938 print to Item 6, 58E5408945 print to Item 18, 58E5440602 Cab A., Left Wall print &amp; 58E5440612. Cab A., Right Wall print. Refer to STD.4.01.001 for peening"/>
        <s v="During assembly at G&amp;D deck was found with damaged sheet metal. Deck is still banded to transport stand by supplier. 58F5411420 top front sheet is bent, gouged with scratched paint and surface rust present. Possibly damaged at supplier when loading deck in transport stand. Deck will need reworked prior to RTS. New deck will need used."/>
        <s v="During assembly at G&amp;D 1 EK7293 was found welded to deck off location for handrail mounting._x000a_During assembly at G&amp;D 2 studs were found switched positions when welded to deck. MM0073 was welded where a MM0082 is called for on print, MM0082 was welded where a MM0073 is called for on print."/>
        <s v="9mm fillet @ L-5 as undercut and gouge grinding measuring 1mm deep in excess of 125mm length along. Item 12 gusset and Item 3 RH Tube STR (1 place)._x000a_"/>
        <s v="58f0200740 flange, fast fill has excessive weld build up on inside of inner bore, not allowing fill tube to be installed. Inner bore should measure 83mm actually measures 79.8mm on left and right sides of tank"/>
        <s v="center deck has burn through spots and lift points that are not painted"/>
        <s v="Jeremy Passmore Audit found overlap and lack of fusion on interior of axle housing"/>
        <s v="holes on side of tank for quick fill have been drilled out of center with the holes for the bolts and the groove for the boring this will not allow the quick fill unit to line up and be mounted"/>
        <s v="missing perforated pieces_x000a_NCM-2023-0964  Both 154000459 and 254001079 Perforated sheets are missing in parent part 40235380 Sump ASM on Unit 1 "/>
        <s v="Missing 1 pc MM0082"/>
        <s v="2 EG1036 tapped pads off location. Fixture altered/lost. "/>
        <s v=" Part is actually LS1117452."/>
        <s v="This refers to the weldment SP-009 Rev-R. On this weldment, parts SP-039 Rev-D (Item 29) are welded at the wrong locations. The drawing dimension is 20-5/8. On part, this dimension is 22-3/8. As a result, both mount locations are wrong. We will have to cut them out and reweld them again. I have attached a few photos showing the issue.  The WO number punched on the chassis is WO170523 SP073 QCI.  Please confirm that the angles are welded at the correct locations on the chassis in production. Quality Alert 23-066 issued."/>
        <s v="MC QUALITY DOCUMENT NUMBER – SW156_x000a_Audit report included in folder"/>
        <s v="These were made with ½-14 bspt threads and need to be ¾-14 bspt. _x000a_Kitted part 40235380-Sump Asm-generator, fractional part 354001693 Pipe Socket DN20"/>
        <s v="Multiple places of missing paint and rust throughout the inside of the enclosure"/>
        <s v="Tacky paint inside right bottom, rust inside left bottom"/>
        <s v="Platform door has oil canning in three locations"/>
        <s v="MRB - REQUEST AUTHORIZATION TO ACCEPT ROTOR LEFT EXTENSION [16105757-003] DIMENSIONALLY NOT TO PRINT UAI"/>
        <s v=" MRB - REQUEST AUTHORIZATION TO ACCEPT ROTOR LEFT EXTENSION [16105757-003] DIMENSIONALLY NOT TO_x000a_PRINT UAI"/>
        <s v="Sub PN: 168-4344 Print Loc: Sheet 3 F-6  Undersized boreshaft will not assemble to shaft.  Callout 139.945 +/- 0.015  measured at 139.755"/>
        <s v="Grille structure is stamped with wrong part number.Part number reads 58E0350000 &amp; Part number should read 58F0350000"/>
        <s v="Excessive weld berries on rear of cab under canopy in top corners around weld nuts for lifting eyes"/>
        <s v="Oil canning at front of deck next to front lh cab mount cut out"/>
        <s v="58B-54-22970 supports are welded out of square causing                cabinet to not mount on cab. Distance between mounts on cab is approx. 327mm.Distance between outer mounting edge of pin on structure is approx 321mm                                                                "/>
        <s v="EG1796 BAR TAPPED not tapped out to 16mm x 2.0"/>
        <s v="12mm fillet all around 4X @ P-8 measures 8mm at 4 places._x000a_ 3mm fillet all around 4 sides @ N-65 is missing. Welds on top of structure have not been ground/reduced for 0 to 1mm surface flushness (Note @ P-67). 6mm fillet both sides 50-150"/>
        <s v="Cap plate on the upright tube EL7705 has porosity in several areas of the weld and poor weld profile. Grind out areas and reweld to print."/>
        <s v="    During assembly at G&amp;D XB6461 hatch door found not centered                 _x000a_    in opening on axle. Latch is not centered in keeper, door is                _x000a_    shifted to hinge/top side of opening, door is to print.                     _x000a_    During inspection metal shavings found inside axle from                     _x000a_    previous repairs causing rust stains on white paint, some                   _x000a_    welds not repaired but remain circled. Ref defect 896101 for                _x000a_    same axle."/>
        <s v="Bushing, dump body are missing 21 DIA through hole on both ends and both sides of bushings. Both parts are affected"/>
        <s v="center deck oil cans front LH"/>
        <s v="We received a rejection from Mack. Likely 48 Pcs affected. The common Fender support PN is 84728331.The holes were PPAP’d at 10.2 mm. They are now 9.68mm"/>
        <s v="58B-54-22970 supports are welded out of square causing                cabinet to not mount on cab. Distance between mounts on cab is approx. 327mm.Distance between outer mounting edge of pin on structur3e is approx 321mm                                                                "/>
        <s v="58b0650921  p072 had ground for the light on switch not crimped"/>
        <s v="Areas on structure shows abrasive paint damage caused by shipping straps."/>
        <s v="bracket due to paint can not read vendor info. Bracket 58f4601421 item 20 QA 2/7 x830029711 does not have all the holes tapped fully"/>
        <s v="Poor welds on door for air filter"/>
        <s v="Boss clocked incorrectly"/>
        <s v="Deck has several locations where there are pin holes in the welds"/>
        <s v="During assembly at G&amp;D XB6461 hatch door was found to be not centered in rear axle opening. EM3492 &amp; EM3493 ears possibly welded to axle off location. Door is shifted to ear side of opening and will not latch closed."/>
        <s v="During assembly at G&amp;D wrong plate was found welded to bottom of inside of axle. Plate should be 58F2200071 with a 20mm hole per print. Actual plate welded is 58F2200070 with a 15 mm hole. 58F0900190 tee from group X830032460 will not fit in plate."/>
        <s v="Missing weld one side of Item 4 one place.  (Weld callout @ L-23, Item 4 located @ H-5).  3mm fillet / flare bevel weld ground flat 4X @ G-35.  Flare bevel weld not ground flat 2 places as specified."/>
        <s v="Crack in the mounting pad"/>
        <s v="Cab recieved at PMO missing door handle clip "/>
        <s v="defect in plate found at GDLS (see PPT in folder for images)"/>
        <s v="Welded Hull has been found missing the 3 tie wrap channels found on the engine side at the front of the centre partition"/>
        <s v="After defect 513555 was written axle issued for unit 850238 was found with sand holes in casting 58E2200050. Casting possibly does not meet ASTM802 C3 standards.  "/>
        <s v="MRB - REQUEST AUTHORIZATION TO ACCEPT ROTOR LEFT EXTENSION [16105757-003] DIMENSIONALLY NOT TO_x000a_PRINT UAI - SN L202"/>
        <s v=" MRB - REQUEST AUTHORIZATION TO ACCEPT ROTOR LEFT EXTENSION [16105757-003] DIMENSIONALLY NOT TO_x000a_PRINT UAI - SN 198"/>
        <s v="MRB - REQUEST AUTHORIZATION TO ACCEPT ROTOR LEFT EXTENSION [16105757-003] DIMENSIONALLY NOT TO_x000a_PRINT UAI - SN 196"/>
        <s v=" MRB - REQUEST AUTHORIZATION TO ACCEPT ROTOR LEFT EXTENSION [16105757-003] DIMENSIONALLY NOT TO_x000a_PRINT UAI - SN 199"/>
        <s v="MRB - REQUEST AUTHORIZATION TO ACCEPT ROTOR LEFT EXTENSION [16105757-003] DIMENSIONALLY NOT TO_x000a_PRINT UAI - SN 197"/>
        <s v="MRB - REQUEST AUTHORIZATION TO ACCEPT ROTOR LEFT EXTENSION [16105757-003] DIMENSIONALLY NOT TO_x000a_PRINT UAI - SN L200"/>
        <s v="Allow acceptance and use of rotor, left extension p/n 7574578-031, built according to the attached drawing markups ahead of TDP_x000a_updates as per CCR-00039836."/>
        <s v="During assembly at G&amp;D deck was found missing 1 pc of 0819321012 dt clip for harness routing"/>
        <s v="Cab recieved at PMO missing two MM0576 10mm weld nuts on the bottom of 58D-54-80840"/>
        <s v="TACKY PAINT INSIDE RIGHT BOTTOM  - RUST "/>
        <s v="both ends of tube is out of round one side is 403.50 and other side is 402.54 and has porosity around part of weld around end of tube (could not find part number it in setup)"/>
        <s v="item 65  j=12  1/3 is welded off location should be nut center to nut center  561 from item 66 and is 555 will not allow plate to be installed"/>
        <s v=" PULL STOCK / CHECK PARTS PER EMAIL FROM T COX MUFFLER                       _x000a_    INLET AND OUTLET NEED CHECKED PER PRINT.                                    _x000a_ 12 pcs checked and 10 ok to use, rts                                           _x000a_ 2 pcs found w/ inlet side of muffler out of round, fixture will not fit.ref    _x000a_ dim256.0mm ID minimum these 2 actual approx. 251-252mm vert, 260-262 horiz.    "/>
        <s v="Brake cabinet arrived at PMO missing an EC2027 block tapped M6"/>
        <s v="sheet metal has a bow that makes it not lay flat on top tube cut  to make fit better"/>
        <s v="A massive puddle of weld in the middle of the weldment that wont allow the bracket to sit flush"/>
        <s v="potential flattness issue on 10660215-001"/>
        <s v="During assembly at G&amp;D 4 pcs of MM648 weld studs found welded to 58F2240000 mounting bracket off location for harness routing. Print dimension of 47.8 not met, actual measurement is approx 35 mm. Clips for harness will not fit."/>
        <s v="MRB Request authorization to build up plate edge to meet dimensional requirements"/>
        <s v="58D-54-01440 plate mount, left has wrong diameter hole for bushing, measures approx. 41mm should measure 47.60mm +/-.40"/>
        <s v="axle was found missing 58F0900050  bracket that should be welded to axle. 8 pcs in inventory checked and found with bracket present"/>
        <s v="Item 58F4601301 is bowed and not allowing for a flat set-up."/>
        <s v="The gap between the center deck and the front deck widens considerably towards the bottom. We will have to cut and straighten the part on the left to even out the gap. The part on the left appears to be overbent. Also, on the weldment SP-2978 Rev-A, we are missing a weld on the corner as shown in both places (Photo 3 and 4 ). "/>
        <s v="After defect 513555 was written 2 pcs in inventory checked for sand holes in casting 58E2200050. 2 pcs found with sand holes in casting. Part does not meet ASTM802 C3 standards. Reference defect 896495."/>
        <s v="SUPPLIER CODE MISSING FROM STAMP PART NUMBER. 2x DIA 4.8, IN LOCATION C 13, MEASURES 2x DIA 8"/>
        <s v=" Part was built opposite of print"/>
        <s v="Panel came into inspection with one #10-32 UNF  X 1.00 weld_x000a_stud Bent over flat to the panel surface. Four 8.0+/-1.5 X12.0+/-1.5 slots measure 15.5 to 15.9 in the length, out of tolerance 2.0 to 2.4.                                     "/>
        <s v=" Parts are rusty violating QX22 clause"/>
        <s v="During assembly at G&amp;D holes found to be off location for blower press switch. EJ4381 mounting plate print lists holes to be 38.1 mm apart, these holes are actually 45 mm apart. Wrong plate welded to axle or EJ4381 plate was made wrong. Blower press switch will not attach. 1 pc in inventory checked and found wrong also. Supplier needs to check stock of EJ4381."/>
        <s v=" 58c4600011 item 15 should be a EM6573 and looks to be ED4184"/>
        <s v="Various parts welded with regular carbon wire instead of 304LSS"/>
        <s v="Weld inside of nut used for mounting steering coloumn"/>
        <s v="After defect 513774 was written, 1 pc issued to 760009 was checked for holes off location on EJ4381 mounting plate. Prints lists holes to be 38.1 mm apart, holes are actually 45 mm apart. Blower press switch will not attach. Supplier needs to check stock of EJ4381."/>
        <s v="After defects 513774 &amp; 513777 were written this axle was found with holes off location on EJ4381 mounting plate. Print lists holes to be 38.1 mm apart, holes are actually 45 mm apart. Blower pressure switch will not attach. Supplier needs to check stock of EJ4381."/>
        <s v="bracket 58F4601421 item 20 on print X830029710 has the item 3 and 4 switched not allowing room for hoses to install properly"/>
        <s v="item 85 is upside down will not allow hanger rod to be installed"/>
        <s v=" 1 pc was found with 71.3 mm dimension on print not kept, 1 pc of 58B8040320 plate measures 76 mm &amp; wrong p/n stamped. 7 pcs in inventory checked, 7 pcs correct measurements, 5 pcs found with wrong p/n stamped. 2 correct, 1 to assembly, 1 remains in location"/>
        <s v="After 2 pcs were returned from PMO to 3P due to miss pick, weld nuts were found welded to wrong side of bent sheet on 1 pc. 3 pcs in inventory checked, 2 pcs wrong, 1 correct. 1 good pc from returns ok for inventory, 1 bad pc from return and 2 pcs from inventory have weld nuts welded on wrong side"/>
        <s v="ED5080 is out of round. Part should be 398.7 part measures 395.7 top to bottom"/>
        <s v="While trying to install 58B6051400 into the brake cabinet it was noted the bolts would not line up with the weld nuts in the brake cabinet on 58F5451770 BRACKET, STR. The bracket is mounted too low in the cabinet. (4 X MM0576)"/>
        <s v="Jeremy Passmore Audit - Start/Stops in the corners with LOF/Pinhole.(slides 6,7,9,12,15.18,20) Weld wire, berries, and slag.(slides 5,10) Lack of fusion.(8,19,21 Porosity.(slide 16) Underfill/LOF/UC.(slides 11,14) "/>
        <s v="PPAP got rejected. Flare bevel weld missing C-6, Dimension 670.6 ( G-4) measures 674, Item 6 (TY8840) orientation is backwards to print"/>
        <s v="Flare bevel weld missing ( C-7 ). Item 6 ( TY8840 ) orientation is backwards to print. EM 9112 used for item 7, print calls for EM9113. "/>
        <s v="Item EK1588 has a poor visual weld all the way around the tube, weld needs ground off flush"/>
        <s v="FPI incomplete (part was marked acceptable before FAI was done)"/>
        <s v="Sheet metal set off location and interferes at top pads not       allowing for proper weld call out. Grind sheet metal and weld to print"/>
        <s v="Mufflers found in picked parts area at G&amp;D assembly with missing end caps and no desiccant bags inside mufflers, print has note stating that caps and desiccant packs are required for shipping and storage purposes. These 2 mufflers were returned to supplier after defect 896498 was written per date code &amp; s/n on mufflers. When mufflers were returned, caps and desiccant packs are missing. 4 caps and 2 desiccant bags need sent from supplier to AD GD AREA prior to RTS."/>
        <s v="item 59 on print 58f545280 has the wrong size holes tapped it, 10mm hardware will not start in any location, have salvage enlarge and tap to 10mm x1.5"/>
        <s v="During assembly at G&amp;D hatch door was found not fitting on_x000a_       mounting ear properly, cotter pin and washer can not be_x000a_       installed at lower mounting ear. Print dimension of_x000a_       352.4+/-.8mm not kept, actual measurement is 355mm. Latch_x000a_       for hatch door does not fully engage keeper, EL0851 tapped_x000a_       pad is off location, print dimension of 709.7+/-.8mm_x000a_       measures approx 715mm."/>
        <s v="Item 83 should be MM0082 80mm long.actual stud used was MM0073 60 mm long. Item 74 should be MM0073 60 mm lomg, actual stud used was MM0079 70 mm long."/>
        <s v="Part number 58C-90-00011 is set 6 millimeters off location to top of the upright not allowing for weld application of the upper structure"/>
        <s v="Punch marks located inside axle for wheel motor mounting  position, print lists punch marks to be located on outside of axle - 58e2200002 location K-43 section AA-AA punch mark note."/>
        <s v="alignment dots for wheel motor are on the inside of the housing, not on out side"/>
        <s v="Punch marks located inside rear axlefor wheel motor mounting_x000a_       position, print lists punch marks to be located on outside_x000a_       of axle. Per phone call from J Williams, parts need reworked_x000a_       at PMO so punch marks are per print. "/>
        <s v="       Punch marks located inside axle for wheel motor mounting_x000a_       position, print lists punch marks to be located on outside_x000a_       of axle. "/>
        <s v="Wrong weld nuts used.Cabinet recieved at PMO with 4 3/8 weld nuts welded on outer lower LH corner of cabinet. Print 58E-54-54110 calls for 4 MM0576 weld nuts to be here"/>
        <s v="Pull stock on 24 pcs found falling off of pallet on trailer at G&amp;D rcvg dock. some parts found with scratched paint. 17 pcs found with scratches to the paint from parts not being banded to the     _x000a_pallet properly. Debit $ 1238.62                                                              "/>
        <s v="ED5080 Is undersized. Diamater measures 396.6 Upright will not fit in tube. Print calls for 398.7."/>
        <s v="During assembly at G&amp;D cotter pins for hatch door will not install in EL0157 pins on hatch str. Print dimension of  27.5+/-.8mm was not kept, actual measurement is 25.5mm. Reference defect 896785. Debit $ 566.02"/>
        <s v="After problem of hatch door not fitting properly on axle was reported by G&amp;D assembly 1 pc in inventory checked for 27.5+/-.8mm dimension at EL0157 pin. Actual measurement was found to be 25.5 mm. Cotter pin and washer will not install at both pins._x000a_Debit $566.02"/>
        <s v="E196127- TRA FOR ACSV-FCV 056 TO ALLOW SHIPMENT TO GDLS-C PARTS WITH GOUGE AS DETAILED IN SQMR_x000a_TO BE REWORKED AT GDLS-C (CD00310780)."/>
        <s v="fit up issues with 0.75 dimension / plates should be flush with posts"/>
        <s v="2 x 327.6 dimension not held ( I-13 ). Item 79 measures 242mm and item 78 measures 240mm. "/>
        <s v="Parts found in location with surface rust present. Parts  have date code of 2023-06, RP should have been applied  to parts to prevent rusting during storage. 48 pcs checked  25 found ok, 23 found with rust. RP (oil) added to 25 pc  to prevent rusting. 23 pcs need reworked prior to RTS. Debit $ 99.13"/>
        <s v="Radius is wrong print calls out 70.5 part is 85.(58E5431300 Plate). Print calls out 62.4 and part is 67"/>
        <s v="Customer return for repair customer responsible"/>
        <s v="Item ED5080 tube is under sized. Print call for the DAI. Of 398.7. Tube is only 396.5 and not allowing for the upright to slide into tube for set-up"/>
        <s v="Bracket TY8840 is installed backwards on the step assembly."/>
        <s v="parts not butt welded to print. Debit $ 253.36"/>
        <s v="EL00157 pins welded to door off location. Print dimension of 27.5+/-.8mm actually measures 25.5mm &amp; 26mm. Cotter pin will not install in hole in pins. Debit $ 566.02"/>
        <s v="loc on print calls out 1497 part is not square one end is 1498 and other is 1493. big gap to weld"/>
        <s v="The weld on the top plate, item #4 58E4620460 has a weld that needs to be buffed down and rewelded on the cover pass. The weld has poor profile."/>
        <s v="missing item 64 seat next to outside LH"/>
        <s v="Multiple issues . Weld at 2 places where there is a call out for No Weld. Porosity, weld berries."/>
        <s v="Item 58F4601960 is warped/bowed, rework as needed to allow for correct fit up"/>
        <s v="Defective fuel Tank, fuel cap will not seal"/>
        <s v="bracket 58F4601421 item 20 on print X830029711 has the item 3 and 4 switched not allowing room for hoses to be installed correctly"/>
        <s v="Failed leak/Presure test at customer"/>
        <s v="Shaft (58FE9803530) Diameter 70.59+/-.15 measures  70.834, deviation  0.244, out of tolerance 0.094."/>
        <s v="Problem reported at G&amp;D assembly. EK4381 Mountig Str. Found welded with wrong plate. EK4381 should have 1 pc of EK4380 and 1 pc of EL0154. Rejected axles has 2pcs of EL0154. "/>
        <s v="item 56 weld stud should be approx 306 from other one and is approx 326"/>
        <s v="ITEM 3 &amp; 4 ARE SWITCHED. Debit $ 588.63"/>
        <s v="pin holes and berries. Debit $ 150.0"/>
        <s v="Failed Salt Spray and Humitidy testing"/>
        <s v="PPAP part. Dimensional errors                                        "/>
        <s v="PPAP Part. Part# was stamp too high up on the side.profile of weld down  behind doors paint has overspray,paint has primer showing paint on clips. Debit $ 2932.87"/>
        <s v="Has tacks on other side of weld call out item 22(58E5425141). weld missing driver side under dash. berries bottom back wall bottom ,stuck wire loc O13  grind same spot,tie ends paint filler fell out driver side berries backunder shelf"/>
        <s v="The machining process was not done on the upright tube. "/>
        <s v="G-35 item 26 weld stud  is off location should be 561 and is approx 571 move with other stud to install cover stud too high                                                                                                                                                                                                                                             "/>
        <s v="Sheet metal off location needs to be trimmed to allow for proper weld size."/>
        <s v="3mm fillet F4 missing weld,tack G4 pinhole loc C10"/>
        <s v="holes have incomplete threads"/>
        <s v="MRB - REQUEST AUTHORIZATION TO SHIP/INSTALL PLATE [10706503-001] UAI WITH CHAMFER DIMENSIONALLY_x000a_NOT TO PRINT"/>
        <s v="Axles found in inventory with EK4381 mounting str made incorrectly. 1 axle has EK4381 with 2 pcs of EL0154, 1 axle has EK4381 with 2 pcs of EK4380. EK4381 should have 1 pc of EL0154 and 1 pc of EK4380. Reference defects 514375 &amp; 896941."/>
        <s v="Axles found in inventory with EK4381 mounting str made incorrectly. 1 axle has EK4381 with 2 pcs of EL0154, 1 axle has EK4381 with 2 pcs of EK4380. EK4381 should have 1 pc of EL0154 and 1 pc of EK4380. "/>
        <s v="Berries.undercut,pinholes,overlap,lack of fusion,tie end. Debit $150.0"/>
        <s v="Item 5 (58C9000011) off location, needs cut off and reset to print. CAD gives a measurement of 1991.5mm and part is set at 2013mm"/>
        <s v="Upright tube ED5080 has a seam weld with a backer on the inside of the tube. The backer has long tacks that wont be welded through in final weld out. Standard is all tacks must be done so they will be burnt out in final weld out. Scrap part, replace one part ED5080."/>
        <s v="58C5410380 CONTROL BOX A., HYDRAULIC arrived at PMO with excessive rust inside"/>
        <s v="Welders are continuing to weld outside of the parameters in the Work Instructions for quality of the welds.  "/>
        <s v="CHAMFER AT VIEW D CUT ON THE WRONG SIDE (REFERENCE DRAWING 10694448-011)."/>
        <s v="Excessive rust inside. Debit $75.0"/>
        <s v="Washer Tank received at PMO with no cap"/>
        <s v="Washer Tank received at PMO with no cap. Debit $ 65.02"/>
        <s v="Wrong part sent by supplier. Part #58E-54-30626 was ordered, but part #58E-54-30636 was received"/>
        <s v="During assembly at G&amp;D, cover 58F5470950 was found not        fitting correctly to floor of deck. Print dimension of 22 mm not kept for location of 58F5470940 sheet, actual measurement is approx 18 mm. Debit $ 75.00"/>
        <s v="Due to pull stock was determined that caps are missing.  Debit $ 65.02"/>
        <s v="Item 58B4600910 (upright) has a missing part XC3019. Debit $ 150.0"/>
        <s v="58C-46-00001 LH. UPRIGHT arrived at pmo with 58c-90-00011    _x000a_MOUNT A., STR 10mm to short. causing the washer that goes in backside of mount to not allign with hole. 58C-90-00011 should measure 161.6mm from upright tube to outside edge, measures 151mm.                                                             "/>
        <s v="During assembly at G&amp;D deck was found missing 1 pc of     MM0079 stud for harness routing. Debit $ 37.50"/>
        <s v="Internal Audit found the gauge management system was not up to date "/>
        <s v="BOSS'S ARE OFF BY 6MM NOT ALLOWING PLATE TO LINE UP"/>
        <s v="58D-54-05000 LH deck arrived at PMO with item 4 off location on bottom side behind cab"/>
        <s v="58C-54-10380 BRAKE CAB. arrived at PMO with poor paint       coverage on inside of cabinet. "/>
        <s v="During assembly at G&amp;D wrong stud was found welded to deck   for harness routing. Per print bolt should be MM0067 50 mm long, actual stud used is 60 mm long. Debit $37.50                           "/>
        <s v="58C5410380 CONTROL BOX A., HYDRAULIC arrived at PMO with excessive rust inside. Debit $75.00                                                      "/>
        <s v="During assembly at G&amp;D 1 pc of EM9585 was found welded to deck off location for cab hose mounting bracket. Print lists dimension of 191.9 mm from beam, actual measurement is 292 mm."/>
        <s v="Pullstock and send to plant 1 inspection, check for correct part. supplier thinks they are 58E5454100s advise results. _x000a_4 pcs checked and 3 are correct, 1 pc is labeled as a 58b5407100 but is physically a 58E5454100"/>
        <s v="M6 weld nut inside of LH door had lack of penetration during weld process. When tapping the nut it broke loose. Nut will need to be reweld for inner door panel to mount"/>
        <s v="During assembly at G&amp;D deck was found with 2 dents on side beam at left side of right deck. Dents have been painted over at supplier. 1 area of poor finish paint coverage found on floor of deck, dull finish. 2 spots found on floor of deck with poor finish, spots appear to have been hand painted leaving poor finish after deck was originally painted. "/>
        <s v="PPAP part got rejected. 14.00±.25 holes are undersized and out of location. These parts get laser cut from Stratford"/>
        <s v="PPAP part got rejected. 12mm±.25 holes are small also measure out of location per print. These parts get laser cut from Stratford"/>
        <s v="Washer tank recieved at PMO with broken 24vdc pump"/>
        <s v="Cab sent in is a X830027783. The supplier taped a paper on the cab as a X830027782. This is also the riveted metal tag on the inside of the door frame. Cab is stamped on the floor pan with the correct P/N. Debit $ 150.00"/>
        <s v="Part TY8840 was installed backwards on the step structure"/>
        <s v="12.00mm±.25 holes are undersized. Will not accept 11mm pin."/>
        <s v="Deck has oil canning in front rh corner"/>
        <s v="Inside left door has mounting plate welded on door upside-down. Debit $ 3661.46"/>
        <s v="LH Panel Bars are in the wrong location and will not allow for panel installation. Debit $ 3611.30"/>
        <s v="Brake cabinet recieved at PMO with 2 01571-00609 seats off location. Seats sould meaures 276.5mm from back side of actual measurement on both is approx 254. Debit $75"/>
        <s v="Rear hatch door will not latch"/>
        <s v="Wrong stud was found welded to deck for harness routing. Print calls for MM0067 50 mm length stud, actual stud welded is 60 mm long."/>
        <s v="Inside the 58C5410380 Brake cabinet there is rust in multiple places. Debit $ 75.0"/>
        <s v="Item 58B4601610 is in the way, not allowing enough room to make the weld called out on print"/>
        <s v="Item 58f5411401 has poor paint quality, lack of fusion in welds, porosity in welds and weld berries/spatter. Debit $ 15432.39"/>
        <s v="Item has lack of fussion in welds, porosity in welds, weld berries/spatter and weld profiles. Also does not have sealer where print calls for sealer or complete weld. Part number was also stamped in wrong location. Debit $ 17197.54"/>
        <s v="Item 58B4601610 is in the way, not allowing enough room to make the weld called out on print."/>
        <s v="The two item 104 58B6010680 are off location the first measurment is supposed to be 107mm it measures 180mm. the 2nd measurement is to be516.4mm it measures approx 763mm_x000a_Debit $75.0."/>
        <s v="Item 58B5401260 has paint damage that looks to be caused during transport. Part had no protection to keep ends of the part safe during transport."/>
        <s v="Customer received cab with a non- functioning 58F5401170 Dome light."/>
        <s v="Formed incorrectly, overall length short."/>
        <s v="Customer is looking to get a case derusted at their expense. "/>
        <s v="Part arrived as RMA without prior information provided _x000a_(Paula Manson on vacation)- overformed written on tag"/>
        <s v="FN20 Bar is 11.5 mm too short"/>
        <s v="Dent was found in EG9326 tube at left side of deck. Dent has no paint damage, damaged prior to paint. Dent is approx 1/4 inch deep by 1 inch across.Debit $75.0"/>
        <s v="Tap pad 10784209-001, welded upside down"/>
        <s v="Vendor hardware causing damage to both filter plates. Bolt missing of right side back of enclosure. Debit $ 7108.69"/>
        <s v="Washer tanke has no caps. Debit $ 65.02"/>
        <s v="Item #56 MM0648 is off location"/>
        <s v="D431345 - SIDE FRAME IS MISSING LS1080630-BLOCK x2."/>
        <s v="Berries and a stuck wire( PPAP part)"/>
        <s v="During assembly at G&amp;D pin for anti-sway bar would not push through 2 pcs of TX8110 sleeves. Sleeves are not flush on axle housing, sleeves are not straight in bores causing pin to not push through sleeves and anti sway bar bushing."/>
        <s v="P1 Purge: AB-APC Turret Ring shortage has resulted in a temporary process change to build upper hulls without the Ring and other parts.[E198662]  This is notification only and does not require a formal response."/>
        <s v="The bottom left 3 58F5430401 bracxkets are off location the grille screens will not mount . they are all from 2mm to 5mm too high and 2 to 4 mm off side to side as well. Debit $ 75.00"/>
        <s v="There are two incorrect clips wleded on at this location the wires will not attatch to these.Debit $ 75.00"/>
        <s v=" AQE:54875,55301,54800 SUPPLIER:STEELCRAFT. INSPECTRICCA.  PRINT LOC:SHT3, SECT N-N, OF 168-4343 BORE139.945+/-0.015.ACTUAL MEASURMENT 139.75. OUT TOL -0.195. 4XM10X1.5-6H HOLES PRINT LOC:E-8 EXCESSIVEDEBRIS IN HOLES. 6X26-B HOLES FOR LIFTING DEVICE  OFF LOCATION AND WILL NOT ATTACH TO FIXTURE. PRINT"/>
        <s v="PPAP Part._x000a_Block with 2 holes is 20mm off location.Paint in threads._x000a_ Debit $ 5897.90"/>
        <s v="PPAP Part._x000a_No paint under channel. Debit $ 5624.26"/>
        <s v=" Customer found the Cabinet with 2 seats welded in the wrong places  Should be 254mm closer to 230mm"/>
        <s v="No threads on post for venting tube"/>
        <s v="concentricity / mis alignment issue"/>
        <s v="2 pcs of 58F5408200 light brackets were found welded to deck upside down. 58D0600831 amber lights install at this location, lights have decal attached that read &quot;top&quot;. Light will install upside down but assembly can be completed. Possible deviation needed to use as is."/>
        <s v="During assembly at G&amp;D anti sway bar pin will not push through TX8110 sleeves, 1 pc TX8110 sleeve is not straight, Print calls for sleeves to be driven in flush on other truck models. This print has no note. Sleeve is not flush on one side."/>
        <s v="PPAP Part.Paint thin behind lifting eye&amp; and top bend.  Berries on all inside corner"/>
        <s v="Deck was lifted from transport stand and dent was found with peeling paint. Damage found where deck rests on white plastic pad portion of stand. Two smaller dents are present that have been re painted."/>
        <s v="PPAP part. Lack of fusion location E1 and E4 and lack of fusion loc I1 and I4 and berries B15. Debit $ 300.00"/>
        <s v="PPAP part. First PPAP was rejected for overspay isues. This is a resubmission.Paint in threads on blocks on both ends weld inside top left door jam paint on back top. Debit $ 2948.22"/>
        <s v="During rcvg process at G&amp;D part found on pallet with scratches to paint. Part packaged between 2 pcs of EL5745 with no protection between parts causing paint damage to all 3 parts."/>
        <s v="During rcvg process at G&amp;D parts were found with scratched paint. Parts were packaged on pallet with no protection between 2 pcs of EL5745 and 1 pc of 58B8000780 causing paint damage to all 3 parts. Debit $ 106.58"/>
        <s v="EXHUAST ARRIVED AT PMO WITH WELDS ON END GROUND DOWN TO MUCH, REMOVING ALL WELD FROM PART. REWORK AS NEEDED OR REPLACE IF NOT ABLE TO MEET THE PAINT STANDARD. Debit $150.00"/>
        <s v="Sheet metal needs trimmed to allow for proper weld size to be preformed."/>
        <s v="During assembly at G&amp;D axle was found missing 1 pc of  58E2200770 hook for light cable. 1 pc of 58E2200770 hook will need ordered from supplier and sent to T Cox for rework at PMO to weld hook to axle."/>
        <s v="During assembly at G&amp;D axle was found with excess weld at TY1334 pipe causing portable light to not fit in hole."/>
        <s v="2 pcs found on G&amp;D rcvg dock with paint damage. 1 pc is banded to pallet overhanging by approx 3 inches sitting partially on neighbor pallet caused parts to rub in transit to G&amp;D. Paint damage to both pcs at top edges, parts will need paint rework prior to RTS."/>
        <s v="Item 58F4610040 has poor weld quality, item has lack of fusion, weld berries, weld tie is not complete and has material from the base metal removed"/>
        <s v="Inside top front&amp; back has Lack of fusion. pinehole in weld inside left front Berries all over. Paint inside ovel holes and runn next to door"/>
        <s v="SIDE FRAME FOUND MISSING THREE TWC'S.One side frame missing the three tie wrap channels (10511881), looks as though GD will rework in production as the frame was already installed before this was caught. "/>
        <s v="Customer rejected PPAP part for Berries all over, overlap, Lack of fusion,Base metal. Debit $ 17113.01"/>
        <s v="Customer rejected PPAP part for missing paint and light paint issues. Debit $ 15338.60"/>
        <s v="Large Hole in weld"/>
        <s v="&quot;Tin Drops lower than post in center&quot;"/>
        <s v="4.34±.25 holes are small. (1) 4.34 hole should be 29.0, measures 29.92."/>
        <s v="58E-54-53290 Center Deck, Platform arrived at PMO missing 01571-01016 10mm Seat. Debit $ 150.00"/>
        <s v="58D5403880 bracket welded 14mm off of location. Debit $ 75.00"/>
        <s v="parts were found welded to wrong locations on 58E0605281bracket assembly. 58E0605310 plate with MM0082 is welded where only MM0082 should be, MM0082 is welded where 58E0605310 plate with MM0082 should be."/>
        <s v="2 lower suspension pin shoulder bolts were found not moving through both holes and pins. Holes for shoulder bolts off location."/>
        <s v="Cab recieved at PMO with large area of paint peeling on roof. Debit $ 75.00"/>
        <s v="When beginining assembly at G&amp;D several rust stains found on white paint inside axle. Many areas of poor paint coverage found with surface rust present inside axle. Surface rust is present in threaded ports resulting in rusty stains on white and yellow paint. Surface rust present on machined surfaces. Yellow overspray is present on white paint. "/>
        <s v="Pin holes,berries tie end and paint. Debit $ 4064.61"/>
        <s v="After problem of 58B0603852 bottom plate not fitting flat against bottom of cabinet at Liberty 2 pcs in inventory checked for flatness at bottom of cabinet. 2 pcs found with bottom out of flat by approx 1/4 inch at front bottom left. 58B0612280 center channel not flat with bottom."/>
        <s v="Axle found in inventory location with wrong p/n stamped. P/N should be 58E2200234, actual p/n stamped is 58E220054."/>
        <s v="During assembly at G&amp;D HF0030 coupling was found to be out of round, bushing on harness will not install. During inspection 58E5418900 weld seat was found with paint on copper washer. Print has note stating to protect copper top from blasting and painting. Axle needs HF0030 replaced and paint removed from 58E5418900 prior to RTS."/>
        <s v="Headache rack arrived at pmo missing a ek5645 bracket, hanger for rh exhuast hanger rod. Debit $ 75.00"/>
        <s v="PPAP part got rejected. Berries inside,pinholes top inside both sides,porosity left outside, paint rubed off from shiping and inside top left side.Flatness on top was 5mm. Debit $ 6768.07"/>
        <s v="Cab recieved at PMO with cracked/chipping paint on roof"/>
        <s v="During assembly at G&amp;D 2 pcs of MM0073 studs found welded to deck off location. Print has dimension of 136.5 mm from beam, actual measurement is 195 mm. Debit $ 75.00"/>
        <s v="58B4601610 needs to be trimmed to allow room for proper weld size."/>
        <s v="58f5452850 Platform, Center Deck arrived at PMO not built to most current revision of print. This would not allow the 58F5431070 Platform, Door Str. to properly set in place and be secured with hardware. Welds on the 58F5452850 were not ground flat in corners per current print."/>
        <s v="One item# 100 MM0576 10mm weld nut is welded on off center cannot get bolt to start for cab corner cover passenger side rear_x000a_Debit $75.00"/>
        <s v="1 pc.TZ8544 and 1 pc PC3844 found out of round."/>
        <s v="Cab receIved at PMO with paint peeling and chipping on roof. Debit $ 150.00"/>
        <s v="Bolts was lose in carrier and paint came off and a scrach Drawing Location: Debit $75.0"/>
        <s v="MM0577 X4 is not centered in holes of 58F5452900 Plate A., Str not allowing the transformer to be bolted down._x000a_Debit $150.0"/>
        <s v="Blocks located incorrectly, Item 8 incorrect"/>
        <s v="Cab recieved at PMO with &quot;fog&quot; in between the panes of glass_x000a_Debit $1550.0"/>
        <s v="Tap pads Find 28 and 29 located incorrectly"/>
        <s v="Cab recieved at PMO with poor paint adhesion causing paint to crack and flake off. Debit $ 36396.91"/>
        <s v="PPAP part got rejected for yellow paint is on the inside. When repaired last time used burr  tool paint not smooth in this spot &amp; their a base metal were grinder dug in. Debit $ 5008.23"/>
        <s v="Customer Rework request"/>
        <s v="PPAP part got rejected.inside of cab behind driver seat oil caning, dust in paint. Paint under tubes,berries,caulk all over bottom of floor &amp; profile of caulk ,weld where should be no weld. Outside has berries, lack of fusion ,porosity base metal.lowwelds. Debit $ 45616.61"/>
        <s v="Missing holes"/>
        <s v="Missing holes. Debit $ 700"/>
        <s v="PPAP part got rejected. Reworked part got rejected again for paint and berries"/>
        <s v="Slag inclusion / not gound to sound metal"/>
        <s v="During picking process at G&amp;D part was found with wrong part number stamped. P/N should be 58D2280002, actual p/n stamped is 58D2200002"/>
        <s v="After defect 515217 was written, surface rust was found on machined surfaces of axle. Print lists eng std 4.36.021(D) which refers to eng std 4.97.020 which describes protection of machined surfaces for 12+ months. This part has date code of 2024-02."/>
        <s v="Paint in treads, go gauge will not start. Paint looking bad on inside of cabinet. PPAP re-submission. Debit $ 2948.22"/>
        <s v="During assembly at G&amp;D 2 studs were found switched positions for harness routing. See print 58B5423300 for correct positions of MM0073 &amp; MM0079. Debit $37.50"/>
        <s v="Compenent 5 upsidedown"/>
        <s v="missing the tap operation on the 18 x ½”-13 UNC 2B holes on the “top” of the assembly_x000a_End housing - Holes not threaded. See attached._x000a_Part can be reworked at WS (Winston Salem)."/>
        <s v="customer reported incorrect OD"/>
        <s v="a line of extra material down item number 2. This will add extra time to the machining as we will need to add passes in order to prevent our tools from getting damaged. Each piece has up to 3-6mm of extra stock in this same location, estimated at an additional 30 minutes per part as well as programming. _x000a_This extra material has not been on any other raw parts previously, has there been a change in your process?"/>
        <s v="dimension not to print"/>
        <s v="58f-02-50571 muffler arrived at pmo with poor quality welds on inlet of muffler weld cracked and has pin holes, LW322-66 Aluminum HI Heat Resistant paint needed to rework._x000a_Debit $ 3140.34"/>
        <s v="During assembly at G&amp;D 1 pc of MM0079 stud was found weldedto axle off location. Stud should be located at print dimension of 219mm from center line of axle, stud was actually welded at 427.2mm. 1 pc of MM0042 also found off location, studs will need removed and located per print. One axle in inventory checked and found correct."/>
        <s v="30 DEGREE CHAMFER +/-1 DEGREE, 1.5+/-0.05._x000a_MEASURED AT 5MM. MATING BEARING SLEEVE IS IN TOLERANCE. CHAMFER DEPTH EXPOSING BEARING SLEEVE. CHAMFER TOO DEEP._x000a_COPQ$469"/>
        <s v="Tube structure has areas that have poor weld quality, porosity and undercut. Debit $ 1715.59"/>
        <s v="Sheet metal is installed out of square not allowing for fitup of the upper upright structure. Debit $ 5871.95"/>
        <s v="There is a crack on one of the welds on the upper upright sub structure 58d4601120. Lack of fusion in the weld seam.Debit $ 150.0"/>
        <s v="wrong stud was found welded to deck for harness routing. Per print stud should be MM0088, 90 mm long, actual stud is MM0073, 60 mm long.Debit $37.50"/>
        <s v="Item EK1588 has poor weld quality. Debit $ 37.50"/>
        <s v="During inbounding process at G&amp;D wrong parts were found in box tagged as EM9786, parts are actually EL3144"/>
        <s v="Item EK1588 has poor weld quality, SCRAP one part EK1588 and order one new part EK1588. Debit $ 1715.59"/>
        <s v="The doors on the aux box will not open and close properly                   they are out of square and bent. The door latch assmeblies                   have both been ground on in an attempt to fix it (not done                   here at PMO).  Debit $ 150.0                                                             "/>
        <s v="We have an issue with AB fuel tanks that are welded by Steelcraft, and assembled at Militex.  I am going to do a purge the stock at HCL The filler neck that we noticed this on was on a RH fuel tank which is PN 10729521-011 (Our weldment PN is 10755259-011) - no stock at Militex or AOR. Email notification to Engineering on Feb 13th.  01APR2024 first notification to QA?"/>
        <s v="NCM-2023-1067. The pipe socket should be 19 bore and we are getting 18.6 bore. Fa 1 will rework no additional parts needed at this time.;;Rework 5 hrs x $150 = $750. "/>
        <s v="NCM-2023-1141. sheet 40237930 was applied upside down causing both sheet asm 40250904 and 40250799 not to fit up properly. see attached photos and print.;;Rework 6 hrs x $150 = $900. ;"/>
        <s v="This refers to the wrong parts being welded into SP-171 Rev-K and SP-3136. The parts in question are SP-133 Rev-C and SP-134 Rev-A. Both parts should be made of telspar tube 2-1/2 X2-1/2 X 0.105 thick wall. Instead, they are made of 2-1/2 X2-1/2 X 0.135 thick wall. In addition, there is a weld bead in the middle of one wall (photos attached). There are two sets of these parts on every chassis. _x000a_We have two chassis with this issue. The identification numbers punched on them are WO182692 SP073QCI and WO182696 SP3132 QCI. Both SP-133 Rev-C and SP-134 Rev-A parts accept a tight-fit square tube in them. Which is not possible due to the heavy wall thickness and the weld bead. We will have to source the correct tube, cut these parts from both chassis and reweld and refinish. "/>
        <s v="NCM-2023-0590. Plate asm # 40235114 came in from vendor with socket # 2130871 ID incorrect- measures 1.25' and should measure 1.53' - see attached power point;;Rework 2 units x 3 hrs x $150 = $900.;"/>
        <s v="axle was found with rust forming_x000a_       on white paint inside axle due to poor paint coverage at_x000a_       several areas. Chips in yellow &amp; white paint are present at_x000a_       hatch door area, possible carrier damage._x000a_       Paint needs reworked prior to RTS."/>
        <s v="NCM-2023-1588. Plate asm # 40235114 came in from vendor with 2 internal socket ID's incorrect - to small to for piping to fit-  see attachment;;Rework 2 hrs x $150 = $300. ;"/>
        <s v="5 parts that do not fit in assembly at GDLS London.  _x000a_Additional stock at HCL to verify, 23pcs total.  These normally ship in 10’s, so hopeful this issue will be limited to only one, shipment."/>
        <s v="NCM-2024-0651. Sheet 40237930 was welded upside down from vendor causing both sheet assemblies 40250904 and 40250799 not to fit up properly. see attached photos and print.;_x000a_On-site repair / rework is expected from Steelcraft"/>
        <s v="Back out side right top has porosity and lack of fusion and grind marks were it was fix before"/>
        <s v="HF0030 coupling pipe was found out of round not allowing harness bushing to thread into coupling. Coupling pipe will need cut out and new welded.Drawing Location: 58F2200011 location G-44 item 52_x000a_"/>
        <s v="TY9703 angle welded off location on brake cabinet should measure 160mm down from top of cabinet.  Actual measurement is approx. 148mm. Debit $37.50"/>
        <s v="Wrong bracket installed. "/>
        <s v="missed operations on case lid_x000a_bore hole chatter, hole not present, part mark not present_x000a_MISSED OPPERATION FROM SUPPLIER PT#171-1101 PUSHER HOLES &amp;PT#1684343 PART MARKING ABSENT.      168-4343 PG3 SEC NN TOOL MARKS PRESENT,NO TOOL MARKS ALLOWED.CHATTER IN BORE HOLES. COPQ507.50"/>
        <s v="Brake cabinet recieved at PMO missing 1-XC2504 light bracket &amp; 1- 58E0605680 and 2 X H8402 pipe plugs"/>
        <s v="There is moisture in between the panes of the windshield glass"/>
        <s v="There is moisture in between the panes of the windshield glass_x000a_Debit $200."/>
        <s v="During assembly at G&amp;D PC2844 boss o-ring was found out of_x000a_round. Fitting will not install. G&amp;D to remove parts from_x000a_axle and use new axle._x000a_PC2844 will need cut out and new welded."/>
        <s v="After defect 515412 was written, axles staged for assembly_x000a_at G&amp;D checked for possible dammaged couplings. 1 pc found_x000a_with PC2844 boss oring out of round. Boss was checked with_x000a_fitting, fitting will not install. Axle needs returned to_x000a_supplier to have boss cut out and new boss welded."/>
        <s v="Item 58E4620080 was built out of square and wont allow for                 the correct fit up during frame prep. Debit $ 393.46"/>
        <s v="Missing a 58E5423730 Bar tie in the front of the cab next to where the orbital valve is mounted.Debit $75.00"/>
        <s v="D420342 - Front post is too short by 9mm causing a gap when fit-up. Out of 3mm Flatness tolerance - likely already scrapped at GD"/>
        <s v="P3 PURGE - Please check to make sure the 756.6mm dimension is correct on the 21470912-011 Sideframe Assy"/>
        <s v="PPAP part. Weld call out on print is 12mm with 1.5 tolerance. part is over 14mm + . location on print is B 36 &amp; M 64"/>
        <s v="Mounting channels on back of box are flipped causing mounting holes to be missaligned. Front channel and back channel swapped."/>
        <s v="Paint Damage. Debit $ 6286.30"/>
        <s v="2 boxes found with R1395 welded to inside of box, should be welded to bottom of box. Debit $ 2428.76"/>
        <s v="Delamimnation on glass.There is moisture in between the panes of the windshield glass. Debit $  350.00"/>
        <s v="Axle inspected by J Passmore, weld defects found per email_x000a_       sent. Unknown if weld defects will be repaired prior to_x000a_       G&amp;D begining assembly or after G&amp;D assembly._x000a_       Email sent to R Swearingian to determine scope and time of_x000a_       needed rework._x000a_       REWORK AT PMO"/>
        <s v="Axle inspected by J Passmore, weld defects found per email_x000a_       sent. Unknown if weld defects will be repaired prior to_x000a_       G&amp;D begining assembly or after G&amp;D assembly._x000a_       Email sent to R Swearingian to determine scope and time of_x000a_       needed rework._x000a_       Surface rust found on machined surfaces and threads will be_x000a_       reworked by G&amp;D assembly due to no RP applied after previous_x000a_       defect found._x000a_       REWORK AT PMO"/>
        <s v="       During assembly at G&amp;D 2 pcs of DL3711 tapped pads inside_x000a_       axle were found with wrong threads, should be .625-11_x000a_       threads, actually are .725-10 threads._x000a_       Tapped pad EM3494 for hatch door latch keeper was found_x000a_       welded 180 degrees off location, hatch door will not latch_x000a_       closed. REWORK AT PMO. "/>
        <s v="DAMAGED THREADS NOT ALLOW CORD GRIPS TO THREAD IN PROPERLY."/>
        <s v="DMT - 426118 - Tap pads 25mm in height, should be 30mm, wrong tapped pad applied -  Same issue as: _x000a_CD00287563 / RMA 21-149 - PO 35622549,,1,1(21-418 likely)_x000a_CD00287344 / RMA 21-419 - PO 35622549,,7,1"/>
        <s v="Part is actaully 10707648-011PG but identified as 10707629-011PG. Ref email."/>
        <s v="dimension not to print s/b 5 1/2&quot; actual 4&quot;1/2&quot;"/>
        <s v=" During unloading ofdeck at G&amp;D,carrier truck driver informed G&amp;D fork truck driver of damaged paint on deck caused by garage door at supplier. During inspection scratched paint was found along edge of XB1390 mud flap bracket"/>
        <s v="UPPER PLATE LS1105432 THROUGH HOLE IS UNDERSIZED"/>
        <s v="Rear case arrived at PMO with Paint Peeling badly on the_x000a_       underneath side.Also paper stuck to the bottom looks like_x000a_       it was set on the ground while painnt was still wet._x000a_       rework as needed in dept 425"/>
        <s v=" During assembly at G&amp;D 1 pc of TX8110 sleeve was found not_x000a_       flush causing anti-sway bar to not install. Print has note_x000a_       to locate sleeves flush within 1.5mm, this sleeve sticks out_x000a_       approx 4 mm._x000a_       REWORK AT PMO. DO NOT SHIP AXLE TO PMO WITHOUT EMAIL_x000a_       AUTHORIZATION FROM T COX/J PEPLOW/J KROHN. ATTACH COPY OF EMAIL TO AXLE WITH DEFECT PAPERWORK. ANTI SWAY BAR AND ASSOCIATED PARTS SHIP LOOSE TO PMO."/>
        <s v="The item #6 58E5418900 Seat, is welded off location. The 98mm dim is not kept. It measures 0mm causing the control cabinet to sit on top of it. Debit 75.00"/>
        <s v="Paint inside the bore "/>
        <s v="Deck was found with one wrong stud welded for harness routing. Print lists stud should be MM0067 @ 50mm long, actual stud is MM0079 @ 70mm long. Debit $  150.00"/>
        <s v="Part found at G&amp;D assembly dept with punch marks inside axle, per print punch marks should be on outside of axle so can be seen during wheel motor install."/>
        <s v="Part found at G&amp;D assembly staging area with punch marks inside axle, per print punch marks should be on outside of axle so can be seen during wheel motor install."/>
        <s v="Axle found at G&amp;D asembly staging area with punch marks inside axle, per print punch marks should be on outside of axle so can be seen during wheel motor install."/>
        <s v="Axle found at G&amp;D assembly staging area with punch marks on inside of axle, per print punch marks should be on outside of axle so can be seen during wheel motor install."/>
        <s v="Parts found in inventory with punch marks inside axles, per print punch marks should be on outside of axle so can be seen during wheel motor install. "/>
        <s v=" Axles found in inventory with punch marks inside axle per print punch marks should be on outside of axles socan be seen during wheel motor install"/>
        <s v="Old Audit Weld inside the axle have lack of fusion, overlap and porosity. Notification Recived:-31 Oct 2022"/>
        <s v="Old Audit Notification Recived:-31 July 2022"/>
        <s v="Old Audit Weld inside the axle have lack of fusion, spatter, overlap and porosity. Poor finish paint and paint contamination. Notification Recived:-21 Nov 2022"/>
        <s v="Old Audit Pull up the part, Part got audited as part of glencore project. Notification Recived:-07 Dec 2022"/>
        <s v="Old Audit Weld inside the axle have lack of fusion, spatter, overlap and porosity. Poor finish paint and paint contamination. Notification Recived:-20 Jan 2023"/>
        <s v="Paint coverage related issue. Part got rsuted. Notification Recived:-25 May 2019"/>
        <s v="Part is not built to print. Wrong orientation of bracket TY8840"/>
        <s v="PPAP part. Painted Glossy black instead of Flat black. Debit $ 50.00"/>
        <s v="Delamination. Debit $ 350.0"/>
        <s v="58F5403810 drive shaft cover mounting holes are not lining up with pump mount part does not hold dimensional spec12.75in center to center  hole actual measurement is 12.5in_x000a_Debit $ 150.00"/>
        <s v="Deck was found missing 1 pc of MM0648 weld stud for harness routing. Debit $ 21.25"/>
        <s v="4 pcs checked and lack of fusion, profile, berries, undercut, size._x000a_Debit $ 4026.08"/>
        <s v="The Grille str was recieved at PMO with the 58D5420740 sheet bent bottom missing the cut out at this location for the lifting eye on the engine sub frame. Debit $ 150.00"/>
        <s v="Lift eye hole off of location. Debit$ 75.00"/>
        <s v=" During assembly at G&amp;D 1 pc of MM0042 stud was found missing_x000a_       inside axle for hose routing._x000a_Drawing Location:  _x000a_       58F2201300 location N-2 section K-K item 29."/>
        <s v="During assembly at G&amp;D 4 pcs of 0157101016 seats were found_x000a_       welded off location. Print dimension of 225.9mm actually_x000a_       measures approx 213mm. Print dimension of 283mm actually_x000a_       measures approx 271mm. Dimension of 152.3mm is correct. 4 seats will need cut off and moved per print._x000a_Drawing Location:  _x000a_       58f2201300 location F-58 detail P item 1 2 pcs."/>
        <s v="Old Audit Notification 26OCT2023"/>
        <s v="Weld nut MM 0576 is off location, not centered to hole on angle 58B4600920. Debit $75.00"/>
        <s v="Poor weld quality. Debit $ 900.00"/>
        <s v="58F5409600 Bracket A., str missing its 2 item #1 01571-01016 seats."/>
        <s v="PPAP part. Paint has runs and over spray  and thin paint behind parts. Berries,overlap,pin holes ,under cut and crater need filled.Debit $ 525.00"/>
        <s v="PPAP part got rejected for weld issues. 4mm fillet has lack of fusion and the 4mm weld is small overlap around the nuts."/>
        <s v="PPAP part. Index # 5 print calls out for screw FLNG BTN HD M10X1.5X20   PART came in with hex bolts. Debit $ 8486.44"/>
        <s v="PPAP part. In section BC-BC print calls out that item 22.Tack backers were weld will burn away the tacks and under cut and a couple pin holes at B26&amp;G37"/>
        <s v="Part was found with wrong threads in WA5461 plate weld. Print lists 1/2-13 threads, actual threads are 7/16-14. Weld base has ref dimension of 150mm, actual measurement is 140mm. 58F6000880 print dimension of 20.4mm actually measures approx 29mm, print dimension of 33.1mm actually measures approx 35mm."/>
        <s v="During assembly at G&amp;D EH8613 plate mounting was found_x000a_       to be bent backwards, valves will not mount correctly._x000a_       Axle will need returned to supplier for rework, remaining_x000a_       axles in inventory found correct. Debit $ 35041.44"/>
        <s v="Parts have incorrect part # on the label. Part #58E-54-30653 is on the outside label which is correct. But part #58E-54-30652 is on the part."/>
        <s v="The XB7116 Flange str is missing 3 SV3337 weld nuts. Debit $ 75.00"/>
        <s v="Small circular dent on the outside on both sides of the cabinet on 1 of them. Other 6 have Water inside. Debit $ 7158.55 for each box ($ 50,109.85 in total for 7 boxes) signed all 7"/>
        <s v="The 8 holes that have a .20 radius are drilled too wide on_x000a_       the EF0782 Plate conector the screws pull through the holes_x000a_       one hole is open into the 35.00mm hole._x000a_       order 1 EF0782 plate, connector_x000a_       rework as needed"/>
        <s v="Diagnostic plate recieved at PMO glossy black. Print calls for flat black  . Debit $ 37.50                                                "/>
        <s v="PPAP Part got rejected. paint in threads in copper boss.size,pinhole in weld at location N6. Under cut re entery angle_x000a_Debit $ 7282.83"/>
        <s v="The eight 5mm dia holes on the EF0782 plate connector are_x000a_       too large the screw head goes through the hole._x000a_       order 1 EF0782 plate, connector._x000a_       reowrk as needed"/>
        <s v="There is a missing item #1 : 01571-01016 seat."/>
        <s v="E209704 - 10864438-001 Plate has been applied askew. Bolt holes don't line up."/>
        <s v="During assembly at G&amp;D XB1094 bracket mounting was found to_x000a_       be bent backwards. 2 holes for back up light bracket are_x000a_       on left side of bracket, should be on right side of axle._x000a_       REWORK AT PMO"/>
        <s v="58F0250571 muffler outlets do hold dimension called out on print, should measure 254.4mm measured at 250mm. Debit $ 5332.20"/>
        <s v="1) 3 out of 4 ground blocks were not tapped off which has left paint that will need ground off. _x000a_2) Some tape marks either took some paint off or they weren’t touched up? _x000a_3) Pin hole on an outside surface.  This one will hold water and Komatsu has stressed to us that it is not allowed. _x000a_4) Not sure if this is over spray.  It is very rough to the touch. _x000a_5) On this one the door and latch are interfering with each other.  There is already a decent amount of paint that has come off.  "/>
        <s v="The weld joint that joins the tube has undercut and porosity approximately 150 mm in length. Grind or air arc out the porosity . Debit $150.00"/>
        <s v="Left door came in damaged with small dents to the outside and inside of door. Debit $ 3642.38"/>
        <s v="58F0250571 muffler outlets do hold dimension called out on print, should measure 254.4mm measured at 250mm. Refer Defect #515806"/>
        <s v="PPAP part. Paint lack of fusion weld missing .Most is in detail P. Debit $2672.81"/>
        <s v="PPAP part. Berries, paint and 50x150 skip welds are 50x125.  Debit $2685.86"/>
        <s v="Brackets are swapped. Welded 180° wrong orientation."/>
        <s v="Casting is bent"/>
        <s v="The eight holes that have a 5mm dia on the EF0782 plate,_x000a_       connector are too large the head of the screw goes through_x000a_       the holes. order 1 EF0782 plate, connector- rework as needed"/>
        <s v="Part 58E4620090 is bowed in the front tread area not allowing the rear of the step support to come in contact with the top of the rail for correct fit. Debit $258.99"/>
        <s v="PPAP part. Per print rev 01, holes should be 11.00 ±.25. Holes pin with0.480&quot;(12.20mm) pin."/>
        <s v="wrong weld base for hydra zorb welded on bracket has wrong        size threads in plate,                                                      "/>
        <s v="Material did not meet provisions of DFARS sections 225.401-70 specifically qualifying country"/>
        <s v="missing/damaged holes on LS1131719 component"/>
        <s v="poor weld quality"/>
        <s v="missing foam/rubber pad"/>
        <s v="side frame is out of flatness tolerance - return for rework"/>
        <s v="M12 weld nut off location not allowing the transformer to be bolted down. fix in shipping. Replace 1 weld nut on LR of headache rack. Debit $37.50"/>
        <s v="LH upright 58b4604021 sheet metal is off location on the front of the part. Debit $6153.76"/>
        <s v="Item number 17(58B4604640)is not set properly in relation to item 2(58B4604000)tube flange face(EK2521). The print calls out 556.3 at view Z-Z, when subtacting the 203.2 for item 17, it should be 353.1. Actual dimensions show a tapering of item 17 as it moves away from item 2. Debit $18461.28"/>
        <s v="Pullstock and send to bldg AA - CMM room. Measure the 257.0 dim and advise results. Part inspected and the 257+.8/-0 checks 255.9mm, 1.1mm Undersized"/>
        <s v="D431946 - Formed incorrectly by Steelcraft"/>
        <s v="Strut mount offset. Assembly was not possible due to bracket being out of position "/>
        <s v="Bracket structure is bowed from over welding. Print calls for 9 mm welds and 6 mm. Structure has 12 to 13mm bottom leg."/>
        <s v="1 pc of MM0073 bolt broke off while tightening nut. Unknown if bolt had possible weld berry on threads. Nut does not appear to be cross threaded on bolt.                  "/>
        <s v="Missing 1 EC2027 tapped block. Debit $37.50                 "/>
        <s v="Items 58b4600920 and 58b4600940 bracket structures are missing the weld nuts (MM0576)"/>
        <s v="Missing bevel and bevel fill weld on Uprights made by one associate. Also missing weld being gusset plate"/>
        <s v="Water inside"/>
        <s v="Small circular dent on the outside of the cabinet"/>
        <s v="The plant damaged 1 piece of PN: LS1131717. I have issued repair PO: 40449598."/>
        <s v="Incomplete weld. One edge of the box was not finished leaving open areas on the outside"/>
        <s v="Missing 1 pc of EK7293 tapped pad for handrail mounting"/>
        <s v="PPAP part. Paint  thin and has runs,Item 27and 29 has base metal on both sides on weld,undercut,berries weld blew through and pin holes"/>
        <s v="Delamination. Moisture between the glass panes of windshield"/>
        <s v="Multiple studoffs not welded on the bottom side of the cab . They are just tacked."/>
        <s v="PPAP part. part 58E5441732 cover HVAC was bent wrong on 1 fin.A nut came off in center pan by driver seat.paint thin in back and runs inside of cab.Berries all over,Weld profiletop and bottom outside,undercut pinholes,overlap,base metal LF"/>
        <s v="Part got rejected for 2nd time. Lack of fusion and overlap pinholes same placeas DN954073"/>
        <s v="Part is missing square cutout section. 55 parts have cutout but 1 pc is missing the cutout."/>
        <s v="1 pc was found not fitting on ODS mount. Print 58D8044161 dimension of 118 +2/-0 mm actually measures 16 mm.10 pcs in inventory checked and found correct"/>
        <s v="center deck has weld nut off center of hole for transformer, not allowing ALL 4 BOLTS TO start in transformer"/>
        <s v="Outlet Diameter measures 247. Supposed to be 254.4"/>
        <s v="58E0611730 speaker, 6.5 had a mouinting screw go through th wire when installed shorting it out"/>
        <s v="Replacement windshield was damaged"/>
        <s v="Plate welded on uneven REJECTING: (1) PIECE(S) of PART NUMBER: (177-8803), PART NAME: (PEDESTAL A), DEALERS CLAIM STORY: (PEDESTAL AS: WARPED, WELDING WRONG). QUALITY INSPECTION OBSERVATIONS: (The nonconformance issue as verified with the customer is that the top mounting plate is welded into the pedestal crooked, causing the pedestal to lean too far when bolted to the top platform. The threaded p"/>
        <s v="PPAP Part. Undercut,size,overlap,berries ,paint , lack of fusion"/>
        <s v="Axle was found missing 2 pcs of TX8110 sleeves for anti sway bar &amp; missing 4 pcs of 58B5000540 sleeves for lower rear suspension. Bar was found welded to EL8773 that is not on print, possibly added as welding support, bar should have been removed at supplier."/>
        <s v="4 rear suspension bores. 7 thousandths under sized, bushings will not fit."/>
        <s v="Tapped pad EL0851 was found with threaded holes too close together. Prints caals for 50.8+/- 0.8 , but actual is aprrox 48mm between holes."/>
        <s v="PPAP Part. Paint in threads and in a nut,undercut,pinholes, lack of fusion,overlap and caulk has a couple of spots were it did not seal weld over tacks"/>
        <s v="LH upright missing part 58b-46-11010 block, tapped intake. Debit $ 150.00"/>
        <s v="During assembly at G&amp;D axle was found missing 1 pc of 58E2200770 hook for service light inside axle. 58E5418900 seat weld was found with paint on copper washer, see * not on print. Damaged paint was found at top of nose cone portion of axle, appears to be from straps holding axle to flat bed trailer"/>
        <s v="Rear case hatch arrived bent, will not seal on rear case"/>
        <s v="58B-46-02100 tube str. on rear of headache rack arrived at                  pmo with ef5014 tap pad off location. should measure 364.5mm                _x000a_ actual measurment is 370mm                                                  "/>
        <s v="deck was found missing 1 pc of EK7293 tapped pad for handrail mounting.                                    "/>
        <s v="1 pc of TC3300 tapped block was found not centered on hole, bolt will not thread into block for cover. 1 pc of 58F2400900 was welded off location, print lists dimension of 38mm from edge of plate, actual measurement is approx 48mm, portable light will not fit. 58E5418900 seat weld was found with paint on copper washer._x000a__x000a_Debit $ 150.00"/>
        <s v="WRONG PART # STAMPED ON THE PART. PART IS STAMPED 58B5463951 BUT IS ACTUALLY A 58B5463921"/>
        <s v="PPAP part. Deck was found missing 1 pc of MM0577 weld nut for scoreboard mounting bracket. Debit $ 37.50"/>
        <s v="Brake cabinet recieved at PMO with 2 mm0648 weld studs welded on the wrong side panel. Debit $75.00"/>
        <s v="PPAP part. on print  O 28 put tacks were you can burn them away on both sides top and bottom"/>
        <s v="2 pcs of EL1441 were found welded off location, unable to attach hose VM7958 inside nose cone of rear axle. Dimension of 67.8mm actually measures approx 90mm._x000a_Debit $ 150.00"/>
        <s v="PPAP part. Pinholes,under cutvslag under paint.On parts 58F5454030 and 58c5470010 the spacer should be flush."/>
        <s v="1 pc of 58F2400900 was found welded off location for portable light, should be on top gusset inside axle, is welded one gusset lower. 1 pc of 58E2200770 hook is missing from inside axle. 1 pc of 58F2200071 is welded off location, wrong side on inside of axle. P/N found stamped wrong, should be 58F2200054, actual p/n is 58B2200054. Order 1 pc of each-58F2400900, 58E2200770, 58F2200071"/>
        <s v="1 pc of EL0851 tapped pad was found with holes too close together, keeper for hatch door will not attach. Print EL0851 lists dimension of 50.8+/-.8mm between holes, actual measurement is approx 48mm between holes. See print 58B2200821 for punch mark locations, punch marks are on inside of axle on one side, no punch marks found on other side of axle, punch marks should be on outside of axle per print."/>
        <s v="Rear axle recieved at PMO with the rear case hatch door not installed level door will not latch properly.                           "/>
        <s v="Axle was found missing 58E2200770 hook for service light. Several areas of poor weld quality found, porosity in welds inside axle,cold rolled welds found with lack of penetration, weld berries present.1 small nick was found at wheel motor machined surface.EM3492 upper ear  welded off location, should be 352mm, actual is 420mm."/>
        <s v="Axle was found with 1 pc of DB2161 tapped pad not centered on hole. 1 pc of 58E5418900 weld seat not protected from paint. No vendor code is present on p/n plate.                                                       "/>
        <s v="_x0009_During assembly at G&amp;D rear axle was found missing 1 pc of_x000a_Reason for Reject._x0009_  :  _x0009_58E2200770 hook. Part will need ordered from supplier._x000a_Reason for Reject._x0009_  :  _x0009_REWORK AT PMO. DO NOT SHIP AXLE TO PMO WITHOUT EMAIL_x000a_Reason for Reject._x0009_  :  _x0009_AUTHORIZATION FROM T COX/J PEPLOW/J KROHN. ATTACH COPY OF_x000a_Reason for Reject._x0009_  :  _x0009_EMAIL TO AXLE WITH DEFECT PAPERWORK._x000a_Drawing Location_x0009_  :  _x0009_58F2200054 location M-42 item 36._x000a_Serial Number_x0009_  :  _x0009_499929_x000a_Date Code_x0009_  :  _x0009_2024-08_x000a__x000a_Debit $ 75.00"/>
        <s v="The left EG1796 tapped block the one on the front of the_x000a_Reason for Reject._x0009_  :  _x0009_tube was just barley tacked wellded on, it broke off during_x000a_Reason for Reject._x0009_  :  _x0009_installation of the power cables._x000a_Reason for Reject._x0009_  :  _x0009_rework as needed in dept._x000a_Drawing Location_x0009_  :  _x0009_N, 43 VIEW M-M ITEM 9_x000a_Serial Number_x0009_  :  _x0009_499796_x000a_Date Code_x0009_  :  _x0009_2024-08_x000a_Supplier ID_x0009_  :  _x0009_BG STEELCRAFT QCI DIV_x000a__x000a_Debit $ 37.50_x000a_"/>
        <s v="_x0009_Rear case recieved at PMO with lack of fusion on the EG1796_x000a_Reason for Reject._x0009_  :  _x0009_tapped block inside of the rear case_x000a_Reason for Reject._x0009_  :  _x0009_Rework in dept_x000a_Drawing Location_x0009_  :  _x0009__x000a_Serial Number_x0009_  :  _x0009_499928_x000a_Date Code_x0009_  :  _x0009_2024-08_x000a_Supplier ID_x0009_  :  _x0009_BG STEELCRAFT QCI DIV_x000a__x000a_Debit $ 600.00"/>
        <s v="During assembly at G&amp;D 1 pc of 58F2400900 was found welded_x000a_Reason for Reject._x0009_  :  _x0009_off location for portable light, should be on top gusset_x000a_inside axle, is welded one gusset lower. 1 pc of 58E2200770_x000a_hook is missing from inside axle. 1 pc of 58F2200071 is_x000a_welded off location, wrong side on inside of axle. P/N_x000a_found stamped wrong, should be 58F2200054, actual p/n is_x000a_58B2200054. Order 1 pc of each-58F2400900, 58E2200770,_x000a_58F2200071. Rework at PMO per T Cox._x000a_58f2200054 loc A-24 item 35,loc N-32 item 36,loc I-67item 13_x000a__x000a_Debit $ 150.00_x000a_"/>
        <s v="same as before D.N 954135 berries .under cut pinholes copper boss is painted paint in threads and lack of fision"/>
        <s v="part is too long. Print calls out 251 and part is 851"/>
        <s v="PART HAD RUSTY WATER COME OUT OF PANELS WHEN BLOWN W/ AIR. WATER BETWEEN PANELS CAUSING RUST_x000a_Debit $ 7158.55"/>
        <s v="Item 58B4600910 came in with very poor weld quality and was stamped incorrect. STAMPED 58F4600910 instead of 58B4600910.  Welds contain tie-ins not complete, pin holes, lack of fussion and some poor weld profiles. Debit $150.00"/>
        <s v="Upright is missing 3 x EH9392 and 1 x 58B4601280. Debit $ 300.00"/>
        <s v="Wrong part number stamped. 58B-22-00054 stamped but should be 58F-22-00054. Debit $ 37.50"/>
        <s v="58B0203030 SHEET A. REAR AND THE 58B0203010 SHEET A. FRONT WHERE WELDED ON TANK BACKWARDS_x000a_Debit $ 5815.75"/>
        <s v="Weld nut for brake treadle mount is not centered over hole not allowing bolt to start. Debit $37.50"/>
        <s v="High winds are blowing the shielding gas away from the puddle which is causing the porosity in the weld."/>
        <s v="End housing are being received on broken pallets. This could be dangerous for Winston Salem personnel to handle."/>
        <s v="Cab arrived at pmo  with standoffs not fully welded on bottom of cab, Standoffs tacked in place. Debit $450.00"/>
        <s v="Cut out in tube should be at 10.4( -/-0.7mm) and measured at 13.5 O/S. Multiple WO(193510 ,193511,193576, 193577) "/>
        <s v="Item 58B4604021 came in not built to print. Item 58B4604640 tube is set 23.4mm off location. This wont allow for correct frame set-up. Return one part 58B4604021 and rework on it."/>
        <s v="Missing connector mounted stud from bottom right inside of enclosure."/>
        <s v="During assembly at G&amp;D hatch door was found not centered in axle opening. EM3492 &amp; EM3493 ears possibly welded too low  and to the left."/>
        <s v="The ITEM #15 58C2200431 TUBE is not round the 58C0607870 clamp UHMW 6 HOLE ROUND will not fit in the tube to hold the powwer cables. one direction the hole measures  approx 195mm the other wa approx 200mm in diameter, the clamp will not fit."/>
        <s v="Deck was found with 1 0819321012 clip damaged, appears to have been hit with grinder, harness will not connect. Debit $ 37.50"/>
        <s v="Drive shaft cover built wrong causing door to open incorrect TZ8042 mounting flange weled to wrong side of 58E-54-18160 cover. Debit $ 245.77"/>
        <s v="Drive shaft cover built wrong causing door to open incorrect TZ8042 mounting flange weled to wrong side of 58E-54-18160 cover._x000a_Debit $ 245.77"/>
        <s v="During assembly at G&amp;D rear axle was found with damaged R6885 coupling on 58F0900050 bracket, fitting will not install due to coupling is out of round, appears to have been hit.White paint runs/poor paint coverage found inside axle @ many locations. ID&amp;T is missing REV level stamping.Paint found on 58E5418900 weld seat,see print note"/>
        <s v="Hole in weld on side door top right side, large enough to fit a paperclip through."/>
        <s v="PPAP part. Berries,Base metal ,undercut , paint issues,Thin re-entrant angle around lot of bolts and some studs, paint on threads"/>
        <s v="PPAP part. Rejected for a 3rd time. Paint came off.were they fix tacks now has base metal paint thin at repairs"/>
        <s v="Taper wall of the Ear was not in the right direction. "/>
        <s v="Ends of suspensions were not welded all-around ."/>
        <s v="item 37, HF0030 on print 58b-2-00821 detail a-a arrived at  pmo damaged not allowing the elbow to be threaded into it rework in department as needed. Debit $ 37.50"/>
        <s v="During assembly at G&amp;D 1 pc was found with zinc coating  flaking off of part. Inventory checked and parts found ok.  Good part from inventory used to fill order. Part will need returned to supplier for rework. Debit $ 58.47"/>
        <s v="58E-54-08846 Floor top LH is set in cab in a position in the cab where it covers the nuts for the seat tether bolts. Debit $  450.00"/>
        <s v="PPAP part. Paint, undercut,size,grind tacks,pinholes. Debit $ 15358.96"/>
        <s v="Pull stock defect. 3 pcs were found in location flat, per print parts should have two bends."/>
        <s v="Wrong Kick Stand was welded on the Axle without verifying the measurements. "/>
        <s v="Brackets were found not fitting on mating brackets. See print 58F8049300 for dimension of 118.0 +2.0/-0.0mm. Actual measurements are approx 116.5 &amp;116.75mm at ends of brackets, 117.82 &amp; 117.62mm close to bends of bracket. Debit $ 134.54"/>
        <s v="After deck was lifted from supplier transport stand damage was found on side of deck when laying deck on PMO transport stand. 1 pc of MM0648 weld stud was found broken off and 1 pc of 58B8010250 bulkhead was found crushed. Deck either shifted in stand or deck was loaded into transport stand improperly at supplier. Deck will need new bulkhead and new weld stud. Debit $75.00"/>
        <s v="Left side of inside enclosure ground bar mounting holes offset, cannot install screws. Also missing a bar from the left inside back wall. Debit $ 600.00"/>
        <s v="Water damage"/>
        <s v="Nut welded to outside of center wall of inside enclosure. Nut should be welded between the 2 center walls instead."/>
        <s v="Rejected initially under defect 403814. Part got rejected again for same reason. Debit $ 6837.17"/>
        <s v="The accelerator pedal mount is off location causing the floor mat to not fit. The 71MM dim measures approx 86mm, dim 40.4 measurement measures approx 45mm. Debit $ 300.00"/>
        <s v="PPAP part. Holes were not covered, Copper boss has paint on it boss is on the inside. Under cut along top. Crater need filled on back. Pinholes on the back top weld and left door.Paint thin on door handle. Welds have overlap,berries and lack of fusion_x000a_Debit $ 35541.70"/>
        <s v="Axle was found missing 1 pc of MM0648  weld stud for hose routing. Debit $ 150.00"/>
        <s v="58E-54-08846 Floor top LH is set in cab in a position in the cab where it covers the nuts for the seat tether bolts. Debit $ 300.00"/>
        <s v="Axle was found with missing 1 pc of 58E2200770 hook for portable light harness. Axle also found missing REV level stamp as part of ID&amp;T requirement. Debit $ 150.00"/>
        <s v="Nuts welded on the right side of the enclosure, when the nuts should be in between the 2 innere walls instead. Also a hole on side door top right and left side. Debit $ 7158.55"/>
        <s v="Customer found the cab wall is warped. Cab wall adjacent to the door is warped"/>
        <s v="19mm Dia hole is on the wrong side of thecenter deck"/>
        <s v="Warranty claim.The nut on the wiper arm backed off and stripped the splines out of the wiper arm and its linkage"/>
        <s v="Axle was found with 1 pc of DB2161 tapped pad welded off location, not centered in hole. Axle is also missing REV level stamp. Debit $ 75.00"/>
        <s v="Dimension 43mm is off. Customer found 2 cabinets that measures 47mm"/>
        <s v="During assembly at G&amp;D 1 pc was found with zinc coating  flaking off of part. Inventory checked and parts found ok.  Good part from inventory used to fill order. Part will need returned to supplier for rework"/>
        <s v="Made to wrong Revision and stamping is missing"/>
        <s v="THE 58E6030860 Turn Signal Switch is defective when in the right turn position and the steering wheel turns back left the turn signal goes all the way to the left turn position instead of nuetral. replace swtich"/>
        <s v="PART HAD RUSTY WATER COME OUT OF PANELS WHEN BLOWN W/ AIR WATER BETWEEN PANELS CAUSING RUST"/>
        <s v="ON THE REAR PART OF THE DECK BEHIND THE BRAK CABINET THERE IS A SIGNIFICANT AMOUNT OF OIL CANNING IN 2 PLACES"/>
        <s v="The19mm Dia. hole is on the wrong side of the center deck"/>
        <s v="item 9 EG1796 block was welded on with holes facing up instead of out towards inside of case. Wrong orientation"/>
        <s v=" One pc of EG7814 welded to axle off location and  58E0211570 cover was found not fitting on axle at 3 pcs of EG7814 tapped pads          "/>
        <s v="EB9969 Block are offlocated."/>
        <s v="Deck was found with dent on front of deck. No paint damage found, deck was dented prior to paint at supplier."/>
        <s v="_x0009_Item 58D4601010 came in with missing welds, rework as needed"/>
        <s v="During assembly at G&amp;D 1 pc of MM0648 was found missing from 58F2201040 bracket for hose routing. ID&amp;T found missing supplier code."/>
        <s v="Missing two MM0577 weldnuts M12 x 1.75"/>
        <s v="Control cabinet recieved at pmo with bottom mounting feet bent inward causing cabinet to not fit in saddles on cab.Feet should measure 1388 apart Feet actually 1383 mm apart"/>
        <s v="When removing 58B-80-20400 to replace with a countermeasure, it was found that there was no penetration on the welds."/>
        <s v="During assembly at G&amp;D 1 pc of MM0648 broke, possible weld berries on threads. ID&amp;T is missing supplier code stamping."/>
        <s v="Gusset on inside has undercut and the top 12mm weld has  reentery angle"/>
        <s v="part was found with missing zinc coating at one location on part. Rust is visible. Part will need rework prior to RTS. 32 pcs in inventory checked and found ok"/>
        <s v="Missing the item #4 58B5430110 Plate, bent."/>
        <s v="Cab mount plate heights off. Position to cab mounting holes off.  PO635993"/>
        <s v="During assembly at G&amp;D 1 pc of MM0648 weld stud broke off  inside axle for hose routing. Lack of penetration during welding."/>
        <s v="Customer found 6 pcs of wrong clips were found welded to deck. Clips should be 0819321012, actual clips are 0819331012. Harness will not attach to clips. "/>
        <s v="missing Weld. 20 LH and 22 RH Fuel tanks"/>
        <s v="Paint damage was found on mufflers.Damage not noticed until mufflers were removed from supplier foam lined pallet. Banding possibly loose causing parts to move during shipping leading to paint damage on bottom of mufflers as they sit on pallet. Mufflers will need paint rework with Aluminum HI Heat Resistant paint prior to RTS."/>
        <s v="6 pcs of wrong clips were found welded to deck. Clips should be 0819321012, actual clips are 0819331012. Harness will not attach to clips. 2 pcs in inventory checked, 1 wrong, 1 correct. 1 pc issued to 940525 checked ok"/>
        <s v="After defect 516604 was written 2 pcs in inventory checked, 1 pc found correct, 1 pc found with 5 wrong clips welded. Deck print lists 6 pcs of 0819321012, 1 pc correct, 5 pcs are actually 0819331012 clips. Deck will need rework prior to RTS. 1 pc issued to 940525 found correct."/>
        <s v="."/>
        <s v="both ends of tube is out of roundone side is 403.50 and other side is 402.54 and has porosity around part of weld around end of tube (could not find part number it in setup)" u="1"/>
        <s v="Pull stock on 24 pcs found falling off of pallet on trailer at G&amp;D rcvg dock. some parts found with scratched paint. 17 pcs found with scratches to the paint from parts not being banded to the     _x000a_pallet properly.                                                                " u="1"/>
        <s v="During assembly at G&amp;D cotter pins for hatch door will not install in EL0157 pins on hatch str. Print dimension of  27.5+/-.8mm was not kept, actual measurement is 25.5mm. Reference defect 896785." u="1"/>
        <s v="After problem of hatch door not fitting properly on axle was reported by G&amp;D assembly 1 pc in inventory checked for 27.5+/-.8mm dimension at EL0157 pin. Actual measurement was found to be 25.5 mm. Cotter pin and washer will not install at both pins" u="1"/>
        <s v="Parts found in location with surface rust present. Parts  have date code of 2023-06, RP should have been applied  to parts to prevent rusting during storage. 48 pcs checked  25 found ok, 23 found with rust. RP (oil) added to 25 pc  to prevent rusting. 23 pcs need reworked prior to RTS" u="1"/>
        <s v="parts not butt welded to print" u="1"/>
        <s v="EL00157 pins welded to door off location. Print dimension of 27.5+/-.8mm actually measures 25.5mm &amp; 26mm. Cotter pin will not install in hole in pins" u="1"/>
        <s v="ITEM 3 &amp; 4 ARE SWITCHED" u="1"/>
        <s v="pin holes and berries" u="1"/>
        <s v="PPAP Part. Part# was stamp too high up on the side.profile of weld down  behind doors paint has overspray,paint has primer showing paint on clips" u="1"/>
        <s v="Berries.undercut,pinholes,overlap,lack of fusion,tie end" u="1"/>
        <s v="Excessive rust inside" u="1"/>
        <s v="During assembly at G&amp;D, cover 58F5470950 was found not        fitting correctly to floor of deck. Print dimension of 22 mm not kept for location of 58F5470940 sheet, actual measurement is approx 18 mm." u="1"/>
        <s v="Due to pull stock was determined that caps are missing" u="1"/>
        <s v="Item 58B4600910 (upright) has a missing part XC3019." u="1"/>
        <s v="During assembly at G&amp;D deck was found missing 1 pc of     MM0079 stud for harness routing." u="1"/>
        <s v="During assembly at G&amp;D wrong stud was found welded to deck   for harness routing. Per print bolt should be MM0067 50 mm long, actual stud used is 60 mm long.                                 " u="1"/>
        <s v="58C5410380 CONTROL BOX A., HYDRAULIC arrived at PMO with excessive rust inside.                                                      " u="1"/>
        <s v="Cab sent in is a X830027783. The supplier taped a paper on the cab as a X830027782. This is also the riveted metal tag on the inside of the door frame. Cab is stamped on the floor pan with the correct P/N." u="1"/>
        <s v="Inside left door has mounting plate welded on door upside-down." u="1"/>
        <s v="LH Panel Bars are in the wrong location and will not allow for pabel installation" u="1"/>
        <s v="Brake cabinet recieved at PMO with 2 01571-00609 seats off location. Seats sould meaures 276.5mm from back side of actual measurement on both is approx 254" u="1"/>
        <s v="Inside the 58C5410380 Brake cabinet there is rust in multiple places." u="1"/>
        <s v="Item 58f5411401 has poor paint quality, lack of fusion in welds, porosity in welds and weld berries/spatter." u="1"/>
        <s v="Item has lack of fussion in welds, porosity in welds, weld berries/spatter and weld profiles. Also does not have sealer where print calls for sealer or complete weld. Part number was also stamped in wrong location." u="1"/>
        <s v="The two item 104 58B6010680 are off location the first measurment is supposed to be 107mm it measures 180mm. the 2nd measurement is to be516.4mm it measures approx 763mm." u="1"/>
        <s v="Dent was found in EG9326 tube at left side of deck. Dent has no paint damage, damaged prior to paint. Dent is approx 1/4 inch deep by 1 inch across." u="1"/>
        <s v="The bottom left 3 58F5430401 bracxkets are off location the grille screens will not mount . they are all from 2mm to 5mm too high and 2 to 4 mm off side to side as well." u="1"/>
        <s v="There are two incorrect clips wleded on at this location the wires will not attatch to these." u="1"/>
        <s v="PPAP Part._x000a_Block with 2 holes is 20mm off location.Paint in threads" u="1"/>
        <s v="PPAP Part._x000a_No paint under channel" u="1"/>
        <s v="PPAP part. Lack of fusion location E1 and E4 and lack of fusion loc I1 and I4 and berries B15" u="1"/>
        <s v="PPAP part. First PPAP was rejected for overspay isues. This is a resubmission.Paint in threads on blocks on both ends weld inside top left door jam paint on back top" u="1"/>
        <s v="During rcvg process at G&amp;D parts were found with scratched paint. Parts were packaged on pallet with no protection between 2 pcs of EL5745 and 1 pc of 58B8000780 causing paint damage to all 3 parts." u="1"/>
        <s v="EXHUAST ARRIVED AT PMO WITH WELDS ON END GROUND DOWN TO MUCH, REMOVING ALL WELD FROM PART. REWORK AS NEEDED OR REPLACE IF NOT ABLE TO MEET THE PAINT STANDARD" u="1"/>
        <s v="Customer rejected PPAP part for Berries all over, overlap, Lack of fusion,Base metal" u="1"/>
        <s v="Customer rejected PPAP part for missing paint and light paint issues" u="1"/>
        <s v="58E-54-53290 Center Deck, Platform arrived at PMO missing 01571-01016 10mm Seat" u="1"/>
        <s v="58D5403880 bracket welded 14mm off of location" u="1"/>
        <s v="Cab recieved at PMO with large area of paint peeling on roof" u="1"/>
        <s v="Pin holes,berries tie end and paint" u="1"/>
        <s v="Headache rack arrived at pmo missing a ek5645 bracket, hanger for rh exhuast hanger rod" u="1"/>
        <s v="PPAP part got rejected. Berries inside,pinholes top inside both sides,porosity left outside, paint rubed off from shiping and inside top left side.Flatness on top was 5mm" u="1"/>
        <s v="During assembly at G&amp;D 2 pcs of MM0073 studs found welded to deck off location. Print has dimension of 136.5 mm from beam, actual measurement is 195 mm." u="1"/>
        <s v="PPAP part. 4 weld studs off location at J10 print calls out 126.2 part 85 J15 calls out 219.8 part is 85" u="1"/>
        <s v="One item# 100 MM0576 10mm weld nut is welded on off center cannot get bolt to start for cab corner cover passenger side rear" u="1"/>
        <s v="Cab receIved at PMO with paint peeling and chipping on roof" u="1"/>
        <s v="Bolts was lose in carrier and paint came off and a scrach Drawing Location:" u="1"/>
        <s v="MM0577 X4 is not centered in holes of 58F5452900 Plate A., Str not allowing the transformer to be bolted down" u="1"/>
        <s v="Cab recieved at PMO with &quot;fog&quot; in between the panes of glass" u="1"/>
        <s v="Cab recieved at PMO with poor paint adhesion causing paint to crack and flake off" u="1"/>
        <s v="PPAP part got rejected for yellow paint is on the inside. When repaired last time used burr  tool paint not smooth in this spot &amp; their a base metal were grinder dug in" u="1"/>
        <s v="PPAP part got rejected.inside of cab behind driver seat oil caning, dust in paint. Paint under tubes,berries,caulk all over bottom of floor &amp; profile of caulk ,weld where should be no weld. Outside has berries, lack of fusion ,porosity base metal.lowwelds" u="1"/>
        <s v="Paint in treads, go gauge will not start. Paint looking bad on inside of cabinet. PPAP re-submission." u="1"/>
        <s v="During assembly at G&amp;D 2 studs were found switched positions for harness routing. See print 58B5423300 for correct positions of MM0073 &amp; MM0079" u="1"/>
        <s v="58f-02-50571 muffler arrived at pmo with poor quality welds on inlet of muffler weld cracked and has pin holes, LW322-66 Aluminum HI Heat Resistant paint needed to rework" u="1"/>
        <s v="Tube structure has areas that have poor weld quality, porosity and undercut" u="1"/>
        <s v="Sheet metal is installed out of square not allowing for fitup of the upper upright structure" u="1"/>
        <s v="There is a crack on one of the welds on the upper upright sub structure 58d4601120. Lack of fusion in the weld seam" u="1"/>
        <s v="wrong stud was found welded to deck for harness routing. Per print stud should be MM0088, 90 mm long, actual stud is MM0073, 60 mm long" u="1"/>
        <s v="Item EK1588 has poor weld quality" u="1"/>
        <s v="Item EK1588 has poor weld quality, SCRAP one part EK1588 and order one new part EK1588" u="1"/>
        <s v="The doors on the aux box will not open and close properly                   they are out of square and bent. The door latch assmeblies                   have both been ground on in an attempt to fix it (not done                   here at PMO).                                                               " u="1"/>
        <s v="TY9703 angle welded off location on brake cabinet should measure 160mm down from top of cabinet.  Actual measurement is approx. 148mm" u="1"/>
        <s v="Item 58E4620080 was built out of square and wont allow for                 the correct fit up during frame prep" u="1"/>
        <s v="Missing a 58E5423730 Bar tie in the front of the cab next to where the orbital valve is mounted" u="1"/>
        <s v="Paint Damage" u="1"/>
        <s v="2 boxes found with R1395 welded to inside of box, should be welded to bottom of box. " u="1"/>
        <s v="Delamimnation on glass.There is moisture in between the panes of the windshield glass" u="1"/>
        <s v="undersized thru hole" u="1"/>
        <s v="Part #40211593 isn’t to print. It is out of square and the length dimension (2700.0mm +/- 5mm) measures 2679.00." u="1"/>
        <s v="missing perforated pieces" u="1"/>
        <s v="P1 Purge: AB-APC Turret Ring shortage has resulted in a temporary process change to build upper hulls without the Ring and other parts.[E198662]" u="1"/>
        <s v="PPAP Part.Paint thin behind lifting eye&amp; and top bend.  Berries on all inside coner" u="1"/>
        <s v="Tap pad 10784209-001, welded upsaide down" u="1"/>
      </sharedItems>
    </cacheField>
    <cacheField name="Department Responsible" numFmtId="0">
      <sharedItems containsBlank="1"/>
    </cacheField>
    <cacheField name="Defect Category" numFmtId="0">
      <sharedItems containsBlank="1"/>
    </cacheField>
    <cacheField name="Corrective Action" numFmtId="0">
      <sharedItems containsBlank="1" longText="1"/>
    </cacheField>
    <cacheField name="Champion" numFmtId="0">
      <sharedItems containsBlank="1"/>
    </cacheField>
    <cacheField name="Initial Resp." numFmtId="0">
      <sharedItems containsDate="1" containsBlank="1" containsMixedTypes="1" minDate="2022-01-10T00:00:00" maxDate="2023-08-24T00:00:00"/>
    </cacheField>
    <cacheField name="Final Resp. Due Date" numFmtId="0">
      <sharedItems containsNonDate="0" containsDate="1" containsString="0" containsBlank="1" minDate="2021-05-28T00:00:00" maxDate="2023-02-09T00:00:00"/>
    </cacheField>
    <cacheField name="Completed Resp. Actual" numFmtId="0">
      <sharedItems containsNonDate="0" containsString="0" containsBlank="1"/>
    </cacheField>
    <cacheField name="Follow Up Dates " numFmtId="0">
      <sharedItems containsNonDate="0" containsDate="1" containsBlank="1" containsMixedTypes="1" minDate="2023-11-24T00:00:00" maxDate="2024-11-20T00:00:00"/>
    </cacheField>
    <cacheField name="# Days Ongoing" numFmtId="0">
      <sharedItems containsBlank="1" containsMixedTypes="1" containsNumber="1" containsInteger="1" minValue="0" maxValue="1413"/>
    </cacheField>
    <cacheField name="# Days to Close" numFmtId="0">
      <sharedItems containsBlank="1" containsMixedTypes="1" containsNumber="1" containsInteger="1" minValue="0" maxValue="415"/>
    </cacheField>
    <cacheField name="Closed Date" numFmtId="169">
      <sharedItems containsNonDate="0" containsDate="1" containsBlank="1" containsMixedTypes="1" minDate="2019-05-25T00:00:00" maxDate="2024-06-21T00:00:00"/>
    </cacheField>
    <cacheField name="Employee ID" numFmtId="0">
      <sharedItems containsBlank="1"/>
    </cacheField>
    <cacheField name="RMA #" numFmtId="0">
      <sharedItems containsDate="1" containsBlank="1" containsMixedTypes="1" minDate="1900-01-06T22:38:04" maxDate="1899-12-31T20:16:04"/>
    </cacheField>
    <cacheField name="Follow up items: " numFmtId="0">
      <sharedItems containsBlank="1"/>
    </cacheField>
    <cacheField name="Contact" numFmtId="0">
      <sharedItems containsBlank="1"/>
    </cacheField>
    <cacheField name="Months (Received Date)" numFmtId="0" databaseField="0">
      <fieldGroup base="6">
        <rangePr groupBy="months" startDate="2019-05-25T00:00:00" endDate="2024-11-19T00:00:00"/>
        <groupItems count="14">
          <s v="&lt;2019-05-25"/>
          <s v="Jan"/>
          <s v="Feb"/>
          <s v="Mar"/>
          <s v="Apr"/>
          <s v="May"/>
          <s v="Jun"/>
          <s v="Jul"/>
          <s v="Aug"/>
          <s v="Sep"/>
          <s v="Oct"/>
          <s v="Nov"/>
          <s v="Dec"/>
          <s v="&gt;2024-11-19"/>
        </groupItems>
      </fieldGroup>
    </cacheField>
    <cacheField name="Years (Received Date)" numFmtId="0" databaseField="0">
      <fieldGroup base="6">
        <rangePr groupBy="years" startDate="2019-05-25T00:00:00" endDate="2024-11-19T00:00:00"/>
        <groupItems count="8">
          <s v="&lt;2019-05-25"/>
          <s v="2019"/>
          <s v="2020"/>
          <s v="2021"/>
          <s v="2022"/>
          <s v="2023"/>
          <s v="2024"/>
          <s v="&gt;2024-11-19"/>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ingman Cheng" refreshedDate="46033.598896759257" createdVersion="4" refreshedVersion="8" minRefreshableVersion="3" recordCount="654" xr:uid="{00000000-000A-0000-FFFF-FFFF07000000}">
  <cacheSource type="worksheet">
    <worksheetSource name="Table1"/>
  </cacheSource>
  <cacheFields count="46">
    <cacheField name="Location_x000a_(as applicable)" numFmtId="0">
      <sharedItems containsBlank="1" count="5">
        <s v="Cambridge"/>
        <m/>
        <s v="Stratford"/>
        <s v="Woodstock" u="1"/>
        <s v="QCI Division" u="1"/>
      </sharedItems>
    </cacheField>
    <cacheField name="Status" numFmtId="0">
      <sharedItems containsBlank="1" count="9">
        <s v="Closed"/>
        <s v="Follow up"/>
        <s v="Open"/>
        <m/>
        <s v="Cancelled"/>
        <s v="In Dispute"/>
        <s v="QCI Rejected"/>
        <s v="RMA only" u="1"/>
        <s v="Initial" u="1"/>
      </sharedItems>
    </cacheField>
    <cacheField name="Internal CAR #" numFmtId="0">
      <sharedItems containsBlank="1"/>
    </cacheField>
    <cacheField name="Incidence Type" numFmtId="0">
      <sharedItems containsBlank="1"/>
    </cacheField>
    <cacheField name="Type" numFmtId="0">
      <sharedItems containsBlank="1" count="4">
        <s v="Customer"/>
        <s v="Audit"/>
        <m/>
        <s v="Internal"/>
      </sharedItems>
    </cacheField>
    <cacheField name="Category" numFmtId="0">
      <sharedItems containsBlank="1"/>
    </cacheField>
    <cacheField name="Received Date" numFmtId="165">
      <sharedItems containsDate="1" containsBlank="1" containsMixedTypes="1" minDate="2019-05-25T00:00:00" maxDate="2026-01-09T00:00:00" count="781">
        <d v="2025-01-15T00:00:00"/>
        <d v="2025-05-19T00:00:00"/>
        <d v="2025-06-02T00:00:00"/>
        <d v="2025-06-24T00:00:00"/>
        <d v="2025-12-19T00:00:00"/>
        <d v="2025-12-20T00:00:00"/>
        <m/>
        <d v="2025-01-06T00:00:00"/>
        <d v="2025-01-02T00:00:00"/>
        <d v="2025-01-07T00:00:00"/>
        <d v="2025-01-09T00:00:00"/>
        <d v="2025-01-14T00:00:00"/>
        <d v="2025-01-16T00:00:00"/>
        <d v="2025-01-17T00:00:00"/>
        <d v="2025-01-22T00:00:00"/>
        <d v="2025-01-24T00:00:00"/>
        <d v="2025-01-28T00:00:00"/>
        <d v="2025-01-29T00:00:00"/>
        <d v="2025-01-30T00:00:00"/>
        <d v="2025-01-31T00:00:00"/>
        <d v="2025-02-03T00:00:00"/>
        <d v="2025-02-05T00:00:00"/>
        <d v="2025-02-04T00:00:00"/>
        <d v="2025-02-06T00:00:00"/>
        <d v="2025-02-07T00:00:00"/>
        <d v="2025-02-10T00:00:00"/>
        <d v="2025-02-11T00:00:00"/>
        <d v="2025-02-13T00:00:00"/>
        <d v="2025-02-12T00:00:00"/>
        <d v="2025-02-18T00:00:00"/>
        <d v="2025-02-19T00:00:00"/>
        <d v="2025-02-20T00:00:00"/>
        <d v="2025-02-24T00:00:00"/>
        <d v="2025-02-25T00:00:00"/>
        <d v="2025-02-26T00:00:00"/>
        <d v="2025-02-27T00:00:00"/>
        <d v="2025-02-28T00:00:00"/>
        <d v="2025-03-03T00:00:00"/>
        <d v="2025-03-04T00:00:00"/>
        <d v="2025-03-05T00:00:00"/>
        <d v="2025-03-10T00:00:00"/>
        <d v="2025-03-11T00:00:00"/>
        <d v="2025-03-12T00:00:00"/>
        <d v="2025-03-13T00:00:00"/>
        <d v="2025-03-14T00:00:00"/>
        <s v="Mar-12-2025"/>
        <d v="2025-03-17T00:00:00"/>
        <d v="2025-03-20T00:00:00"/>
        <d v="2025-03-25T00:00:00"/>
        <d v="2025-03-24T00:00:00"/>
        <d v="2025-03-26T00:00:00"/>
        <d v="2025-03-01T00:00:00"/>
        <d v="2025-03-27T00:00:00"/>
        <d v="2025-03-28T00:00:00"/>
        <d v="2025-04-02T00:00:00"/>
        <d v="2025-04-03T00:00:00"/>
        <d v="2025-04-04T00:00:00"/>
        <d v="2025-04-07T00:00:00"/>
        <d v="2025-04-08T00:00:00"/>
        <d v="2025-04-09T00:00:00"/>
        <d v="2025-04-10T00:00:00"/>
        <d v="2025-04-14T00:00:00"/>
        <d v="2025-04-16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7T00:00:00"/>
        <d v="2025-05-20T00:00:00"/>
        <d v="2025-05-21T00:00:00"/>
        <d v="2025-05-22T00:00:00"/>
        <d v="2025-05-28T00:00:00"/>
        <d v="2025-05-29T00:00:00"/>
        <d v="2025-05-30T00:00:00"/>
        <d v="2025-05-31T00:00:00"/>
        <d v="2025-06-04T00:00:00"/>
        <d v="2025-06-05T00:00:00"/>
        <d v="2025-06-06T00:00:00"/>
        <d v="2025-06-10T00:00:00"/>
        <d v="2025-06-12T00:00:00"/>
        <d v="2025-06-13T00:00:00"/>
        <d v="2025-06-18T00:00:00"/>
        <d v="2025-06-21T00:00:00"/>
        <d v="2025-06-23T00:00:00"/>
        <d v="2025-06-25T00:00:00"/>
        <d v="2025-07-02T00:00:00"/>
        <d v="2025-06-27T00:00:00"/>
        <d v="2025-07-07T00:00:00"/>
        <d v="2025-05-27T00:00:00"/>
        <d v="2025-06-07T00:00:00"/>
        <d v="2025-07-11T00:00:00"/>
        <d v="2025-07-12T00:00:00"/>
        <d v="2025-07-16T00:00:00"/>
        <d v="2025-07-21T00:00:00"/>
        <d v="2025-07-22T00:00:00"/>
        <d v="2025-07-23T00:00:00"/>
        <d v="2025-07-24T00:00:00"/>
        <d v="2025-07-29T00:00:00"/>
        <d v="2025-07-30T00:00:00"/>
        <d v="2025-07-31T00:00:00"/>
        <d v="2025-08-04T00:00:00"/>
        <d v="2025-08-05T00:00:00"/>
        <d v="2025-08-06T00:00:00"/>
        <d v="2025-08-07T00:00:00"/>
        <d v="2025-08-08T00:00:00"/>
        <d v="2025-08-13T00:00:00"/>
        <d v="2025-08-18T00:00:00"/>
        <d v="2025-08-20T00:00:00"/>
        <d v="2025-12-05T00:00:00"/>
        <d v="2025-08-21T00:00:00"/>
        <d v="2025-08-24T00:00:00"/>
        <d v="2025-08-10T00:00:00"/>
        <d v="2025-08-27T00:00:00"/>
        <d v="2025-08-28T00:00:00"/>
        <d v="2025-08-29T00:00:00"/>
        <d v="2025-08-31T00:00:00"/>
        <d v="2025-09-03T00:00:00"/>
        <d v="2025-09-04T00:00:00"/>
        <d v="2025-09-08T00:00:00"/>
        <d v="2025-09-10T00:00:00"/>
        <d v="2025-09-11T00:00:00"/>
        <d v="2025-09-12T00:00:00"/>
        <d v="2025-09-15T00:00:00"/>
        <d v="2025-09-16T00:00:00"/>
        <d v="2025-09-17T00:00:00"/>
        <d v="2025-09-19T00:00:00"/>
        <d v="2025-09-22T00:00:00"/>
        <d v="2025-09-23T00:00:00"/>
        <d v="2025-09-24T00:00:00"/>
        <d v="2025-09-25T00:00:00"/>
        <d v="2025-09-26T00:00:00"/>
        <d v="2025-09-29T00:00:00"/>
        <d v="2025-10-03T00:00:00"/>
        <d v="2025-10-06T00:00:00"/>
        <d v="2025-10-08T00:00:00"/>
        <d v="2025-10-09T00:00:00"/>
        <d v="2025-10-13T00:00:00"/>
        <d v="2025-10-14T00:00:00"/>
        <d v="2025-10-16T00:00:00"/>
        <d v="2025-10-21T00:00:00"/>
        <d v="2025-10-23T00:00:00"/>
        <d v="2025-10-28T00:00:00"/>
        <d v="2025-10-29T00:00:00"/>
        <d v="2025-10-30T00:00:00"/>
        <d v="2025-10-31T00:00:00"/>
        <d v="2025-11-04T00:00:00"/>
        <d v="2025-11-06T00:00:00"/>
        <d v="2025-11-07T00:00:00"/>
        <d v="2025-11-10T00:00:00"/>
        <d v="2025-11-12T00:00:00"/>
        <d v="2025-11-11T00:00:00"/>
        <d v="2025-11-14T00:00:00"/>
        <d v="2025-11-17T00:00:00"/>
        <d v="2025-11-18T00:00:00"/>
        <d v="2025-11-19T00:00:00"/>
        <d v="2025-11-21T00:00:00"/>
        <d v="2025-11-22T00:00:00"/>
        <d v="2025-11-25T00:00:00"/>
        <d v="2025-12-02T00:00:00"/>
        <d v="2025-12-03T00:00:00"/>
        <d v="2025-12-09T00:00:00"/>
        <d v="2025-12-10T00:00:00"/>
        <d v="2025-12-11T00:00:00"/>
        <d v="2025-12-15T00:00:00"/>
        <d v="2025-12-16T00:00:00"/>
        <d v="2025-12-17T00:00:00"/>
        <d v="2025-12-18T00:00:00"/>
        <d v="2025-12-08T00:00:00"/>
        <d v="2025-12-22T00:00:00"/>
        <d v="2025-12-23T00:00:00"/>
        <d v="2025-12-31T00:00:00"/>
        <d v="2026-01-05T00:00:00"/>
        <d v="2025-12-12T00:00:00"/>
        <d v="2026-01-02T00:00:00"/>
        <d v="2026-01-06T00:00:00"/>
        <d v="2026-01-07T00:00:00"/>
        <d v="2026-01-08T00:00:00"/>
        <d v="2024-02-28T00:00:00" u="1"/>
        <s v="2025-27-06" u="1"/>
        <d v="2022-07-25T00:00:00" u="1"/>
        <d v="2021-01-05T00:00:00" u="1"/>
        <d v="2021-01-06T00:00:00" u="1"/>
        <d v="2021-01-07T00:00:00" u="1"/>
        <d v="2021-01-14T00:00:00" u="1"/>
        <d v="2021-01-18T00:00:00" u="1"/>
        <d v="2021-01-19T00:00:00" u="1"/>
        <d v="2021-01-23T00:00:00" u="1"/>
        <d v="2021-01-22T00:00:00" u="1"/>
        <d v="2021-01-26T00:00:00" u="1"/>
        <d v="2021-01-29T00:00:00" u="1"/>
        <d v="2021-01-30T00:00:00" u="1"/>
        <d v="2021-02-02T00:00:00" u="1"/>
        <d v="2021-02-03T00:00:00" u="1"/>
        <d v="2021-02-09T00:00:00" u="1"/>
        <d v="2021-02-10T00:00:00" u="1"/>
        <d v="2021-02-11T00:00:00" u="1"/>
        <d v="2021-02-16T00:00:00" u="1"/>
        <d v="2021-02-17T00:00:00" u="1"/>
        <d v="2021-02-18T00:00:00" u="1"/>
        <d v="2021-02-22T00:00:00" u="1"/>
        <d v="2021-02-23T00:00:00" u="1"/>
        <d v="2021-02-24T00:00:00" u="1"/>
        <d v="2021-02-26T00:00:00" u="1"/>
        <d v="2021-03-01T00:00:00" u="1"/>
        <d v="2021-03-02T00:00:00" u="1"/>
        <d v="2021-03-03T00:00:00" u="1"/>
        <d v="2021-03-08T00:00:00" u="1"/>
        <d v="2021-03-12T00:00:00" u="1"/>
        <d v="2021-03-19T00:00:00" u="1"/>
        <d v="2021-03-22T00:00:00" u="1"/>
        <d v="2021-03-25T00:00:00" u="1"/>
        <d v="2021-03-31T00:00:00" u="1"/>
        <d v="2021-04-08T00:00:00" u="1"/>
        <d v="2021-04-12T00:00:00" u="1"/>
        <d v="2021-04-16T00:00:00" u="1"/>
        <d v="2021-04-17T00:00:00" u="1"/>
        <d v="2021-04-19T00:00:00" u="1"/>
        <d v="2021-04-20T00:00:00" u="1"/>
        <d v="2021-04-21T00:00:00" u="1"/>
        <d v="2021-04-23T00:00:00" u="1"/>
        <d v="2021-04-27T00:00:00" u="1"/>
        <d v="2021-04-29T00:00:00" u="1"/>
        <d v="2021-04-30T00:00:00" u="1"/>
        <d v="2021-05-03T00:00:00" u="1"/>
        <d v="2021-05-04T00:00:00" u="1"/>
        <d v="2021-05-05T00:00:00" u="1"/>
        <d v="2021-05-11T00:00:00" u="1"/>
        <d v="2021-05-14T00:00:00" u="1"/>
        <d v="2021-05-17T00:00:00" u="1"/>
        <d v="2021-04-26T00:00:00" u="1"/>
        <d v="2021-05-25T00:00:00" u="1"/>
        <d v="2021-05-20T00:00:00" u="1"/>
        <d v="2021-05-26T00:00:00" u="1"/>
        <d v="2021-05-31T00:00:00" u="1"/>
        <d v="2021-05-06T00:00:00" u="1"/>
        <d v="2021-06-01T00:00:00" u="1"/>
        <d v="2021-06-03T00:00:00" u="1"/>
        <d v="2021-06-07T00:00:00" u="1"/>
        <d v="2021-06-10T00:00:00" u="1"/>
        <d v="2021-06-11T00:00:00" u="1"/>
        <d v="2021-06-15T00:00:00" u="1"/>
        <d v="2021-06-17T00:00:00" u="1"/>
        <d v="2021-06-18T00:00:00" u="1"/>
        <d v="2021-06-24T00:00:00" u="1"/>
        <d v="2021-06-28T00:00:00" u="1"/>
        <d v="2021-06-29T00:00:00" u="1"/>
        <d v="2021-06-30T00:00:00" u="1"/>
        <d v="2021-07-01T00:00:00" u="1"/>
        <d v="2021-07-05T00:00:00" u="1"/>
        <d v="2021-07-09T00:00:00" u="1"/>
        <d v="2021-07-21T00:00:00" u="1"/>
        <d v="2021-07-24T00:00:00" u="1"/>
        <d v="2021-07-27T00:00:00" u="1"/>
        <d v="2021-07-28T00:00:00" u="1"/>
        <d v="2021-08-04T00:00:00" u="1"/>
        <d v="2021-08-05T00:00:00" u="1"/>
        <d v="2021-08-06T00:00:00" u="1"/>
        <d v="2021-08-13T00:00:00" u="1"/>
        <d v="2021-08-19T00:00:00" u="1"/>
        <d v="2021-08-24T00:00:00" u="1"/>
        <d v="2021-08-25T00:00:00" u="1"/>
        <d v="2021-08-26T00:00:00" u="1"/>
        <d v="2021-08-31T00:00:00" u="1"/>
        <d v="2021-09-07T00:00:00" u="1"/>
        <d v="2021-09-09T00:00:00" u="1"/>
        <d v="2021-09-17T00:00:00" u="1"/>
        <d v="2021-09-21T00:00:00" u="1"/>
        <d v="2021-09-27T00:00:00" u="1"/>
        <d v="2021-09-29T00:00:00" u="1"/>
        <d v="2021-10-04T00:00:00" u="1"/>
        <d v="2021-10-12T00:00:00" u="1"/>
        <d v="2021-10-27T00:00:00" u="1"/>
        <d v="2021-10-29T00:00:00" u="1"/>
        <d v="2021-10-28T00:00:00" u="1"/>
        <d v="2021-11-04T00:00:00" u="1"/>
        <d v="2021-11-05T00:00:00" u="1"/>
        <d v="2021-11-11T00:00:00" u="1"/>
        <d v="2021-11-15T00:00:00" u="1"/>
        <d v="2021-11-17T00:00:00" u="1"/>
        <d v="2021-11-18T00:00:00" u="1"/>
        <d v="2021-11-19T00:00:00" u="1"/>
        <d v="2021-11-23T00:00:00" u="1"/>
        <d v="2021-11-20T00:00:00" u="1"/>
        <d v="2021-11-22T00:00:00" u="1"/>
        <d v="2021-11-29T00:00:00" u="1"/>
        <d v="2021-11-30T00:00:00" u="1"/>
        <d v="2021-12-01T00:00:00" u="1"/>
        <d v="2021-12-02T00:00:00" u="1"/>
        <d v="2021-12-20T00:00:00" u="1"/>
        <d v="2021-12-07T00:00:00" u="1"/>
        <d v="2021-12-08T00:00:00" u="1"/>
        <d v="2021-12-10T00:00:00" u="1"/>
        <d v="2021-12-11T00:00:00" u="1"/>
        <d v="2021-12-15T00:00:00" u="1"/>
        <d v="2021-12-21T00:00:00" u="1"/>
        <d v="2021-12-22T00:00:00" u="1"/>
        <d v="2022-01-03T00:00:00" u="1"/>
        <d v="2022-01-12T00:00:00" u="1"/>
        <d v="2022-01-14T00:00:00" u="1"/>
        <d v="2021-11-16T00:00:00" u="1"/>
        <d v="2022-01-17T00:00:00" u="1"/>
        <d v="2022-01-20T00:00:00" u="1"/>
        <d v="2022-01-24T00:00:00" u="1"/>
        <d v="2022-01-25T00:00:00" u="1"/>
        <d v="2022-01-27T00:00:00" u="1"/>
        <d v="2022-01-28T00:00:00" u="1"/>
        <d v="2022-02-03T00:00:00" u="1"/>
        <d v="2022-02-04T00:00:00" u="1"/>
        <d v="2022-02-07T00:00:00" u="1"/>
        <d v="2022-02-06T00:00:00" u="1"/>
        <d v="2022-02-09T00:00:00" u="1"/>
        <d v="2022-02-10T00:00:00" u="1"/>
        <d v="2022-02-11T00:00:00" u="1"/>
        <d v="2022-02-15T00:00:00" u="1"/>
        <d v="2022-02-16T00:00:00" u="1"/>
        <d v="2022-02-22T00:00:00" u="1"/>
        <d v="2022-02-18T00:00:00" u="1"/>
        <d v="2022-02-28T00:00:00" u="1"/>
        <d v="2022-03-02T00:00:00" u="1"/>
        <d v="2022-03-03T00:00:00" u="1"/>
        <d v="2022-03-04T00:00:00" u="1"/>
        <d v="2022-03-07T00:00:00" u="1"/>
        <d v="2022-03-09T00:00:00" u="1"/>
        <d v="2022-03-11T00:00:00" u="1"/>
        <d v="2022-03-15T00:00:00" u="1"/>
        <d v="2022-03-16T00:00:00" u="1"/>
        <d v="2022-03-17T00:00:00" u="1"/>
        <d v="2022-03-22T00:00:00" u="1"/>
        <d v="2022-03-25T00:00:00" u="1"/>
        <d v="2022-03-31T00:00:00" u="1"/>
        <d v="2022-04-05T00:00:00" u="1"/>
        <d v="2022-04-07T00:00:00" u="1"/>
        <d v="2022-04-06T00:00:00" u="1"/>
        <d v="2022-04-11T00:00:00" u="1"/>
        <d v="2022-04-12T00:00:00" u="1"/>
        <d v="2022-04-13T00:00:00" u="1"/>
        <d v="2022-04-14T00:00:00" u="1"/>
        <d v="2022-04-18T00:00:00" u="1"/>
        <d v="2022-04-19T00:00:00" u="1"/>
        <d v="2022-04-20T00:00:00" u="1"/>
        <d v="2022-04-25T00:00:00" u="1"/>
        <d v="2022-04-26T00:00:00" u="1"/>
        <d v="2022-04-27T00:00:00" u="1"/>
        <d v="2022-05-03T00:00:00" u="1"/>
        <d v="2022-05-04T00:00:00" u="1"/>
        <d v="2022-05-05T00:00:00" u="1"/>
        <d v="2022-04-28T00:00:00" u="1"/>
        <d v="2022-05-09T00:00:00" u="1"/>
        <d v="2022-05-10T00:00:00" u="1"/>
        <d v="2022-05-11T00:00:00" u="1"/>
        <d v="2022-05-16T00:00:00" u="1"/>
        <d v="2022-05-18T00:00:00" u="1"/>
        <d v="2022-05-20T00:00:00" u="1"/>
        <d v="2022-05-24T00:00:00" u="1"/>
        <d v="2022-05-26T00:00:00" u="1"/>
        <d v="2022-05-31T00:00:00" u="1"/>
        <d v="2022-06-01T00:00:00" u="1"/>
        <d v="2022-06-03T00:00:00" u="1"/>
        <d v="2022-06-06T00:00:00" u="1"/>
        <d v="2022-05-27T00:00:00" u="1"/>
        <d v="2022-06-08T00:00:00" u="1"/>
        <d v="2022-06-09T00:00:00" u="1"/>
        <d v="2022-06-10T00:00:00" u="1"/>
        <d v="2022-06-15T00:00:00" u="1"/>
        <d v="2022-06-18T00:00:00" u="1"/>
        <d v="2022-06-21T00:00:00" u="1"/>
        <d v="2022-06-22T00:00:00" u="1"/>
        <d v="2022-06-23T00:00:00" u="1"/>
        <d v="2022-06-24T00:00:00" u="1"/>
        <d v="2022-06-28T00:00:00" u="1"/>
        <d v="2022-06-29T00:00:00" u="1"/>
        <d v="2022-07-07T00:00:00" u="1"/>
        <d v="2022-07-11T00:00:00" u="1"/>
        <d v="2022-07-12T00:00:00" u="1"/>
        <d v="2022-07-19T00:00:00" u="1"/>
        <d v="2022-07-21T00:00:00" u="1"/>
        <d v="2022-07-22T00:00:00" u="1"/>
        <d v="2022-07-27T00:00:00" u="1"/>
        <d v="2022-07-28T00:00:00" u="1"/>
        <d v="2022-08-08T00:00:00" u="1"/>
        <d v="2022-08-09T00:00:00" u="1"/>
        <d v="2022-08-11T00:00:00" u="1"/>
        <d v="2022-08-12T00:00:00" u="1"/>
        <d v="2022-04-21T00:00:00" u="1"/>
        <d v="2022-05-12T00:00:00" u="1"/>
        <d v="2022-06-27T00:00:00" u="1"/>
        <d v="2022-08-16T00:00:00" u="1"/>
        <d v="2022-08-22T00:00:00" u="1"/>
        <d v="2022-08-23T00:00:00" u="1"/>
        <d v="2022-08-25T00:00:00" u="1"/>
        <d v="2022-08-27T00:00:00" u="1"/>
        <d v="2022-08-29T00:00:00" u="1"/>
        <d v="2022-08-31T00:00:00" u="1"/>
        <d v="2022-09-01T00:00:00" u="1"/>
        <d v="2022-09-06T00:00:00" u="1"/>
        <d v="2022-09-14T00:00:00" u="1"/>
        <d v="2022-09-15T00:00:00" u="1"/>
        <d v="2022-09-19T00:00:00" u="1"/>
        <d v="2022-09-22T00:00:00" u="1"/>
        <d v="2022-09-21T00:00:00" u="1"/>
        <d v="2022-09-26T00:00:00" u="1"/>
        <d v="2022-09-28T00:00:00" u="1"/>
        <d v="2022-09-29T00:00:00" u="1"/>
        <d v="2022-10-03T00:00:00" u="1"/>
        <d v="2022-10-04T00:00:00" u="1"/>
        <d v="2022-10-06T00:00:00" u="1"/>
        <d v="2022-10-07T00:00:00" u="1"/>
        <d v="2022-10-11T00:00:00" u="1"/>
        <d v="2022-10-12T00:00:00" u="1"/>
        <d v="2022-10-15T00:00:00" u="1"/>
        <d v="2022-10-19T00:00:00" u="1"/>
        <d v="2022-10-20T00:00:00" u="1"/>
        <d v="2022-10-24T00:00:00" u="1"/>
        <d v="2022-10-25T00:00:00" u="1"/>
        <d v="2022-10-26T00:00:00" u="1"/>
        <d v="2022-10-27T00:00:00" u="1"/>
        <d v="2022-10-31T00:00:00" u="1"/>
        <d v="2022-11-02T00:00:00" u="1"/>
        <d v="2022-11-03T00:00:00" u="1"/>
        <d v="2022-11-07T00:00:00" u="1"/>
        <d v="2022-11-10T00:00:00" u="1"/>
        <d v="2022-11-09T00:00:00" u="1"/>
        <d v="2022-11-11T00:00:00" u="1"/>
        <d v="2022-11-14T00:00:00" u="1"/>
        <d v="2022-11-15T00:00:00" u="1"/>
        <d v="2022-11-17T00:00:00" u="1"/>
        <d v="2022-11-18T00:00:00" u="1"/>
        <d v="2022-11-16T00:00:00" u="1"/>
        <d v="2022-11-21T00:00:00" u="1"/>
        <d v="2022-11-22T00:00:00" u="1"/>
        <d v="2022-11-24T00:00:00" u="1"/>
        <d v="2022-11-28T00:00:00" u="1"/>
        <d v="2023-11-30T00:00:00" u="1"/>
        <d v="2022-12-01T00:00:00" u="1"/>
        <d v="2022-12-05T00:00:00" u="1"/>
        <d v="2022-12-07T00:00:00" u="1"/>
        <d v="2022-12-08T00:00:00" u="1"/>
        <d v="2022-12-12T00:00:00" u="1"/>
        <d v="2022-12-13T00:00:00" u="1"/>
        <d v="2022-12-15T00:00:00" u="1"/>
        <d v="2022-12-21T00:00:00" u="1"/>
        <d v="2022-12-20T00:00:00" u="1"/>
        <d v="2022-12-19T00:00:00" u="1"/>
        <d v="2023-01-09T00:00:00" u="1"/>
        <d v="2022-12-22T00:00:00" u="1"/>
        <d v="2023-01-16T00:00:00" u="1"/>
        <d v="2023-01-18T00:00:00" u="1"/>
        <d v="2023-01-19T00:00:00" u="1"/>
        <d v="2023-01-20T00:00:00" u="1"/>
        <d v="2023-01-24T00:00:00" u="1"/>
        <d v="2023-01-26T00:00:00" u="1"/>
        <d v="2023-01-27T00:00:00" u="1"/>
        <d v="2023-01-30T00:00:00" u="1"/>
        <d v="2023-02-01T00:00:00" u="1"/>
        <d v="2023-02-02T00:00:00" u="1"/>
        <d v="2023-02-03T00:00:00" u="1"/>
        <d v="2023-02-06T00:00:00" u="1"/>
        <d v="2023-02-07T00:00:00" u="1"/>
        <d v="2023-02-08T00:00:00" u="1"/>
        <d v="2023-02-09T00:00:00" u="1"/>
        <d v="2023-02-13T00:00:00" u="1"/>
        <d v="2023-02-14T00:00:00" u="1"/>
        <d v="2023-02-15T00:00:00" u="1"/>
        <d v="2023-02-17T00:00:00" u="1"/>
        <d v="2023-02-21T00:00:00" u="1"/>
        <d v="2023-02-23T00:00:00" u="1"/>
        <d v="2023-02-24T00:00:00" u="1"/>
        <d v="2023-02-28T00:00:00" u="1"/>
        <d v="2023-03-01T00:00:00" u="1"/>
        <d v="2023-03-02T00:00:00" u="1"/>
        <d v="2023-03-06T00:00:00" u="1"/>
        <d v="2023-03-07T00:00:00" u="1"/>
        <d v="2023-03-08T00:00:00" u="1"/>
        <d v="2023-03-09T00:00:00" u="1"/>
        <d v="2023-03-10T00:00:00" u="1"/>
        <d v="2023-03-13T00:00:00" u="1"/>
        <d v="2023-03-14T00:00:00" u="1"/>
        <d v="2023-03-16T00:00:00" u="1"/>
        <d v="2023-03-21T00:00:00" u="1"/>
        <d v="2023-03-23T00:00:00" u="1"/>
        <d v="2023-03-24T00:00:00" u="1"/>
        <d v="2023-03-22T00:00:00" u="1"/>
        <d v="2023-04-04T00:00:00" u="1"/>
        <d v="2023-04-10T00:00:00" u="1"/>
        <d v="2023-04-11T00:00:00" u="1"/>
        <d v="2023-04-21T00:00:00" u="1"/>
        <d v="2023-04-19T00:00:00" u="1"/>
        <d v="2023-04-25T00:00:00" u="1"/>
        <d v="2023-05-01T00:00:00" u="1"/>
        <d v="2023-05-02T00:00:00" u="1"/>
        <d v="2023-05-05T00:00:00" u="1"/>
        <d v="2023-05-08T00:00:00" u="1"/>
        <d v="2023-05-09T00:00:00" u="1"/>
        <d v="2023-05-10T00:00:00" u="1"/>
        <d v="2023-05-11T00:00:00" u="1"/>
        <d v="2023-05-15T00:00:00" u="1"/>
        <d v="2023-05-17T00:00:00" u="1"/>
        <d v="2023-05-18T00:00:00" u="1"/>
        <d v="2023-05-22T00:00:00" u="1"/>
        <d v="2023-05-23T00:00:00" u="1"/>
        <d v="2023-05-26T00:00:00" u="1"/>
        <d v="2023-05-29T00:00:00" u="1"/>
        <d v="2023-05-30T00:00:00" u="1"/>
        <d v="2023-06-02T00:00:00" u="1"/>
        <d v="2023-06-05T00:00:00" u="1"/>
        <d v="2023-06-06T00:00:00" u="1"/>
        <d v="2023-06-08T00:00:00" u="1"/>
        <d v="2023-06-14T00:00:00" u="1"/>
        <d v="2023-06-15T00:00:00" u="1"/>
        <d v="2023-06-19T00:00:00" u="1"/>
        <d v="2023-06-22T00:00:00" u="1"/>
        <d v="2023-06-23T00:00:00" u="1"/>
        <d v="2023-06-24T00:00:00" u="1"/>
        <d v="2023-06-26T00:00:00" u="1"/>
        <d v="2023-06-27T00:00:00" u="1"/>
        <d v="2023-07-04T00:00:00" u="1"/>
        <d v="2023-07-05T00:00:00" u="1"/>
        <d v="2023-07-06T00:00:00" u="1"/>
        <d v="2023-07-07T00:00:00" u="1"/>
        <d v="2023-07-14T00:00:00" u="1"/>
        <d v="2023-07-18T00:00:00" u="1"/>
        <d v="2023-07-17T00:00:00" u="1"/>
        <d v="2023-07-24T00:00:00" u="1"/>
        <d v="2023-07-25T00:00:00" u="1"/>
        <d v="2023-07-26T00:00:00" u="1"/>
        <d v="2023-07-27T00:00:00" u="1"/>
        <d v="2023-07-28T00:00:00" u="1"/>
        <d v="2023-07-29T00:00:00" u="1"/>
        <d v="2023-07-31T00:00:00" u="1"/>
        <d v="2023-08-01T00:00:00" u="1"/>
        <d v="2023-08-02T00:00:00" u="1"/>
        <d v="2023-08-03T00:00:00" u="1"/>
        <d v="2023-08-04T00:00:00" u="1"/>
        <d v="2023-08-07T00:00:00" u="1"/>
        <d v="2023-08-15T00:00:00" u="1"/>
        <d v="2023-08-17T00:00:00" u="1"/>
        <d v="2023-08-22T00:00:00" u="1"/>
        <d v="2023-08-23T00:00:00" u="1"/>
        <d v="2023-09-05T00:00:00" u="1"/>
        <d v="2023-09-07T00:00:00" u="1"/>
        <d v="2023-08-30T00:00:00" u="1"/>
        <d v="2023-09-08T00:00:00" u="1"/>
        <d v="2023-09-11T00:00:00" u="1"/>
        <d v="2023-09-12T00:00:00" u="1"/>
        <d v="2023-09-13T00:00:00" u="1"/>
        <d v="2023-09-18T00:00:00" u="1"/>
        <d v="2023-09-22T00:00:00" u="1"/>
        <d v="2023-09-25T00:00:00" u="1"/>
        <d v="2023-10-04T00:00:00" u="1"/>
        <d v="2023-10-05T00:00:00" u="1"/>
        <d v="2023-10-10T00:00:00" u="1"/>
        <d v="2023-10-11T00:00:00" u="1"/>
        <d v="2023-10-13T00:00:00" u="1"/>
        <d v="2023-10-23T00:00:00" u="1"/>
        <d v="2023-10-25T00:00:00" u="1"/>
        <d v="2023-10-26T00:00:00" u="1"/>
        <d v="2023-10-27T00:00:00" u="1"/>
        <d v="2023-10-30T00:00:00" u="1"/>
        <d v="2023-10-31T00:00:00" u="1"/>
        <d v="2023-10-14T00:00:00" u="1"/>
        <d v="2023-11-02T00:00:00" u="1"/>
        <d v="2023-10-24T00:00:00" u="1"/>
        <d v="2023-10-19T00:00:00" u="1"/>
        <d v="2023-11-03T00:00:00" u="1"/>
        <d v="2023-11-08T00:00:00" u="1"/>
        <d v="2023-11-09T00:00:00" u="1"/>
        <d v="2023-11-13T00:00:00" u="1"/>
        <d v="2023-11-15T00:00:00" u="1"/>
        <d v="2023-11-10T00:00:00" u="1"/>
        <d v="2023-11-14T00:00:00" u="1"/>
        <d v="2023-11-16T00:00:00" u="1"/>
        <d v="2023-11-17T00:00:00" u="1"/>
        <d v="2023-11-20T00:00:00" u="1"/>
        <d v="2023-11-21T00:00:00" u="1"/>
        <d v="2023-11-27T00:00:00" u="1"/>
        <d v="2023-11-28T00:00:00" u="1"/>
        <d v="2023-11-29T00:00:00" u="1"/>
        <d v="2023-12-01T00:00:00" u="1"/>
        <d v="2023-12-05T00:00:00" u="1"/>
        <d v="2023-12-07T00:00:00" u="1"/>
        <d v="2023-12-08T00:00:00" u="1"/>
        <d v="2023-12-11T00:00:00" u="1"/>
        <d v="2023-12-12T00:00:00" u="1"/>
        <d v="2023-12-16T00:00:00" u="1"/>
        <d v="2023-12-18T00:00:00" u="1"/>
        <d v="2023-12-20T00:00:00" u="1"/>
        <d v="2023-11-05T00:00:00" u="1"/>
        <d v="2023-12-21T00:00:00" u="1"/>
        <d v="2023-12-22T00:00:00" u="1"/>
        <d v="2024-01-30T00:00:00" u="1"/>
        <d v="2023-12-19T00:00:00" u="1"/>
        <d v="2024-01-05T00:00:00" u="1"/>
        <d v="2024-01-06T00:00:00" u="1"/>
        <d v="2024-01-08T00:00:00" u="1"/>
        <d v="2024-01-09T00:00:00" u="1"/>
        <d v="2024-01-03T00:00:00" u="1"/>
        <d v="2024-01-11T00:00:00" u="1"/>
        <d v="2024-01-12T00:00:00" u="1"/>
        <d v="2024-01-15T00:00:00" u="1"/>
        <d v="2024-01-18T00:00:00" u="1"/>
        <d v="2024-01-19T00:00:00" u="1"/>
        <d v="2024-01-20T00:00:00" u="1"/>
        <d v="2024-01-22T00:00:00" u="1"/>
        <d v="2024-01-23T00:00:00" u="1"/>
        <d v="2024-01-25T00:00:00" u="1"/>
        <d v="2024-01-26T00:00:00" u="1"/>
        <d v="2024-01-29T00:00:00" u="1"/>
        <d v="2024-02-02T00:00:00" u="1"/>
        <d v="2024-02-06T00:00:00" u="1"/>
        <d v="2024-02-07T00:00:00" u="1"/>
        <d v="2024-02-10T00:00:00" u="1"/>
        <d v="2024-02-13T00:00:00" u="1"/>
        <d v="2024-02-14T00:00:00" u="1"/>
        <d v="2024-02-20T00:00:00" u="1"/>
        <d v="2024-02-23T00:00:00" u="1"/>
        <d v="2024-02-25T00:00:00" u="1"/>
        <d v="2024-02-26T00:00:00" u="1"/>
        <d v="2024-02-27T00:00:00" u="1"/>
        <d v="2024-02-29T00:00:00" u="1"/>
        <d v="2024-03-07T00:00:00" u="1"/>
        <d v="2024-03-09T00:00:00" u="1"/>
        <d v="2024-03-11T00:00:00" u="1"/>
        <d v="2024-03-12T00:00:00" u="1"/>
        <d v="2024-03-13T00:00:00" u="1"/>
        <d v="2024-03-15T00:00:00" u="1"/>
        <d v="2024-02-22T00:00:00" u="1"/>
        <d v="2024-03-18T00:00:00" u="1"/>
        <d v="2024-03-19T00:00:00" u="1"/>
        <d v="2024-03-20T00:00:00" u="1"/>
        <d v="2024-03-25T00:00:00" u="1"/>
        <d v="2024-03-26T00:00:00" u="1"/>
        <d v="2024-03-27T00:00:00" u="1"/>
        <d v="2024-03-28T00:00:00" u="1"/>
        <d v="2024-04-01T00:00:00" u="1"/>
        <d v="2024-04-02T00:00:00" u="1"/>
        <d v="2023-07-03T00:00:00" u="1"/>
        <d v="2024-04-04T00:00:00" u="1"/>
        <d v="2023-11-01T00:00:00" u="1"/>
        <d v="2024-04-05T00:00:00" u="1"/>
        <d v="2024-04-08T00:00:00" u="1"/>
        <d v="2024-04-09T00:00:00" u="1"/>
        <d v="2024-04-10T00:00:00" u="1"/>
        <d v="2024-04-11T00:00:00" u="1"/>
        <d v="2024-04-15T00:00:00" u="1"/>
        <d v="2024-04-19T00:00:00" u="1"/>
        <d v="2024-04-22T00:00:00" u="1"/>
        <d v="2024-04-24T00:00:00" u="1"/>
        <d v="2024-04-25T00:00:00" u="1"/>
        <d v="2024-04-26T00:00:00" u="1"/>
        <d v="2024-04-30T00:00:00" u="1"/>
        <d v="2024-05-03T00:00:00" u="1"/>
        <d v="2024-05-05T00:00:00" u="1"/>
        <d v="2024-05-06T00:00:00" u="1"/>
        <d v="2024-05-07T00:00:00" u="1"/>
        <d v="2024-05-08T00:00:00" u="1"/>
        <d v="2024-05-09T00:00:00" u="1"/>
        <d v="2024-05-13T00:00:00" u="1"/>
        <d v="2024-05-14T00:00:00" u="1"/>
        <d v="2024-05-15T00:00:00" u="1"/>
        <d v="2020-07-31T00:00:00" u="1"/>
        <d v="2019-05-25T00:00:00" u="1"/>
        <d v="2024-05-18T00:00:00" u="1"/>
        <d v="2024-05-20T00:00:00" u="1"/>
        <d v="2024-05-21T00:00:00" u="1"/>
        <d v="2024-05-22T00:00:00" u="1"/>
        <d v="2024-05-23T00:00:00" u="1"/>
        <d v="2024-05-24T00:00:00" u="1"/>
        <d v="2024-05-30T00:00:00" u="1"/>
        <d v="2024-05-31T00:00:00" u="1"/>
        <d v="2024-06-03T00:00:00" u="1"/>
        <d v="2024-06-04T00:00:00" u="1"/>
        <d v="2024-06-05T00:00:00" u="1"/>
        <d v="2024-06-06T00:00:00" u="1"/>
        <d v="2024-06-07T00:00:00" u="1"/>
        <d v="2024-06-08T00:00:00" u="1"/>
        <d v="2024-06-10T00:00:00" u="1"/>
        <d v="2024-06-11T00:00:00" u="1"/>
        <d v="2024-06-12T00:00:00" u="1"/>
        <d v="2024-06-13T00:00:00" u="1"/>
        <d v="2024-06-14T00:00:00" u="1"/>
        <d v="2024-06-17T00:00:00" u="1"/>
        <d v="2024-06-19T00:00:00" u="1"/>
        <d v="2024-06-24T00:00:00" u="1"/>
        <d v="2024-06-25T00:00:00" u="1"/>
        <d v="2024-06-26T00:00:00" u="1"/>
        <d v="2024-07-08T00:00:00" u="1"/>
        <d v="2024-07-09T00:00:00" u="1"/>
        <d v="2024-07-11T00:00:00" u="1"/>
        <d v="2024-07-12T00:00:00" u="1"/>
        <d v="2024-07-22T00:00:00" u="1"/>
        <d v="2024-07-23T00:00:00" u="1"/>
        <d v="2024-07-24T00:00:00" u="1"/>
        <d v="2024-07-25T00:00:00" u="1"/>
        <d v="2024-07-26T00:00:00" u="1"/>
        <d v="2024-08-02T00:00:00" u="1"/>
        <d v="2024-07-21T00:00:00" u="1"/>
        <d v="2024-08-05T00:00:00" u="1"/>
        <d v="2024-08-08T00:00:00" u="1"/>
        <d v="2024-08-09T00:00:00" u="1"/>
        <d v="2024-08-13T00:00:00" u="1"/>
        <d v="2024-08-15T00:00:00" u="1"/>
        <d v="2024-08-14T00:00:00" u="1"/>
        <d v="2024-08-16T00:00:00" u="1"/>
        <d v="2024-08-19T00:00:00" u="1"/>
        <d v="2024-08-22T00:00:00" u="1"/>
        <d v="2024-08-24T00:00:00" u="1"/>
        <d v="2024-08-27T00:00:00" u="1"/>
        <d v="2024-08-29T00:00:00" u="1"/>
        <d v="2024-08-30T00:00:00" u="1"/>
        <d v="2024-08-03T00:00:00" u="1"/>
        <d v="2024-08-04T00:00:00" u="1"/>
        <d v="2024-09-05T00:00:00" u="1"/>
        <d v="2024-09-06T00:00:00" u="1"/>
        <d v="2024-09-10T00:00:00" u="1"/>
        <d v="2024-08-20T00:00:00" u="1"/>
        <d v="2024-09-11T00:00:00" u="1"/>
        <d v="2024-09-12T00:00:00" u="1"/>
        <d v="2024-09-16T00:00:00" u="1"/>
        <d v="2024-09-17T00:00:00" u="1"/>
        <d v="2024-09-18T00:00:00" u="1"/>
        <d v="2024-09-19T00:00:00" u="1"/>
        <d v="2024-09-20T00:00:00" u="1"/>
        <d v="2024-09-26T00:00:00" u="1"/>
        <d v="2024-09-27T00:00:00" u="1"/>
        <d v="2024-10-02T00:00:00" u="1"/>
        <d v="2024-10-04T00:00:00" u="1"/>
        <d v="2024-10-03T00:00:00" u="1"/>
        <d v="2024-09-30T00:00:00" u="1"/>
        <d v="2024-10-08T00:00:00" u="1"/>
        <d v="2024-10-11T00:00:00" u="1"/>
        <d v="2024-10-14T00:00:00" u="1"/>
        <d v="2024-10-15T00:00:00" u="1"/>
        <d v="2024-10-17T00:00:00" u="1"/>
        <d v="2024-10-21T00:00:00" u="1"/>
        <d v="2024-10-22T00:00:00" u="1"/>
        <d v="2024-10-29T00:00:00" u="1"/>
        <d v="2024-10-28T00:00:00" u="1"/>
        <d v="2024-10-30T00:00:00" u="1"/>
        <d v="2024-10-31T00:00:00" u="1"/>
        <d v="2024-11-06T00:00:00" u="1"/>
        <d v="2024-11-07T00:00:00" u="1"/>
        <d v="2024-11-08T00:00:00" u="1"/>
        <d v="2024-11-12T00:00:00" u="1"/>
        <d v="2024-11-13T00:00:00" u="1"/>
        <d v="2024-11-14T00:00:00" u="1"/>
        <d v="2024-11-18T00:00:00" u="1"/>
        <d v="2024-11-21T00:00:00" u="1"/>
        <d v="2024-11-20T00:00:00" u="1"/>
        <d v="2024-11-25T00:00:00" u="1"/>
        <d v="2024-11-27T00:00:00" u="1"/>
        <d v="2024-09-09T00:00:00" u="1"/>
        <d v="2024-12-03T00:00:00" u="1"/>
        <d v="2024-12-04T00:00:00" u="1"/>
        <d v="2024-12-05T00:00:00" u="1"/>
        <d v="2024-12-02T00:00:00" u="1"/>
        <d v="2024-12-09T00:00:00" u="1"/>
        <d v="2024-12-10T00:00:00" u="1"/>
        <d v="2024-12-11T00:00:00" u="1"/>
        <d v="2024-12-12T00:00:00" u="1"/>
        <d v="2024-12-13T00:00:00" u="1"/>
        <d v="2024-12-17T00:00:00" u="1"/>
        <d v="2024-12-19T00:00:00" u="1"/>
        <d v="2024-12-16T00:00:00" u="1"/>
        <d v="2025-04-11T00:00:00" u="1"/>
        <d v="2025-06-16T00:00:00" u="1"/>
        <d v="2025-06-17T00:00:00" u="1"/>
        <d v="2025-11-23T00:00:00" u="1"/>
        <d v="2025-05-18T00:00:00" u="1"/>
      </sharedItems>
    </cacheField>
    <cacheField name="Month" numFmtId="0">
      <sharedItems containsBlank="1" containsMixedTypes="1" containsNumber="1" containsInteger="1" minValue="1" maxValue="12" count="16">
        <n v="1"/>
        <n v="5"/>
        <n v="6"/>
        <n v="12"/>
        <s v="NA"/>
        <m/>
        <n v="2"/>
        <n v="3"/>
        <e v="#VALUE!"/>
        <s v="58F2200054"/>
        <n v="4"/>
        <n v="7"/>
        <n v="8"/>
        <n v="9"/>
        <n v="10"/>
        <n v="11"/>
      </sharedItems>
    </cacheField>
    <cacheField name="Year" numFmtId="0">
      <sharedItems containsBlank="1" containsMixedTypes="1" containsNumber="1" containsInteger="1" minValue="1900" maxValue="2026" count="8">
        <n v="2025"/>
        <s v="Product/Process Validation Receiving"/>
        <m/>
        <e v="#VALUE!"/>
        <s v="Axle Housing STR"/>
        <s v="Axle, Housing STR"/>
        <n v="2026"/>
        <n v="1900"/>
      </sharedItems>
    </cacheField>
    <cacheField name="Part Number" numFmtId="0">
      <sharedItems containsBlank="1" containsMixedTypes="1" containsNumber="1" containsInteger="1" minValue="317003" maxValue="40437260" count="157">
        <s v="SP-3132"/>
        <s v="X830027784"/>
        <s v="58D2280002"/>
        <s v="58B2200812"/>
        <s v="NA"/>
        <s v="PC"/>
        <m/>
        <s v="58B5422835"/>
        <s v="58F8000884"/>
        <s v="58F5431051"/>
        <s v="SP-10"/>
        <s v="58E5430663"/>
        <s v="58F0150571"/>
        <s v="58E5430653"/>
        <s v="58B4601802"/>
        <s v="58F2200900"/>
        <s v="58B5421831"/>
        <s v="58F4600541"/>
        <s v="58E2200133"/>
        <s v="58B0207300"/>
        <s v="58F2200054"/>
        <s v="58E5404775"/>
        <s v="SP-073"/>
        <s v="58F0400950"/>
        <s v="EL7409/58F2200054"/>
        <s v="WB1162/58F2200054"/>
        <s v="58F5411401"/>
        <s v="X830032211"/>
        <s v="58B5405045"/>
        <s v="58F5452851"/>
        <s v="58D5480362"/>
        <s v="58F5454401"/>
        <s v="177-8803"/>
        <s v="SP-10 /SP-8"/>
        <s v="58E5426002"/>
        <s v="58E8050642, 58E8050632"/>
        <s v="10655721-011PEG"/>
        <s v="58F0250571"/>
        <s v="58E5452740"/>
        <s v="58E5408924"/>
        <s v="58E2200054"/>
        <s v="58B5463860"/>
        <s v="58B2200054"/>
        <s v="58B5464630"/>
        <s v="58B4601600"/>
        <s v="X830003030"/>
        <n v="10651546"/>
        <s v="X8300277830"/>
        <s v="58E2200234"/>
        <s v="58E5423540"/>
        <s v="X830035160"/>
        <s v="SP-3133,SP-009"/>
        <s v="SP-3133,SP-010"/>
        <s v="58F5415003"/>
        <s v="58F4601520"/>
        <s v="58E5453291"/>
        <s v="21475257-001"/>
        <s v="58E5400301"/>
        <s v="58B0240801"/>
        <s v="58F0350001"/>
        <s v="58F5452150"/>
        <s v="SP-009"/>
        <s v="58F5452852"/>
        <s v="58E5454100"/>
        <s v="LS1131707"/>
        <s v="58B5421001"/>
        <s v="58F2201300"/>
        <s v="10849759-011"/>
        <s v="58E2200132 "/>
        <s v="10655721-011"/>
        <s v="21470045-001"/>
        <s v="21470044-001"/>
        <s v="21470206-001"/>
        <s v="SW-2145"/>
        <s v="58B8040213"/>
        <n v="10663474"/>
        <s v="58E5452500"/>
        <s v="58B2200813"/>
        <n v="12733771"/>
        <n v="12733815"/>
        <s v="58B5464640"/>
        <s v="LS1081216"/>
        <s v="1778803"/>
        <s v="58F2200002"/>
        <s v="58E545291"/>
        <s v="58F8051001"/>
        <s v="XC0847"/>
        <s v="XC0829"/>
        <s v="58D2280003"/>
        <s v="58F5451141 "/>
        <s v="58F8040330"/>
        <s v="58F2200055"/>
        <s v="5 Why"/>
        <s v="LS1105438"/>
        <s v="58B5463951, 58B5463921"/>
        <s v="24013562"/>
        <s v="21475255 PA01"/>
        <s v="58E0618004"/>
        <s v="SM0190"/>
        <s v="X830027785"/>
        <s v="58E22000234"/>
        <s v="58F5410830"/>
        <s v="X830032212"/>
        <s v="58B4600910"/>
        <s v="12742374"/>
        <s v="12742352"/>
        <s v="X830003110"/>
        <s v="58F5415103"/>
        <s v="10655720-011"/>
        <s v="21457754-001"/>
        <s v="LS1141351-P"/>
        <s v="58F4601071"/>
        <s v="58B5451602"/>
        <s v="58D4601120"/>
        <s v="X830032213"/>
        <s v="58B5463861"/>
        <s v="ED4784"/>
        <s v="58B5431000"/>
        <s v="X830035161"/>
        <s v="Various"/>
        <s v="58E5430646"/>
        <s v="58B0207003"/>
        <s v="X830006677"/>
        <s v="Cabinets"/>
        <s v="40299549"/>
        <s v="All Chassis"/>
        <s v="21489639-011"/>
        <s v="58F0350001 "/>
        <s v="58F2400012"/>
        <s v="N/A"/>
        <s v="58B5451603"/>
        <s v="58E8055050"/>
        <s v="58B5453332"/>
        <n v="40233473" u="1"/>
        <n v="10650643" u="1"/>
        <n v="10650644" u="1"/>
        <n v="40047412" u="1"/>
        <n v="40304696" u="1"/>
        <n v="10706507" u="1"/>
        <n v="894516" u="1"/>
        <n v="10617492" u="1"/>
        <n v="40171773" u="1"/>
        <n v="24036590" u="1"/>
        <n v="40235380" u="1"/>
        <n v="40437260" u="1"/>
        <n v="10503660" u="1"/>
        <n v="40211593" u="1"/>
        <n v="23971197" u="1"/>
        <n v="40031091" u="1"/>
        <n v="24014085" u="1"/>
        <n v="317003" u="1"/>
        <n v="21457808" u="1"/>
        <n v="40030894" u="1"/>
        <n v="40437068" u="1"/>
        <n v="40235114" u="1"/>
        <n v="10626657" u="1"/>
        <n v="520110" u="1"/>
      </sharedItems>
    </cacheField>
    <cacheField name="Part _x000a_Description" numFmtId="0">
      <sharedItems containsBlank="1"/>
    </cacheField>
    <cacheField name="Part Family" numFmtId="0">
      <sharedItems count="7">
        <s v="Other"/>
        <s v="Cab"/>
        <s v="Axle"/>
        <s v="Control Box"/>
        <s v="Grill"/>
        <s v="Deck"/>
        <s v="Tank"/>
      </sharedItems>
    </cacheField>
    <cacheField name="Reference #'s _x000a_(Cust. CAR #, Stop _x000a_Tag #, Audit NC #)" numFmtId="0">
      <sharedItems containsBlank="1" containsMixedTypes="1" containsNumber="1" containsInteger="1" minValue="46010" maxValue="2529430"/>
    </cacheField>
    <cacheField name="Customer" numFmtId="0">
      <sharedItems containsBlank="1" count="15">
        <s v="Midland"/>
        <s v="Komatsu"/>
        <s v="Internal"/>
        <m/>
        <s v="Timberline/_x000a_Komatsu"/>
        <s v="Liberty"/>
        <s v="Timberline"/>
        <s v="Caterpillar"/>
        <s v="GDLS"/>
        <s v="Mack Defense"/>
        <s v="QCI Stratford"/>
        <s v="Progress Rail"/>
        <s v="Cambridge"/>
        <s v="Cambridge Stratford"/>
        <s v="N/A"/>
      </sharedItems>
    </cacheField>
    <cacheField name="email" numFmtId="0">
      <sharedItems containsDate="1" containsBlank="1" containsMixedTypes="1" minDate="2025-03-07T00:00:00" maxDate="1899-12-31T04:01:03"/>
    </cacheField>
    <cacheField name="200 Series" numFmtId="0">
      <sharedItems containsBlank="1" containsMixedTypes="1" containsNumber="1" containsInteger="1" minValue="1" maxValue="504152"/>
    </cacheField>
    <cacheField name="800 Series" numFmtId="0">
      <sharedItems containsDate="1" containsBlank="1" containsMixedTypes="1" minDate="1899-12-31T00:33:04" maxDate="1899-12-31T00:33:04"/>
    </cacheField>
    <cacheField name="Komatsu Tracking" numFmtId="0">
      <sharedItems containsBlank="1"/>
    </cacheField>
    <cacheField name="Work _x000a_Order #" numFmtId="0">
      <sharedItems containsBlank="1" containsMixedTypes="1" containsNumber="1" containsInteger="1" minValue="513" maxValue="35704594"/>
    </cacheField>
    <cacheField name="Manufacture _x000a_Date" numFmtId="0">
      <sharedItems containsDate="1" containsBlank="1" containsMixedTypes="1" minDate="2024-01-01T00:00:00" maxDate="2026-12-26T00:00:00"/>
    </cacheField>
    <cacheField name="Quantity" numFmtId="0">
      <sharedItems containsBlank="1" containsMixedTypes="1" containsNumber="1" containsInteger="1" minValue="1" maxValue="121"/>
    </cacheField>
    <cacheField name="Problem Description" numFmtId="0">
      <sharedItems containsBlank="1" count="1569" longText="1">
        <s v="The frame is missing a latch Item no. 13 on drawing SP-3135 (M5075) for holding the side door open on the machine"/>
        <s v="PB9923 windshield wiper motor has dead short causing fuse to                _x000a_    pop when powered on                                                         "/>
        <s v="Several areas of poor weld quality. will need reworked prior to use. areas of   _x000a_poor weld quality marked on the part.     Debit 2400 only                                      "/>
        <s v="During assembly at G&amp;D axle was found with rust/debris in ports of 58B6010020 manifold, plastic caps do not provid  proper protection from contamination. 58B6010020 print list eng std 4.93.003 which lists plugs that should be installed in ports to prevent contamination. Unknown why supplier is not installing plugs per engineering specs,many past defects debit 42 only"/>
        <s v="Receiver not verify MTR per process map _x000a_Receiver not scan paint CoA per process map_x000a_Supplier PPAP not identified using QA-715 per process map"/>
        <s v="Training Form names should be updated per markup to reflect the new form  # in use in fusion.  Process is followed"/>
        <s v="ECN tab 2 is not use in Cambridge.   Tab 2 is used in stratford  FRM EN-007 (neither location uses this)  consider updating or evaluating do we want to use this form."/>
        <s v="Process is followed but wording is different.   Procedure states Pack list vs Pack slips.   CRS is that CSR Customer Service Rep.   Receive other shipping documents.  It is assumed this means PPAP or Deviation documents.  In process flow elizibeth currently files copy per PRO 1.1 and Invoices customer per WI-12.1 .   See scanned notes"/>
        <s v="After QA finish inspection, measurement value is recorded on drawing, there is no sign off on drawing to show who performed the task and when the inspectitoin was done._x000a_The scanned drawing saved in foldder, there is no clear link supliere PO"/>
        <m/>
        <s v="During assembly at G&amp;D 58b2201620 hatch door was found not latching closed properly. Latch will not grab keeper. 2 different hatch doors tried with same result. Hatch door measurement o mm checks ok. Unable to measure axle  dimension of 709.7mm. EL0851 possibly welded off location for keeper. Order 1 pc of EL0851 from supplier."/>
        <s v="When checking for water damage the door came off hinges and dropped the door causing some bent ."/>
        <s v="Right hand side mounting plate is welded on approx 120mm off.  Spec: 1321.1mm  &amp; actual measurement is  1200mm. "/>
        <s v="Wrong cap screw welded on part for radiator cap to bolt on. Should be .875&quot; long and founds ome of 0.750&quot;. Same as defect 516729 (24-358)."/>
        <s v="PPAP part. Welds does not meet the print spec.Debit $14085.22"/>
        <s v="Water leakage between the walls. Debit $8334.20 only "/>
        <s v="58E-54-10682 trim bracket is off location inside of cab causing RH side panel 58B-54-70770 to not fit properly. Trim bracket should measure 345.1mm from tapped hole in rops frame. Actual measurement is approx. 341mm"/>
        <s v="The left side operator console mount socket (SP-134) is not square to the deck of the machine."/>
        <s v="Wrong part # is printed on the sticker thats taped to the part. Part #58E-54-30662 is on the sticker, but should be part #58E-54-30663."/>
        <s v="Wrong part sent by supplier. Part #58F-02-50571 was ordered, but part #58F-02-50570 was received. This was a mistake from our side and it got resolved in Nov-2024. see emails in the CAR folder"/>
        <s v="Customer ordered 58E5430653 but we supplied them 58E5430663 and the label on the part was different too (58E5430652). "/>
        <s v="Cab assy recieved at PMO with the bottom rh mm0576 weld nut welded off location on the 58E5424252 plate A.,Steering mtg. The steering column will not bolt up."/>
        <s v="PPAP Part. item 33 should be welded under Item 4 both sides. Item 34&amp;35 channe welds are low and have undercut.Welds needs to go over tacks.berries ,overlap, reentery angle lack of fusion on prep parts size on conner of the tubes"/>
        <s v="During assembly at G&amp;D rear tube str 58F2200940 was found not fitting on rear axle. Print dimension of 684 mm between 58F2200830 tapped pads measures approx 687 mm. Two  different 58F2200940 tubes tried with same result._x000a_ REWORK AT PMO. ORDER 1 PC OF 58F2200830 TAPPED PAD"/>
        <s v="Broken stud on inner left wall( May be lack of fusion) "/>
        <s v="58F4600541 found with sheet metal (58F-46-00590 &amp; 58F-46-00580) not square and on right location. 38.0 dimension found out of specification."/>
        <s v="Cab floor RH lwr sheet 58E-54-24761 has hole/weld nut off location where 58B5470490 dash bottom cover bolts to  the floor. hole should measure 318mm from the egde of the  lower sheet hole actually measures approx. 315mm causing cover to not properly fit. Rework in dept"/>
        <s v="We received a defect notice from Liberty on 58B5422835 enclosure about holes not being plugged before paint, Incorrect holes plugged prior to painting, causing insufficient hole diameter_x000a_"/>
        <s v="During assembly at G&amp;D 2 pcs of EG7814 were found welded to axle off location. Print 58E2200143 lists dimension of 162.7 mm center of hole to center of hole. Actual measurement is approx 150 mm between holes. 2 pcs will need cut off and located per print. REWORK AT PMO. ORDER 2 PCS OF EG7814"/>
        <s v="Weld not complete around stud in section C-C on Page 2."/>
        <s v="Bar on right door welded towards right side of door instead of left side of door."/>
        <s v="Missing bar on back panel in left compartment of enclosure."/>
        <s v="During assembly at G&amp;D def tank was found with damaged threads at 58B0200570 flange. Threads look and feel rough,filter will not install fully due to threads damaged at bottom of flange, unknown how damage occurred, not damaged  at G&amp;D."/>
        <s v="During assembly at G&amp;D axle was found with weld in holes of EM8618 bracket str for blower press switch box and portable light. VH9969 studs welded to EM8619 off position &amp; weld at top of TY1334 pipe. ORDER 1 PC EM8618."/>
        <s v="Welding defects like undercuts, Lack of fusion, pin holes, undersize, weld barries etc. "/>
        <s v="Def tank was found not fitting on_x000a_       fuel tank properly. Top of tank is flush, 1 side of lower_x000a_       mount is flush, 1 side of lower tank mount is approx 1/2_x000a_       inch from fuel tank. When lower tank is mounted flush,_x000a_       opposite side of top of def tank is approx 1/2 inch from_x000a_       fuel tank. Def tank appears to be warped, tried on two fuel_x000a_       tanks with same result. Reference defect 899309 for same_x000a_       issue."/>
        <s v="During assembly at G&amp;D weld was found in hole of EK7293 tapped pad for handrail mounting, bolt will not tighten to handrail.        ORDER 1 PC OF EK7293."/>
        <s v="Rear body weldment (SP-165) is missing both item 13's (Lashing D'ring W/ Mount) and identification serial no. "/>
        <s v="During assembly at G&amp;D def tank was found with 1 pc of 58B0202140 tapped seat welded off location. Print 58F0200851 lists dimension of 434.0 mm, actual measurment is approx 234 mm. Def tank will be installed on fuel tank for truck 940556. **ORDER 1 PC OF 58B0202140**"/>
        <s v="    Part was damaged during tear down of rear axle due to weld                  _x000a_    issues"/>
        <s v="Pivot eye bolts need replaced after removing pivot eye from                 _x000a_    axle due to failed weld audit. Reference DN517045"/>
        <s v="Cab recieved at PMO with 58E-54-23784 plate stamped_x000a_       inncorecttly Radio and WIFI stamps flipped on plate_x000a_       Contact supllier to order new plate"/>
        <s v="Missing bar on top inside panel of left compartment . Debit $6230.21 only"/>
        <s v="When deck was lifted from supplier transport stand bent sheet metal was found from deck not loaded and banded to stand properly. Sheet metal was sitting on white protective plastic causing the damage. Rework at PMO"/>
        <s v="During assembly at G&amp;D hatch door hinges were found welded to axle 180 degrees off location causing hatch door to not  close and not centered in opening. Hinge p/n's EL0850 &amp; EL0849, 1 pc each. No supplier code stamped on axle.REWORK AT PMO.       ORDER 1 PC OF EL0850 &amp; 1 PC OF EL0849"/>
        <s v="The two nuts for the passenger seat teather eye  bolts dont line up with the holes in the floor"/>
        <s v="Not welded to REV02. Top deck plate needs weldeed solid angle iron needs weld solid on top,overlap."/>
        <s v="58F5452851 PLATFORM, CENTER DECK arrived at PMO missing a   standoff for the score board harness.Rework in department"/>
        <s v="During assembly at G&amp;D 1 pc of MM0073 broke free from  inside of axle due to poor weld quality, lack of fusion.REWORK AT PMO"/>
        <s v="Welding defects like undercuts, Lack of fusion, pin holes, undersize, weld barries etc. Debit $47037.95"/>
        <s v="Grille structure recieved at PMO with lack of penetration on the tr4439 c/s to the ef8142 mount plate Causing cap screw to break free during assembly process.Rework in dept"/>
        <s v="THE LEFT HAND SIDE MOUNTING PLATE 58F5440760 IS WELDED ON APPROX 100MM TOO LOW. THE 1321.1 MM MEASUREMENT IS NOT KEPT IT MEASURES APPROX 1200MM"/>
        <s v="During assembly at G&amp;D elbow will not thread into port due to 1 pc of EG7814 tapped pad welded too close to port. Print  lists dimension of 20 degrees from top/center of axle. Possible CR needed to list better dimension on print to   avoid interference issue. Surface rust found at wheel motor machined surfaces due to poor RP application."/>
        <s v="During assembly at G&amp;D 58F2200920 cover was found not_x000a_fitting on axle, cover measures to print. Dimensions not found on print for axle.Debit $150"/>
        <s v="The EG1796 barr, tapped on the inside of the rear case is welded on too high the bracket that bolts too it hits the tube on the rear case."/>
        <s v="During assembly at G&amp;D 58D0400540 coverwas found not fitting, on axle. Axle print shows 4 pc of MM0082 in line 400 mm apart, bolts not welded in line causing cover to not fit."/>
        <s v="Paint came off when installing the bulck head fittings  for brake and steering hoses.   rework asn needed"/>
        <s v="CAB Brake cabinet recieved at pmo with broken stud inside_x000a_       "/>
        <s v="Welding defects like undercuts, Lack of fusion, pin holes, undersize, weld barries etc. Debit $150"/>
        <s v="Cab recieved at PMO with damaged PC0639 connector at JWW break out on harness 58B-06-06160. Contact supplier to order PC0639 plug end.  Rework in dept"/>
        <s v="Platform Center deck recieved at PMO missing item #79, 58f5409600 Bracket assy Str. along with the mounting hardware for it"/>
        <s v="Stitch weld instead of solid weld."/>
        <s v="Missing bar on top inside panel of left compartment and missing bar on left side of back panel."/>
        <s v="Welding defects like undercuts, Grinding marking, pin holes, undersize, weld barries, Damage, Porosity etc. "/>
        <s v="Cab recieved at PMO missing 58E-54-27090 Cab decal mnt plate"/>
        <s v="Welding defects like undercuts, Grinding marking, pin holes, undersize, weld barries, Damage, LOF, Porosity etc. "/>
        <s v="During assembly at G&amp;D anti sway bar pin will not move  through both TX8110 sleeves. Sleeves not in line."/>
        <s v="Broken weld at small hinge door, bent stair rugs, blast media is not fully removed before paint, Dimesional inaccuracy"/>
        <s v="       During assembly at G&amp;D anti- sway bar pin was found not_x000a_       moving through both bores in XB3497. Bores appear to be not_x000a_       in line. Unknown if supplier test fits pin and During assembly at G&amp;D 1 pc of MM0648 weld stud was found_x000a_       welded to wrong side of XB6732 light bracket for harness_x000a_       routing"/>
        <s v="Brake cabinet recieved at PMO with 3 out of 4 bolts loose_x000a_       on the left hand top door handle."/>
        <s v="Welding defect like underfill, undercuts, LOF and Overlaps"/>
        <s v="During assembly at G&amp;D 1 pc of DC0859 coupling was found out of round, harness connector will not thread into coupling. Axle will need out of round coupling removed, new welded to axle prior to RTS."/>
        <s v="Rear axle recieved at PMO missing the last 2 digits of the_x000a_       serial # and the revision #. Looks to have been ground off_x000a_       the start of the serial # reads 5072"/>
        <s v="Welding defects like undercuts, Lack of fusion, pin holes, undersize, weld barries, grinding marks etc. "/>
        <s v="Fuel Tank Hinge Plate (FN13) is out of location. It is preventing fuel tank lid to be installed"/>
        <s v="During assembly at G&amp;D 58B3300400 mount str was found with 58B3300160 plate welded uside down causing holes to be off location. 58B3300160 will need cut off and new welded  per print"/>
        <s v="       58F0250571 MUFFLER A., EXHAUST arrived at PMO with a large weld bead inside of the tube causing fitment issues_x000a_       Rework in department"/>
        <s v="Part found in inventory with 58B5450041 installed180 degrees off location. Part needs reworked prior to RTS"/>
        <s v="Deck recieved at PMO with 2 58E-54-15631 Bent plates welded_x000a_       onto bottom side of deck in the wrong orientation.ID&amp;T not found_x000a_       Rework in dept"/>
        <s v="       During assembly at G&amp;D XB3458 mounting str j/box was found_x000a_       welded to axle 180 degrees off location causing junction box_x000a_       door to hit lube injectors when opening"/>
        <s v="       During weld audit at G&amp;D poor weld quality was found at 3_x000a_       locations on axle. During assembly at G&amp;D axle found with shot/rust in threaded_x000a_       holes of EF9605 junction block"/>
        <s v="calk covering welds,oil canning in front of driver seat_x000a_                        porosity.undercut all over.tie endsllack of fusion  next_x000a_                        to mounting plate"/>
        <s v="       During assembly at G&amp;D axle was found with rust in ports_x000a_       of 58B6010020 manifold. 58B6010020 print lists eng std_x000a_       4.93.003 which describes importance of cleanliness of hyd_x000a_       components."/>
        <s v="Several areas of poor weld quality found during weld audit_x000a_       by E Bazhenow. Dings found on both sides of axle to top of_x000a_       wheel motor machined surfaces, appears to be chain marks"/>
        <s v="Grille Top 58B5463860 received at PMO with 2 inner 58B5464710 plate welded off location . Tabs should be measure 1016 mm apart but tabs measure approx 915 mm. Send part back. "/>
        <s v="During assembly at G&amp;D axle found with surface rust in_x000a_       ports of EF9605 junction block. EF9605 print lists eng std_x000a_       4.93.003 which describes importance of cleanliness of hyd_x000a_       components"/>
        <s v="bent plates are off location._x000a_       should measure 50.8mm and actually approx 20mm_x000a_       send to ad"/>
        <s v="Three of them were missing all-around weld on one stud and one was missing a bar"/>
        <s v="Part has multiple areas of undercut , tie ins and profile issue"/>
        <s v="Original defect was 898724 written to perform weld audit._x000a_       Poor weld quality found in a few areas on axle during weld_x000a_       audit by E Bazhenow. Axle is ok to RTS to be assembled by_x000a_       G&amp;D, welds reworked at PMO. Defect tag to remain on axle._x000a_       Axle ok to use for G&amp;D assembly."/>
        <s v="Cab recieved at PMO missing 9 MM0079 C/S and 1 58E-54-26601_x000a_Hyd connector plate_x000a_       Contact supplier to order 9 MM0079 C/S and 1 58E-54-26601_x000a_       Hyd connector plate"/>
        <s v="       During assembly at G&amp;D axle was found with rust/shot/debris_x000a_       in ports of 58B6010020 manifold. 58B6010020 print lists eng_x000a_       std 4.93.003 which describes importance of cleanliness of_x000a_       hyd components. "/>
        <s v="one area of poor weld quality was found during the audit by eunice and scott.   _x000a_axle can be reworked at pmo after g&amp;d assy. defect needs changed to rework,     _x000a_defect tag to remain on axle"/>
        <s v="Cab is missing 2 1.0mm holes to mount the XC0105 Plate_x000a_       STR switcher"/>
        <s v="       1 58E-54-18090 round bar off location_x000a_       Bar should measure 10mm +\- 3mm from passenger side of plate_x000a_       Bar actually measures approx 110mm_x000a_       Rework in dept"/>
        <s v="       During assembly at G&amp;D 58B3300160 plate was found welded to_x000a_       58B3300400 180 degrees off location causing 2 holes to be_x000a_       at wrong postions"/>
        <s v="During assembly at G&amp;D anti sway bar pin was found not_x000a_       moving through both bores of XB3497, bores appear to be not_x000a_       in line"/>
        <s v="              During assembly at G&amp;D axle was found with rust/debris in_x000a_       ports of EF9605 junction block. EF9605 print lists eng std_x000a_       4.93.003 which describes importance of cleanliness of hyd_x000a_       components. See section 2.5 of 4.93.003 that lists p/n's of_x000a_       plugs that must be installed in ports of EF9605 at all times_x000a_       to prevent contamination. Supplier needs notified to install_x000a_       plugs per 4.93.003. Shot/rust found in threaded holes of_x000a_       EK7433 cable plate. "/>
        <s v="During assembly at G&amp;D axle was found with debris in ports_x000a_       of EF9605 junction block. Plastic caps do not provide proper_x000a_       protection against contamination. EF9605 print lists eng std_x000a_       4.93.003 which describes importance of cleanliness of hyd_x000a_       components. See section 2.5 of 4.93.003 that lists p/n's of_x000a_       plugs that must be installed in ports of EF9605 at all times_x000a_       to prevent contamination. Supplier needs notified to install_x000a_       plugs per 4.93.003. "/>
        <s v="Overlap / lack of fusion observed on tapped pads of the 10651546 side frame. Mainly present at tie-ins. Does not meet the AWS D1.3 acceptance criteria (8.1.1.2)"/>
        <s v="       item 39 58f5452900 plate has LR m12 weld not not centered in hole_x000a_       repair prior to shipping_x000a_       order 1 mm0577 m12 weld nut"/>
        <s v="During assembly at G&amp;D axle was found with debris in ports_x000a_       of EF9605 junction block. Plastic caps do not provide proper_x000a_       protection against contamination. EF9605 print lists eng std_x000a_       4.93.003 which describes importance of cleanliness of hyd_x000a_       components. See section 2.5 of 4.93.003 that lists p/n's of_x000a_       plugs that must be installed in ports of EF9605 at all times_x000a_       to prevent contamination. Supplier needs notified to install_x000a_       plugs per 4.93.003.  After defect 517539 was written, axle was found at G&amp;D_x000a_       assembly area with paint on machined surfaces at insides of_x000a_       rear suspension mounts and anti sway bar bores._x000a_       Steelcraft axles found wrong, Durose axles correct"/>
        <s v="Rear axle recieved at PMO with paint on the machined_x000a_       surfaces on the sides of the rear suspension mounts._x000a_       per STD.4.36 Paint is not allowed on machined surfaces_x000a_       rework as needed"/>
        <s v="We've encountered an issue with the hopper on one of the SP-10's that you've shipped to us.  The holes in both SP-547 tubes (Item 3 -Vert. Tube-Rear Outside on SP-784)) tubes are not aligned as the drawing intends.  Some of the holes are off by almost 1/4&quot;.   See the attached images and drawing excerpt below.  This is causing us major headaches in trying to mount the component that assembles in this location.  This issue is going to end up costing us 2 days of labor to make the assembly work, overall delaying our production schedule."/>
        <s v="       During assembly at G&amp;D axle was found with rust/debris/weld_x000a_       berries in ports of EF9605 junction block. Plastic caps do_x000a_       not provide proper protection from contamination. EF9605_x000a_       print lists eng std 4.93.003 which describes importance of_x000a_       cleanliness of hyd components. See section 2.5 of 4.93.003_x000a_       that lists p/n's of plugs that must be installed in ports of_x000a_       EF9605 to prevent contamination. Supplier needs notified to_x000a_       install plugs per 4.93.003. Paint on machined surfaces at_x000a_       lower susp and antisway bores. REWORK AT G&amp;D ASSEMBLY."/>
        <s v="During assembly at G&amp;D axle was found with paint on machined_x000a_       surfaces at lower rear suspension and anti-sway bar bores._x000a_        See prints 58D2280031 and XB3497 for callout of_x000a_       3.2 surface roughness at these 6 locations._x000a_       REWORK AT G&amp;D ASSEMBLY DEPT TO REMOVE PAINT AT 6 LOCATIONS"/>
        <s v="Complaints:WHEN THE ELECTRICIAN WAS WORKING ON THE OPERATOR CAB, HE_x000a_NOTICED THE LH SIDE DOOR HINGE WAS RUSTY from top to bottom._x000a_Cause:THE HINGE ON THE LH SIDE WAS RUSTY WHEN WE RECEIVED THE CAB AND IT IS RUSTY POSSIBLY DUE TO MOISTURE BUT OTHER WISE UNKNOWN._x000a_"/>
        <s v="       During assembly at G&amp;D axle was found with water/rust/debris_x000a_       in ports of 58B6010020 manifold. Plastic caps do not provide_x000a_       proper protection from contamination. 58B6010020 print lists_x000a_       eng std 4.93.003 which describes importance of cleanliness_x000a_       of hyd components. See section 2.5 of 4.93.003 that lists_x000a_       p/n's of plugs that must be installed to prevent_x000a_       contamination. Supplier needs notified to install plugs per_x000a_       4.93.003. Paint found on machined surfaces at low rear susp_x000a_       and anti-sway bar bores. REWORK AT G&amp;D ASSEMBLY"/>
        <s v="During assembly at G&amp;D axle was found with rust/debris in_x000a_       ports of EF9605 junc. block. Plastic caps do not provide_x000a_       proper protection against contamination. EF9605 print lists_x000a_       eng std 4.93.003 which describes importance of cleanliness_x000a_       of hyd components. See section 2.5 of 4.93.003 that lists_x000a_       p/n's of plugs that must be installed in ports of EF9605 to_x000a_       prevent contamination. Supplier needs notified to install_x000a_       plugs per 4.93.003. Paint found at machined surfaces at low_x000a_       susp and anti sway bar bores."/>
        <s v="During assembly at G&amp;D axle was found with paint on machined_x000a_       surfaces at lower suspension and antisway bar bores. Shot_x000a_       was found in threaded holes of XB3479 cable plate._x000a_       REWORK AT G&amp;D ASSEMBLY DEPT"/>
        <s v="Plate recieved at PMO gloss black_x000a_       Print calls the plate to be finished with flat black LW346-66. Debit $268.50 (898921 for 17 pieces), Debit $ 70.50 (898894 for 5 pieces)"/>
        <s v="Welding defects like undercuts, Lack of fusion, pin holes, undersize, weld barries etc.Paint at mach_x000a_       surfaces.White paint spots on yellow paint at hatch opening._x000a_       Chain mark at wheel motor mach surface. REWORK PRIOR TO RTS charged 1200 only"/>
        <s v="       During assembly at G&amp;D axle was found with paint on machined_x000a_       surfaces at lower susp and anti- sway bar bores._x000a_       REWORK AT G&amp;D ASSEMBLY DEPT. Debit $42.50"/>
        <s v="During assembly at G&amp;D axle was found with paint on machined_x000a_       surfaces at lower suspension and anti sway bar bores. Paint_x000a_       also found on ID of 1 pc of TX8110 sleeve, machined part. Debit $42.50"/>
        <s v="Beam A coner post has undercut on both back beams.Berries on driver seat.Missing weld outsde back,weld profile,Tie ends, undercut,lack of fusion,paint,mig wire stuch,Paint in thread"/>
        <s v="Dim 33-7/8 is undersized. Measures 33-7/16 "/>
        <s v="Customer found a set of deck extensions that are showing really bad paint adhesion/damage from shipping"/>
        <s v="Cab recieved at PMO missing the item #2, 58E5426280 bar_x000a_       round 3&quot; x 5&quot;. for the main harnes to tie too."/>
        <s v="Excess weld was found on threads of TZ8544 special coupling inside axle. Fitting will not_x000a_       tighten as needed due to weld on threads."/>
        <s v="Weld bead inside of inlet causing fitment issues not allowing tube to fit inside the muffler inlet"/>
        <s v="PPAP part. Tacks on top side should not be their.undercut,overlap,_x000a_                        pinholes,lack of fusion weld missing. Debit 20713.96"/>
        <s v="Parts came in as 58F4601520 but are 58F4601510"/>
        <s v="       During assembly at G&amp;D axle was found with rust/debris in_x000a_       ports of EF9605 junc block. Platic caps do not provide_x000a_       proper protection against contamination. EF9605 print lists_x000a_       eng std 4.93.003 which describes importance of cleanliness_x000a_       ofhyd components. See section 2.5 of 4.93.003 that lists_x000a_       p/n's of plugs that must be installed in ports of EF9605 to_x000a_       prevent contamination. Supplier needs notified to install_x000a_       plugs per 4.93.003. Paint found on machined surfaces at low_x000a_       susp and anti-sway bar bores. REWORK AT G&amp;D ASSEMBLY. Debit $64.50"/>
        <s v="58e5453291 platform, center deck arrived at pmo with item 21, 58e5417020 tapped pad welded on upside down so that threads were on bottom instead of top. Debit $ 75.00"/>
        <s v="Cab recieved at PMO missing 1 58E5423730 debit 750 only"/>
        <s v="During assembly at G&amp;D shoulder bolt at left lower_x000a_       suspension pin was found not moving through holes as needed._x000a_       Two holes are not in line"/>
        <s v="       During assembly at G&amp;D axle was found with rust/debris in_x000a_       ports of EF9605 junc block. Platic caps do not provide_x000a_       proper protection against contamination. EF9605 print lists_x000a_       eng std 4.93.003 which describes importance of cleanliness_x000a_       ofhyd components. See section 2.5 of 4.93.003 that lists_x000a_       p/n's of plugs that must be installed in ports of EF9605 to_x000a_       prevent contamination. Supplier needs notified to install_x000a_       plugs per 4.93.003. Paint found on machined surfaces at low_x000a_       susp and anti-sway bar bores. REWORK AT G&amp;D ASSEMBLY. Debit $63.75"/>
        <s v="       During assembly at G&amp;D axle was found with rust/debris in_x000a_       ports of EF9605 junc block. Platic caps do not provide_x000a_       proper protection against contamination. EF9605 print lists_x000a_       eng std 4.93.003 which describes importance of cleanliness_x000a_       ofhyd components. See section 2.5 of 4.93.003 that lists_x000a_       p/n's of plugs that must be installed in ports of EF9605 to_x000a_       prevent contamination. Supplier needs notified to install_x000a_       plugs per 4.93.003. Paint found on machined surfaces at low_x000a_       susp and anti-sway bar bores. REWORK AT G&amp;D ASSEMBLY."/>
        <s v="       During assembly at G&amp;D axle was found with paint/water/_x000a_       debris in ports of 58B6010020 manifold. Plastic caps do not_x000a_       provide proper protection. 58B6010020 print lists eng std_x000a_       4.93.003 which describes importance of cleanliness of hyd_x000a_       components. See section 2.5 of 4.93.003 that lists p/n's_x000a_       of plugs that must be installed to prevent contamination_x000a_       after cleaning. Supplier should clean and plug ports of_x000a_       58B6010020. Paint on machined surfaces at low susp and_x000a_       anti-sway bar bores. REWORK AT G&amp;D ASSEMBLY. Debit $64.50"/>
        <s v="       During assembly at G&amp;D axle was found with rust/debris in_x000a_       ports of EF9605 junc block. Platic caps do not provide_x000a_       proper protection against contamination. EF9605 print lists_x000a_       eng std 4.93.003 which describes importance of cleanliness_x000a_       ofhyd components. See section 2.5 of 4.93.003 that lists_x000a_       p/n's of plugs that must be installed in ports of EF9605 to_x000a_       prevent contamination. Supplier needs notified to install_x000a_       plugs per 4.93.003. Paint found on machined surfaces at low_x000a_       susp and anti-sway bar bores. REWORK AT G&amp;D ASSEMBLY.Debit $64.50"/>
        <s v="Pitting(imperfection)of 1.83mm depth found on fender plate at customer. It violates the thickness of the plate."/>
        <s v="During assembly at G&amp;D 1 MM0577 weld nut was found_x000a_       not centered in hole on 58E0605281 light bracket. 1 pc of_x000a_       PB5556 filter spin on hits on 58E2200050 rod panhard_x000a_       machining due to TZ8544 possibly welded too close to casting_x000a_       Assembly print X830005566"/>
        <s v="Control box recieved at PMO with TY9660 vavle mount off location_x000a_        Mount should measure 463.7 mm from the bootom of the cabin._x000a_       Mount actually measures appox. 490mm. Debit $337.50"/>
        <s v="ID of Flange End Undersized. Debit $150.00"/>
        <s v="       During assembly at G&amp;D EM8618 blower pressure switch bracket_x000a_       was found missing 1 hole for blower press switch. See print_x000a_       EM8619 for note TYP 4 holes 7.14 mm diameter, this bracket_x000a_       has only 3 holes.Debit $ 75.00"/>
        <s v="Cab recieved with wrong Front access plate installed. Acesss plate should be a 58E-54-55351 with cut out for radio. Access plate recieved in cab is a 58E-54-14443. Debit $ 300.00"/>
        <s v="Several areas of poor weld quality"/>
        <s v="Areas of poor weld quality found during review. After further inspection, axle found missing 1 pc TZ9849 coupling pipe which_x000a_s/b welded @ rear of axle.       Debit 33504.91                                               "/>
        <s v="There is rust under the paint on the back side of the upper bar. Debit $75.00"/>
        <s v="Customer found the Deck with missing 58E5430320 Mount Bracket . Debit $ 75.00      "/>
        <s v="On a machine that we are in the middle of building we found that the front axle pads are in the wrong position, preventing us from continuing to build the machine. They found the center of one axle pad to be 26-3/16&quot;, which is .156&quot; (about 4mm) out of tolerance. The drawing calls out the axle pad to be located 26-3/8&quot; from the front surface of the main frame. The other axle pad is worse, we are measuring it's center to be at 27-1/2&quot; or about 1-1/8&quot; (about 28mm) out of tolerance."/>
        <s v="PPAP part. 1 copper boss missing,welds are to big, undercut all around_x000a_                        ,pinholes on top,lack of fusion,profile of welds.debit 14311.72"/>
        <s v="PPAP part. This was initially rejected and we repaired and send it back. It got rejected again for other issues. Lack of fusion top side ,undercut on a gusset,weld profile_x000a_                        and paint"/>
        <s v="3 areas of porosity in welds found during weld audit of axle."/>
        <s v="During assembly at G&amp;D TX8110 sleeve was found to be_x000a_       interfering with installation of shoulder bolt for anti-sway_x000a_       bar pin. Hole in axle casting appears to be off location._x000a_       Per print 58E2200050 hole should be 88.71+/-.25mm from edge,_x000a_       actual measurement is approx 83mm. Debit $ 150.00"/>
        <s v="       Part found in inventory with TX8110 sleeve partially_x000a_       covering hole for anti sway bar pin shoulder bolt. Many_x000a_       gas/sand holes found in casting 58E2200050. Axle will need_x000a_       rework at anti sway bar hole. Axle needs checked to be sure_x000a_       casting meets spec with gas/sand holes. Ref DN517783.debit 33504.91 only"/>
        <s v="12mm weld nut not centered in hole causing tranformer hardware to not fit. Debit $75.00                     "/>
        <s v="       porosity,overlap, lack of fusion,undercut_x000a_       start and stop should have a 1 inch staggered"/>
        <s v="Lack of pentration on the RHlower door pin on the brake cab. Debit 75 only"/>
        <s v="Flange Tunnel found out of flatness. Flatness measured at 8mm. Weld Joint is incorrect."/>
        <s v="Axle was found with rust/water/oil/debris in ports of EF9605 junc block. Plastic plugs did not provide protection from contamination. EF9605 print lists eng std 4.93.003 that listsp/n' of plugs that should be installed in ports. Debit 42 only"/>
        <s v="Left deck is not flat in the rear it is an inch and a quarter lower than the headache rack in the rear. flush with headache rack til about the rear of the rear cab mount. Need to verify the part flatness once its back "/>
        <s v=" "/>
        <s v="lack of fusion, porosity, undercuts, wet paint, paint on threads found at many  _x000a_areas on exle during weld audit"/>
        <s v="       During weld audit performed by E Bazhenow weld found on_x000a_       wrong side of TZ4081 deflector plate, porosity found at_x000a_       weld top of nose cone. Axle will need reworked prior to_x000a_       RTS."/>
        <s v="PULL STOCK / CHECK PART. AXLE NEEDS WELD AUDIT PERFORMED. Debit 3600 only"/>
        <s v="Several areas of poor weld quality were found. Axle to be repaired at PMO. Debit 1125 only"/>
        <s v="PULL STOCK / CHECK PART. AXLE NEEDS WELD AUDIT PRIOR TO. Debit 1125 only"/>
        <s v="poor tie ins at several areas, missing weld, porosity at 2 areas found during_x000a_weld audit performed by eunice. part can be reworked after g&amp;d assy at_x000a__x0009_pmo.defect tag to remain on axle and production order issued to send part to_x000a__x0009_pmo for rework. Debit 1200 only"/>
        <s v="PULL STOCK / CHECK PART. AXLE NEEDS WELD AUDIT PRIOR TO RTS._x000a_SEVERAL AREAS OF POOR WELD QUALITY FOUND. Debit 1200 only"/>
        <s v="_x0009_PULL STOCK / CHECK PARTS. AXLE NEEDS WELD AUDIT PRIOR TO_x000a_RTS PER S ARCHDALE/E BAZHENOW._x000a_SEVERAL AREAS OF POOR WELD QUALITY FOUND WHEN WELD AUDIT PERFORMED. Debit 2400 only"/>
        <s v="PULL STOCK / CHECK PART. AXLE NEEDS WELD AUDIT PRIOR TO RTS._x000a_SEVERAL AREAS OF POOR WELD QUALITY FOUND DURING AUDIT, WILL NEED REWORKED. Debit 1200 only"/>
        <s v="10849759-011 Fuel Tank was found with leak and crack. Tank scrapped."/>
        <s v="PULL STOCK / CHECK PART. AXLE NEEDS WELD AUDIT PRIOR TO RTS._x000a_SEVERAL AREAS OF POOR WELD QUALITY FOUND DURING AUDIT,"/>
        <s v="SEVERAL AREAS OF POOR WELD QUALITY FOUND DURING WELD AUDIT, POOr, TIE INS, LACK   OF FUSION, EL0850 MTG EAR WAS WELDED TO AXLE NOT PARALLEL TO EL0849 MTG EAR     WHICH CAUSE HATCH STR TO NOT FIT, AXLE WILL NEED REPAIR                         "/>
        <s v="Air test showed a leak at the mating surface where fuel cap goes. Surface not flat."/>
        <s v="2U0mm profile to ABC actually measures 7.3mm. (NC Summary: E218879 Ref. Print 21470045 Sheet 1 Zone E7)"/>
        <s v="2U0mm Profile to ABC actually measures 8.8mm.(NC Summary: E218880 Ref. Print 21470044 Sheet 1 Zone E8)"/>
        <s v="2U0mm Profile to ABC actually measures 6.3mm. (NC Summary: E207289 - Ref. Print 21470206 Sheet 1 Zone C1)"/>
        <s v="SW-2145 chassis with S-741 [Cross Bar (CYL Mount)] flipped in the wrong orientation. This is causing us to be unable to mount the mating components."/>
        <s v="Control Box was found with cracked weld at_x000a_       one end of XB6268 formed rod. Formed rod is bent at this_x000a_       location with no paint damage at bend. Control box will need_x000a_       weld/paint repair."/>
        <s v="1 pc of 0157100814 seat was found                    _x000a_    welded to bottom of box off location causing threaded rod                   _x000a_    to not thread into seat, hits controller. Print lists                       _x000a_    dimension of 173.00+/-.25mm between seats, actual measurment                _x000a_    is 163mm &amp; 183mm. Box will need weld/paint rework prior "/>
        <s v="       Part has Porosity unsercut.profile,Damage"/>
        <s v="1 pc of MM0082 bolt was found welded_x000a_       to wrong side of 58E0605281 light bracket debit 75 only"/>
        <s v="Base metal, Rear needs peen, weld overlap, lack of fusion, re-entry angle"/>
        <s v="Rough sides from weld"/>
        <s v="1 pc of MM0073 stud and 1 pc of 0819321012 clip were found welded to deck at wrong locations per print. Clip and stud are switched positions. 75 only"/>
        <s v=" Cab X830027784 recieved at PMO without tie bar 58E5423730. debit 75 only"/>
        <s v="During assembly at G&amp;D holes for lower susp pin shoulder_x000a_       bolts were found to be not in line. Shoulder bolts for both_x000a_       left and right side will not move through holes/pins debit 150 only"/>
        <s v="10mm weld nut not centered in for cab corner cover.debit 75 only"/>
        <s v="ORDER 899464-HAS PROFILE, SIZE, UNDERCUT, DAMAGE,_x000a_       POROSITY, TIE END &amp; BLEND ISSUES"/>
        <s v="ORDER 401248 - HAS PROFILE, SIZE, UNDERCUT, DAMAGE,_x000a_       POROSITY, TIE END, AND BLEND ISSUES"/>
        <s v="During assembly at G&amp;D wrong stud was found welded to top of_x000a_       nose cone portion of axle. Print lists MM0064 45 mm long at_x000a_       this location, stud is 25 mm long. Debit 37.50"/>
        <s v="Porosity,under cut,lack of fusion,tie end ,Damage"/>
        <s v=" Paint topcoat is very thin and possibly has bad adhesion. Simple painters' tape that was applied for only 30-45min was removing paint.  Normally the tape doesn't remove the paint like this"/>
        <s v="Undercut,pinholes,overlapand lack of fusion,_x000a_       tourch cut on one of the cut outs."/>
        <s v="Part dimensionally not to print. Use &quot;AS IS&quot;"/>
        <s v="Dimenison 1016mm measured at 916mm U/S "/>
        <s v="Part was identifed wrong."/>
        <s v="Print calls for 3mm solid weld, but part has stitch weld. "/>
        <s v="Missing bar on the inside panel of left compartment."/>
        <s v="1 pc of MM0648 weld stud was found_x000a_       welded off location. Print lists dimension of 415.0 mm_x000a_       between studs, actual measurement is 515 mm. debit 21.25 only"/>
        <s v="       PINHOLES, UNDERCUT, LACK OF FUSION, RE-ENTRY, ANGLE,_x000a_       OVERLAP"/>
        <s v="Cab recieved at PMO missing 1 58E-54-27080 and 4 58F-5410100"/>
        <s v="Undercut,pinholes,overlapand lack of fusion,_x000a_       tourch cut on one of the cut outs. Debit 180only for 899109 defect"/>
        <s v="Weld nut off not centered in hole on item 17, 58E5416671_x000a_       plate, assy. Debit 75 only"/>
        <s v="The weld nut on the front outside hole for the brake_x000a_       accumulator bracket is onot centered, this doesn't allow bracket_x000a_       to mount to the deck.debit 75 only"/>
        <s v="Part found with damaged paint,has undercut on coner of a block &amp; spatters."/>
        <s v="During assembly at G&amp;D contamination was found in ports of_x000a_       EF9605 junction block. Steel plugs were found not tightened,_x000a_       with paint on o rings, some plastic plugs installed allowing_x000a_       moisture to enter causing rust. EF9605 lists eng std_x000a_       4.93.003 which describes the importance of cleanliness of_x000a_       hyd components. debit 75 only"/>
        <s v="PPAP part. Many part form dimensions out of tolerance. Most hole locations out. All holes, except (4) around slot are small. Should be 11.50±.25, will not accept 10mm pin._x000a_Debit $ 150.00"/>
        <s v="Left door 58E5430626 and right door 58E5430637 recieved at_x000a_       PMO bowed out at the bottom. tried adjusting to fix the_x000a_       problem but did not work. This is under dispute as the tag is not ours."/>
        <s v="Deck recieved at PMO not flat. The deck sits 42mm below_x000a_       the headache rack at the rear of the truck"/>
        <s v="During assembly at G&amp;D right lower suspension pin will not_x000a_       move through both TX8110 sleeves as needed. TX8110 possibly_x000a_       not in line or not driven in straight"/>
        <s v="Bottom of def tank was found not fitting against fuel tank    _x000a_properly. Top of tank mount sits flush, 1 side of lower tank mount is flush, 1 side of lower tank mount is approx 1&quot; from fuel tank. When lower tank mount is  _x000a_mounted flush, opposite side of top of def tank mount is approx 1&quot; from fuel    _x000a_tank. Def tank appears to be warped. Per pring 58B0207310, items 58B0204060     _x000a_bottom mount &amp; 58B0203120 upper mount must have faces aligned w/in 1mm. During  _x000a_investigation, def tank from stock mounted to fuel tank as needed."/>
        <s v="During assembly at G&amp;D 58E8101130 breather bracket was found_x000a_       with missing weld around R6885 coupling, tac welds are_x000a_       present, print lists 3 mm weld all around coupling."/>
        <s v="58E5453291 platform, center deck arrived at pmo with item 56_x000a_       58F5452740 bracket has 10mm weld nuts, print calls_x000a_       out 12mm weld nuts"/>
        <s v="Cabinet recieved at PMO with bolt in the upper left door_x000a_       latch stuck, not all the way seated._x000a_       no vendor stamp found on cabinet."/>
        <s v="The two item #36 TY7903 angle are welded off location the_x000a_       160mm dimension is not kept, They measure 150mm. The brake_x000a_       cabinet will not mount to the cab."/>
        <s v="Undercut,pinholes,overlapand lack of fusion,_x000a_       tourch cut on one of the cut outs. Debit 180only for 899109 defect. Debit 150 only"/>
        <s v="       Deck is more than 1 inch out of flat."/>
        <s v="Tack welds left on light pockets/poor welds/spatter"/>
        <s v="       Axle found at G&amp;D assembly area with damage to EJ9729_x000a_       adaptor. Adaptor is bent on both sides with damaged paint._x000a_       Adaptor portion of axle is overhanging supplier pallet._x000a_       Per Komatsu General Packaging Standard the single component_x000a_       must fit within the skid perimeter by 1 inch minimum."/>
        <s v="       During assembly at G&amp;D both lower rear suspension pin_x000a_       shoulder bolts will not move through both holes as needed._x000a_       See 14.8 degrees note on print 58B2200821."/>
        <s v="Undercut,pinholes,overlapand lack of fusion,_x000a_       tourch cut on one of the cut outs. "/>
        <s v="Surface defect found on part. Part was shipped wihtout repair."/>
        <s v="part 58B5463951 and 58B5463921 arrived at PMO not made_x000a_        to the revised print. both parts have an extra stand off_x000a_       welded to the top causing the top section the the grill_x000a_       not to fit."/>
        <s v="       Cab recieved at PMO with 2 MUNCY jumper 180038_x000a_       window regulator jumpers_x000a_       Per dev-11410"/>
        <s v="    During assembly at G&amp;D axle was found with damage to                        _x000a_    58B6010020 manifold. Inside nose cone section of axle 1 port                _x000a_    has been hit causing port to be out of round and damage to                  _x000a_    o-ring surface. Unknown if damage occurred at PMO or                        _x000a_    supplier. 58B6010020 manifold should have steel plugs                       _x000a_    installed in ports to prevent contamination, this axle had                  _x000a_    plastic plugs that did not prevent contamination. Axle can                  _x000a_    not be used due to damaged port in 58B6010020 manifold.                     "/>
        <s v="Parts are flat and not formed as per the print. Militex received them as flat plate."/>
        <s v="the window switched are wired backwards"/>
        <s v="Cab recieved at PMO with 2 MUNCY jumper 180038_x000a_       window regulator jumpers_x000a_       Per dev-11410 cab should have 1 180038 and 1 180039_x000a_       Order 1 MUNCY RH jumper 180039"/>
        <s v="       During assembly of 850368 rear axle 1 pc of PC2844 o-ring_x000a_       boss was found out of round, fitting will not install,_x000a_       boss appears to have been hit causing damage to o-ring_x000a_       groove. Wrong stud was also found welded inside axle, should_x000a_       be MM0650 35 mm long, actual stud is 25 mm long. 850369 axle_x000a_       found correct and used for 850368. Axle will need PC2844_x000a_       replaced, and MM0650 replaced prior to RTS.  Debit $150.00"/>
        <s v="Wrong part shipped to customer. "/>
        <s v="During assembly at G&amp;D antisway bar pin was found not moving_x000a_       through both TX8110 as needed. 1 pc of TX8110 was possibly_x000a_       not driven in straight. Supplier should be using test pin as_x000a_       quality check to be sure sleeves are aligned."/>
        <s v="During assembly at G&amp;D lower rear suspension shoulder bolts_x000a_       were found not inserting in holes as normal. 1 spot face is_x000a_       deeper than other spot face. Per print distance between_x000a_       spot faces should be 190 mm, actual measurment is 200 mm. Debit $ 75.00"/>
        <s v="Item # 21 58E5417020 tapped pad is welded on upside down_x000a_       the threads are facing down not up"/>
        <s v="Exterior dent in enclosure "/>
        <s v="Interior door dent &amp; gap between support and door at weld location  "/>
        <s v="Rusty Parts"/>
        <s v="58F5431051 deck arrived at pmo with 2 studs off location_x000a_       for cab hose mounting bracket. (Not mesured correctly at PMO)"/>
        <s v="Under cut on the braces by the door, undercut, pinholes,_x000a_                        lack of fusion"/>
        <s v="Def tank was found not fitting on_x000a_       fuel tank. When top def tank mount is flush, bottom def tank_x000a_       mount is approx 1 inch from fuel tank at one side. When_x000a_       bottom def tank mount is flush, opposite side of top def_x000a_       tank is approx 1 inch from fuel tank. Def tank appears to be_x000a_       warped, tried on 3 different fuel tanks with same result._x000a_       Ref DN's 899309(tank s/n 510715 , 520007(tank s/n 510719)_x000a_       This tank s/n is 510716."/>
        <s v="Rear case recieved at PMO missing 1 XB6698 Mounting str_x000a_Debit $150.0"/>
        <s v="During assembly at G&amp;D light brack_x000a_et was found not fitting_x000a_       on 58F5410840 bracket that is welded to axle. 58F5410840_x000a_       bracket is warped/bent. 2 bolts at end of light bracket will_x000a_       not thread into weld nuts_x000a_Debit $ 75.0"/>
        <s v="       During assembly of group X830005566 at G&amp;D, 4 MM0648 studs_x000a_       were found too short for WB3917 coupling nuts. MM0648 should_x000a_       measure 25 mm length. These 4 pcs were found to be 20 mm_x000a_       length. Possible too much weld at base of stud or too much_x000a_       of stud burned off during weld process. Rework at G&amp;D to_x000a_       replace 4 studs with stud gun._x000a_Debit $ 42.50"/>
        <s v="Ordered part 58F-54-10830 but received part XB2400 instead. This part was shipped in 2023 and there is no PO details provided to prove that the part ordered was 58F5410830"/>
        <s v="3/8 weld nut on bottom of cabinet is welded on an an angle which is not allowing manifold to be installed_x000a_Debit $ 199.50"/>
        <s v="During assembly at G&amp;D anti sway bar pin was found not_x000a_       moving through TX8110 sleeves as needed. Sleeves are flush_x000a_       per note B on print. Pin stops at second sleeve with light_x000a_       visible at top of pin, sleeves/bores possibly not in line._x000a_       Supplier should test fit an EH7811 pin as quality check due_x000a_       to many past issues._x000a_Debit $ 75.00"/>
        <s v="PPAP Part. Base metal by doors on out side roof has sharp edges front and back under cut on the inside 'berries'lack of fusion pin holes'paint grind start and stops"/>
        <s v="Part found not fitting against fuel tank properly, tried on 2 different tanks   _x000a_w/ same results, past same issues, tank appears to be warped possibly due to    _x000a_supplier recvg wrong welding gas at one time reported by j.smith.               _x000a_def tank s/n 512083 was used from stock to fit flush against fuel tank as       _x000a_ needed                                                                         "/>
        <s v="850378 cab recieved at PMO missing 58E5450370 bracket_x000a_       wiper conn.Debit $ 75.00"/>
        <s v="During assembly at G&amp;D anti sway bar pin was found not_x000a_       moving through TX8110 sleeves as needed. Sleeves are flush_x000a_       per note B on print. Pin stops at second sleeve with light_x000a_       visible at top of pin, sleeves/bores possibly not in line._x000a_       Supplier should test fit an EH7811 pin as quality check due_x000a_       to many past issues_x000a_Debit $300.00"/>
        <s v="During assembly at G&amp;D anti sway bar pin was found not_x000a_       moving through both TX8110 sleeves as needed._x000a_       Sleeves appear to not be in line. Debit $300.0"/>
        <s v="1 pc of MM0073 and 1 pc of MM0082_x000a_       were found broken off of deck, an additional MM0073 was_x000a_       found bent hitting on white plastic on stand, deck is still_x000a_       banded to transport stand. Supplier needs to protect these_x000a_       items better due to past issues of bolts breaking._x000a_Debit $75.0"/>
        <s v="Brake cabinet 58F5454401 recieved at PMO with the latch_x000a_       keeper pin not properly set. Debit $75.00"/>
        <s v="Pin holes, paint, profile, under cut, lack of fusion                        "/>
        <s v="Upright 58B4600910 came in with item #14-XC3019 off location the 52.4mm was held but the 58.5mm is closer to 66.5mm."/>
        <s v="During assembly at G&amp;D anti sway bar pin will not move_x000a_       through both TX8110 sleeves as needed. Sleeves appear to be_x000a_       not in line._x000a_Debit $300.00"/>
        <s v="Part dimnensionally not to the print. NCR for MRB notification."/>
        <s v="Part dimnensionally not to the print.NCR for MRB notification."/>
        <s v="       During assembly at G&amp;D anti sway bar pin was found not_x000a_       moving through both sleeves. Debit $ 300.00"/>
        <s v="PPAP part. Initially got rejected and came back. Repaired and sent back to customer. _x000a_It got rejected again for base metal and undercut"/>
        <s v="During assembly of rear axle for truck 760064 pin for anti_x000a_       sway bar was found not moving through both TX8110 sleeves as_x000a_       needed. Rear axle for truck 790274 was also checked and_x000a_       found good, pin moves through both sleeves as needed. Good_x000a_       axle from 790274 will be used for 760064. Bad axle will be_x000a_       assigned to truck 790274. Defect written as rework per J_x000a_       Krohn request. Quality Team possibly check axle sleeve miss-_x000a_       alignment prior to G&amp;D begining assembly on Oct-13  and UNDERCUT, POROSITY, LACK OF FUSION, PAINT &amp; BAST METAL                      _x000a_    DAMAGE _x000a_Debit $ 75.0                                                                     "/>
        <s v="PPAP Cab. After 2 rejections of the 1st PPAP cab, we worked on one of the finished cab and changed that to PPAP sample._x000a_Rejected for base metal all over,undercut,needs to be peen better_x000a_                        pinholes.tack were they should not go.lack of fusion_x000a_                        driver seat pad weld was stop on the conner"/>
        <s v="       During assembly at G&amp;D 1 pc of 58B0202140 tapped seat was_x000a_       found welded to 58B0207300 tank off location. Print lists_x000a_       dimension of 112 mm between seats, actual measurment is_x000a_       approx 155 mm. Hoses are rubbing on lifting eye of tank due_x000a_       to seat welded off location."/>
        <s v="UNDERCUT, POROSITY, LACK OF FUSION, PAINT &amp; BASE METAL                      _x000a_    DAMAGE                                                                      "/>
        <s v="All pads need peen.pinholes all over the bottom.missing weld_x000a_                        on ground blocks.undercut on main front upright tubes.lack_x000a_                        of fusion,and profile  caulk covering the main tube weld up_x000a_                        on right side front. berries ,and undercut,"/>
        <s v="During assembly at G&amp;D anti sway bar pin was found not_x000a_       moving through both TX8110 sleeves as needed, sleeves_x000a_       appear to not be in line._x000a_Debit $75.00"/>
        <s v="Customer found multiple occurrences of a significant amount of water contained in main support tubes on 58F5415103 &amp; 58F5411401 decks"/>
        <s v="Part was received damged."/>
        <s v="Part Dimensionally not to print"/>
        <s v="Part Dimensionally not to print. Bevel was applied on wrong location. "/>
        <s v="Mount plate top and bottom mount holes are off by 0.5mm and are not meeting the print"/>
        <s v="    Part is not welded to print. Weld should be full plug weld                  _x000a_    and ground to slight concave"/>
        <s v="During assembly at G&amp;D deck was found missing 1 pc of MM0082_x000a_       stud for harness routing."/>
        <s v="NO ID&amp;T FOUND ON THE PART ,HAS PINHOLES, BERRIES, UNDERCUT AND GRIND, DID NOT WELD OVER TACKS"/>
        <s v="Item came in with plate 58D4601180 bowed and wont allow forcorrect install of item 58D4600640. Heat item 58D4601180 to re-work part to be straight and allow for correct fit up of  58D4600640."/>
        <s v="PPAP part got rejected for berrie, under cut, pin holes. _x000a__x000a_No gauges on most of the defects"/>
        <s v="The item #3 EF5014 tapped pad on the 58B4602100 Tube Str_x000a_       is off location the 50mm dim isnt kept it measures appox_x000a_       54mm causint the power cable tree not to fit._x000a__x000a_Measured not in the right manner_x000a_    "/>
        <s v="all the places did not get fixed the last time weld missing_x000a_                        Berries,tacks need to be ground, Paint in threads tie end at_x000a_                        back bottom right side  and undercut"/>
        <s v="       8 HOLES ON 58B5463861 GRILLE, STR, TOP HAVE EM3346 SPACERS_x000a_       WELDED CENTERED OVER HOLES. PRINT CALLS FOR A 2.5MM WELD ON_x000a_       SIDE. MANUFATURE DIDNT KEEP THEESE WELDS WITHIN THE SPECS OF_x000a_       PRINT CALL OUT. THERE ARE ALSO WELD SPLATTER IN THESE HOLES_x000a_       NOT ALLOWING HARDWARE TO PASS THROUGH. THIS HAS BEEN AN_x000a_       ONGOING ISSUE. "/>
        <s v="58F5430431 off location, should measure 320.3mm from top of grille screen       _x000a_opening and it is actually approx 300mm                                         "/>
        <s v="Field failure. Weld cracking on 58B5431000.The unusual thing about this is there is no weld call out in the area that weld is cracking_x000a_Need serial number for more investigation"/>
        <s v="       During assembly at G&amp;D def tank was found with 4 clips_x000a_       0819321012 welded to 58B05207350 180 degrees off location_x000a_       clips are facing the wrong direction"/>
        <s v="During assembly at G&amp;D 4 pcs of 0819321012 were found welded_x000a_       to 58B0207300 def tank 180 degrees off position. Reference_x000a_       defect 900257. "/>
        <s v="right hand deck 58E5452500 recieved at PMO with both deck to_x000a_       deck support mounting pads off location. from the center_x000a_       hole of the front mounting pad to the center of the rear_x000a_       mounting pad hole should be 2305.06mm. it measures 2256mm._x000a_"/>
        <s v="print 58E5440602 not peen right. On print 58E5409726 seat welds calls out to wrap around coners. Pinholes up front, undercut and base metal on the inside area, berries, tape stuck in_x000a_                        paint"/>
        <s v="       During assembly at G&amp;D axle was found missing 2 pcs of_x000a_       MM0082 bolts and 1 pc of 58E0605310 plate. Parts should be_x000a_       welded to bracket per print 58D0601921."/>
        <s v="No evidence of internal audits performed at regular frequencies in 2025 at AOR Stratford_x000a_Audit plan incomplete, with no assigned internal auditors to AOR Stratford"/>
        <s v="The wrong brake cabinet was sent to PMO by the supplier._x000a_       the cabinet that was sent is actually a 58B5422835"/>
        <s v="During weld audit performed by S Archdale at G&amp;D assembly,_x000a_       one area of porosity, one area of weld berries, one area_x000a_       of undercuts, one MM0648 weld stud found welded not straight"/>
        <s v="PPAP part got rejected for overspray. Found grey paint on where it supposed to be yellow"/>
        <s v="PART ORDERED WAS A ED4784 BUT RECIEVED A ED4786 INSTEAD_x000a_       WRONG PART SENT BY THE SUPPLIER"/>
        <s v="PPAP Cab. SM0853 Closure structure is welded on cab 180 degrees out,_x000a_       causing EL3496 plate to not fit properly"/>
        <s v="During assembly of def tank to fuel tank, wrong clips were_x000a_       found welded to 58B0207300 def tank. 4 pcs of clips should_x000a_       be 0819321012 dt clips. Actual parts appear to be_x000a_       0819331012."/>
        <s v="Cab recieved at PMO missing 1 58E-54-27090 Cab Decal Plate. Our shipping pictures shows plate. Need more details. Emailed Jeff on 11-18-2025"/>
        <s v="Cab recieved at PMO missing 1 58E-54-27090 Cab Decal Plate. Bith 520456  and520457 have same work order number. Suspect duplication. Emailed Jeff 11-18-2025"/>
        <s v="During weld audit performed by S Archdale one area of lack of fusion was found inside axle at XB3478 inlet tube inside axle. Axle can be reworked at PMO after G&amp;D assembly."/>
        <s v="BOTH ITEMS # 6 58E5410672 BRACKET, TRIM RR ARE OFF LOCATION_x000a_       THE 385MM DIM IS NOT KEPT THEY BOTH MEASURE APPROX 375MM._x000a_       THE BACK PANELS WILL NOT MOUNT "/>
        <s v="Brake cabinet 58E5426002 recieved at PMO with the light_x000a_       mounting bracket having no holes to mount the light"/>
        <s v="       During assermbly at G&amp;D 1 pc of MM0073 broke off deck due_x000a_       to poor weld quality, lack of fusion."/>
        <s v="During assembly at G&amp;D deck was found missing 1 pc of MM0073_x000a_       stud for harness routing."/>
        <s v="Customer received another shipment in which all cabinets were damaged. The damage doesn’t appear to be all freight. It appears that the units were strapped horizontally, versus the over the top straps they arrive in. _x000a_Customer wan us to advise on cabinet condition once it leave your facility?"/>
        <s v="During assembly at G&amp;D 2 pcs of XB6268 formed rods were_x000a_       found welded to wrong side of control box. 1 more pc found_x000a_       wrong at assembly staging area.24 pcs in inventory checked,_x000a_       4 pcs found wrong, 20 found correct. Good parts from_x000a_       inventory used for assembly order.Return parts to supplier."/>
        <s v="During assembly at G&amp;D hatch door was found not fitting_x000a_       flush against rear axle access tube. EL0849 &amp; EL0850 mtg_x000a_       ears are welded to axle at wrong positions. El0849 should be_x000a_       top ear, is welded on bottom, EL0850 should be bottom ear,_x000a_       is welded to top."/>
        <s v="on print 58F2200011 their a backer were flat weld_x000a_       should be pinholes re entery angle  lack of fusion_x000a_        base metal  grinder marks all over"/>
        <s v="welds on both out sides were low_x000a_"/>
        <s v="During assembly at G&amp;D hatch door was found not fitting into_x000a_       mtg ears that are welded to axle. Lower mtg ear EL0850 was_x000a_       welded in place at an angle that will not allow hatch door_x000a_       to install properly."/>
        <s v="Bottom grille structure recieved at PMO with 1 58B5461420 bracket welded off location_x000a_       inner bracket should measure 1016mm from out bracket actually measure approx 1006mm"/>
        <s v="The 178.25+-.13 dim on the RH suspension mount is not kept_x000a_       it measures 177.58 where the spacers stop."/>
        <s v="backers should not be used were both inside rings_x000a_       profile.lacc of fusion undercut"/>
        <s v="Missing keys for 2 Chassis. There is no stamping on chassis to identify them."/>
        <s v="       paint on copper boss, lack of fusion on welds._x000a_       Profile on some welds.Re entery angle and_x000a_       pinholes"/>
        <s v="       paint on copper boss lack of fusion re entery angle undercut_x000a_       undercut.profile"/>
        <s v="Left deck 58B5421001 recieved at PMO with bracket 58B6011000_x000a_       missing plate 58B6011020."/>
        <s v="During assembly at G&amp;D anti sway bar pin was found not_x000a_       moving through both TX8110 sleeves as needed. Sleeves are_x000a_       not in line, 1 sleeve possibly not straight."/>
        <s v="During assembly at G&amp;D 1 pc of MM0489 stud broke off_x000a_       due to poor weld quality._x000a_Need to issues supplier NCR against Onarc. This cabinet was outsourced"/>
        <s v="       During assembly at G&amp;D anti sway bar pin was found not_x000a_       moving through both TX8110 sleeves as needed. Sleeves are_x000a_       not in line, 1 sleeve possibly not straight"/>
        <s v="Weld not to print / Process_x000a_"/>
        <s v="Gap in quality alert process. Quality alert is not issued properly. Format not follwed example 25-139, information not filled in correctly example 25-013, 25-153. No signed back of quality alert on many cases."/>
        <s v="LOG-MT-01 seems not in use. Management review meeting action log doesn't get fully utilized"/>
        <s v="There is no Revision# on the PO sent to vendor. _x000a_Gap in the process to validate supplier document package and parts quality at receiving stage. Very often the issues are not identified till a few weeks later when prepare PPAP, this caused PPAP schedule delay and lost of chance to have supplier fix their problem"/>
        <s v="PM-05 Launch Process Audit.   OFI.   Page numbers incorrect, typos on gate # for each page, 1 document Risk Doc not identified, no number and doesn't appear to be in use"/>
        <s v="ISO 9001:2015 standard mandates in section 7.1.5 Monitoring and measuring resources_x000a_b) are maintained to ensure their continuing fitness for their purpose._x000a_7.5.2 Measurement traceability_x000a_a) calibrated or verified, or both, at specified intervals, or prior to use, against measurement standards traceable to international or national measurement standards. _x000a_&amp; Arrow AOR Stratford Controlled Process PRO-10.1 – Gauge Management_x000a_(13) gauges are overdue for calibration at AOR Stratford_x000a_(37) gauges are overdue for calibration at AOR Cambridge "/>
        <s v="Grille 58F0350001 recieved at PMO with lower left bracket 58F5430431 off location. should measure 834.7mm from bottom of ceter beam to center hole of bracket. but it only measures 729mm. _x000a_No ID provided. Need more info from Komatsu"/>
        <s v="Rear case recieved at PMO with a partial vendor code stamp._x000a_       it cuts off after 58F22000 and 513."/>
        <s v="Rear axle has a standoff in this location it is supposed_x000a_       to be a mm0648 stud."/>
        <s v="overlap, lack of fusion ,undercut profile and pinholes'_x000a_       lots of base metal on the  nose."/>
        <s v="undercut, grind were welds stop on blocks,_x000a_       lack of fusion, base metal"/>
        <s v="All 6 enclosures exhibit a variety of paint damage from either supplier mishandling or transport. "/>
        <s v="Wrong nose cone casting welded to axle, found durinfg op#120 final weld TWYN inspection"/>
        <s v="During assembly at G&amp;D hatch door was found not centered in_x000a_       opening in rear axle. EL0849 &amp; EL0850 mtg ears appear to be_x000a_       welded too high on axle."/>
        <s v="Current quarantine process is not robust, exhibiting the below issues_x000a_Gap in process present, in that hold tags are not logged at the time of issue.  Hold tags here are only logged and tracked when Visual rework legs are created. If the top paper portion, of the hold tag, goes missing before entry - all non-conformance details are essentially lost.  Further because the hold tag is issued before any log tracking information, there is no non-conformance cross referencing on the portion of tag attached to the parts themselves._x000a__x000a_ERP system is currently not used to track quarantined parts._x000a__x000a_Quality does not have access to authorize parts to be placed on shipping hold or quarantined from an ERP perspective."/>
        <s v="PPAP part. Item 41 is bowed. re entery angle on a few welds, undercut_x000a_                         pinholes,and lack of fusion"/>
        <s v="Cab Assy recieved at PMO with paint peeling off of the roof ."/>
        <s v="Wrong parts sent by supplier. Part #58E-80-55050 was ordered, but part #58E-80-55040 was received."/>
        <s v="PPAP Part.8mm fillet welds on sheet 2 location B19 &amp; N24 is 6mm on_x000a_                        part.pinholes on item 102 grind were 2 welds stoped  in_x000a_                        same spot.profile on couple of welds.tacks should be placed_x000a_                        weld will cover, undercut &amp; lack of fusion"/>
        <s v="Cabinet recieved at PMO missing 1 spacer for PB7207 hinge._x000a_       5 hinges have spacer 1 does not have spacer"/>
        <s v="undercut.profil and berries basemetal on  RH side"/>
        <s v="PPAP part. 4 weld studs off location at J10 print calls out 126.2 part 85 J15 calls out 219.8 part is 85. Debit $ 3311.29" u="1"/>
        <s v="Pan hard sleeves are not aligned correctly on some axle housings" u="1"/>
        <s v="&quot;Handle weldment received damaged during shipment&quot;" u="1"/>
        <s v="When the EK1585 tube str RH and EK1586 LH was welded the weld has bad profile, undercut. Recover to get rid of valley in middle of weld and undercut" u="1"/>
        <s v="VS6253 coat hook is missing from inside drivers side wall." u="1"/>
        <s v="Deck shifted in stand ontrailer during transport to G&amp;D. Straps not holding deck to shipping stand. Paint is scratched and sheet metal is bent." u="1"/>
        <s v="TX3872 tie bar missing form middle of cabinet to secure wiring harness. " u="1"/>
        <s v="Parts should be painted Black Grey actual color is yellow" u="1"/>
        <s v="Part found in location with finish yellow paint, print calls for std.4.36.021(H) LW375-66 Black gray. Debit $187.42" u="1"/>
        <s v="Parts in the box are labeled 585441070 but the box is labeled 58E5441060" u="1"/>
        <s v="58E5414443 front access plate missing from inside top of cab " u="1"/>
        <s v="3mm fillet on item 24 @ D-19 is welded 3mm 25-50mm bottome side. Black paint forward of this line @K-31 (inside) has black paint runs into yellow area. Debit $4517.17" u="1"/>
        <s v="33mm dimension on print checks 25mm for 58F5430431 brackets, grille insert will not line up with brackets. Debit $4788.20" u="1"/>
        <s v="On the front end of the 58F5415711 box beam the weld is cracked-water draining from it appears to have froze," u="1"/>
        <s v="Part 58F9000040 is installed 136mm off location" u="1"/>
        <s v="Two 58E5423730 tie bars missing under front ROPS beam for securing harness. Debit $150.00" u="1"/>
        <s v="The MM0634 M6 stud sud is out of position@ D-6 is swapped with MM0647 M10X20 stud @ position D-2. Debit $175.00 for repair" u="1"/>
        <s v="The MM0634 M6 stud sud is out of position@ D-6 is swapped with MM0647 M10X20 stud @ position D-3. Debit $75.00 for repair" u="1"/>
        <s v="The MM0634 M6 stud sud is out of position@ D-6 is swapped with MM0647 M10X20 stud @ position D-4" u="1"/>
        <s v="The MM0634 M6 stud sud is out of position@ D-6 is swapped with MM0647 M10X20 stud @ position D-5. Debit $408.36 parts returning" u="1"/>
        <s v="Center deck platform was found to be built to Rev-6 instead of Rev-7 missing the 2 weldnuts that allow for mounting of the rear intake hanger rod bracket." u="1"/>
        <s v="TK9112 - fitting won't seal in coupling." u="1"/>
        <s v="The MM0634 M6 stud sud is out of position@ D-6 is swapped with MM0647 M10X20 stud @ position D-3. Debit $204.18 for part returning" u="1"/>
        <s v="MM0648 weld stud missing fropm deck for harness routing. Debit $150.00" u="1"/>
        <s v="Left side cab dome light does not work on the door switch fuction, in works in the on all the time position. Debit $37.50" u="1"/>
        <s v="Deck has 10mm weld nuts, print calls out 12mm on sub assembly XB0934. Debit $150.00" u="1"/>
        <s v="120mm dimension on print for two 01571-01016 weld seats check at 150mm diagnostic plate will not line up with mount holes." u="1"/>
        <s v="8 blocks (EB9969) are off location " u="1"/>
        <s v="Four holes on one end of tube are not timed to be inline with the four holes on the other end of tube. Debit $1715.59" u="1"/>
        <s v="Wrong plate welded on side of cabinet, .500/13 threads. Debit $1961.07" u="1"/>
        <s v="361mm dimension on print for 58E5424400 throttle pedal bracket checks at 391mm. Floor mat will not fit over bracket. Debit $150.00" u="1"/>
        <s v="58E5440612 print, bevel fill 8mm fillet @L-26 has grind gouging intp weld face. Print 58E5408938 sheet 3, 8mm flare bevel gutter to skin has undercut. Cab doors not fitting properly/solvent pop on roof paint." u="1"/>
        <s v="Weld nut in channel not in the correct location causing bolt interferance/alignment" u="1"/>
        <s v="EL3784 mounting structures not welded flat to beam. Capscrews will not start when cover is installed." u="1"/>
        <s v="Rust on machined surface" u="1"/>
        <s v="145mm dimension not held for legth of part. Middle of rack measures 148mm, should be 145+-1.5. Debit $83.97" u="1"/>
        <s v="Print X830006677 to print 58E5408924 to print 58E5408938 to print 58E5408945 to print 58E5440602 Cab A., left wall 8mm @ N-6 measures 6mm. " u="1"/>
        <s v="Damaged " u="1"/>
        <s v="Ø7.25 +/-0.15 undersized." u="1"/>
        <s v="Wrong material made from 500T suppose to be 600T, part numbers affected are 10738370-001, 10740718-001 , 10738374-001, MTR 129167-496002 used" u="1"/>
        <s v="Cleanliness and shipping damage, skids are damaged." u="1"/>
        <s v="Deck found in yard location with dent and scratched paint on fornt of deck. Plastic stop is missing from transport stand." u="1"/>
        <s v="Container is missing the nameplate bracket (Q2015116)" u="1"/>
        <s v="352.4mm dimension nto kept. Actual measurement is 350mm. Hatch hinge not contacting lower rear of axle causing cotter pin and washer to not install. " u="1"/>
        <s v="Left window of cab has a slight hesitation" u="1"/>
        <s v="Item #85 EK2529 welded on the wrong side of the channel cab hose bracket will not bolt on " u="1"/>
        <s v="Part has two different tags on it to identify. First tag reads EM0048 other reads 58E5410080" u="1"/>
        <s v="58E0602932 harness missing buss key 58E0602630" u="1"/>
        <s v="SM0194 throttle mount plate 180° off location. Debit $150.00" u="1"/>
        <s v="Excessive weld face sizes" u="1"/>
        <s v="350mm dimension on print for 58E5424252 steering mount braket checks at 250mm streeing column will not line up with orbital steering valve. Debit $31833.70" u="1"/>
        <s v="Part number EK8198 was ordered and EK8197 was received." u="1"/>
        <s v="Bracket is out of square, components will not sit flat on mount tabs Debit $170.26" u="1"/>
        <s v="Display panel in dash haslexan cover installed upside down. Display part number 58F0642230,Vendor Actia,10882" u="1"/>
        <s v="Missing clip part not FPI'ed" u="1"/>
        <s v="Bracket is out of square, components will not sit flat on mount tabs. Debit $2894.42" u="1"/>
        <s v="Three bosses item #64 are 82mm off location." u="1"/>
        <s v="Uneven latch hook (10604244)" u="1"/>
        <s v="256mm dimension on plate for two 58E5400020 weld bosses checks at 251mm one controller mount c/s willnot line up." u="1"/>
        <s v="58E0600760 manifold bracket is formed backwards. Bottom mounting hole of manifold will not line up with bracket." u="1"/>
        <s v="Porosity in weld of container" u="1"/>
        <s v="Weld faces on down component 10702289-011 exceed 12.71, undercut exceeds 0.8 mm" u="1"/>
        <s v="Weld faces on down component 10702287-011 exceed 12.71, undercut exceeds 0.8 mm" u="1"/>
        <s v="The button stud for cabinet light came off due to lack of fusion" u="1"/>
        <s v="Handle broke off on HVAC filter cover (58E5441732)" u="1"/>
        <s v="Four tapped pads on headache rack part #EC2024 have plastic plugs inserted I threaded holes to protect threads. When these are welded the plastic melts making the plugs difficult to remove" u="1"/>
        <s v="Various top level part numbers affected, Gouges on inside of &quot;tacos&quot; and tooling marks on outside of assy, potential violation of material thickness." u="1"/>
        <s v="J-hook welded off location lid cannot be assembled correctly" u="1"/>
        <s v="On the left side o fthe center deck there is oil canning in the sheet metal in two locations." u="1"/>
        <s v="Welding stud fell out during rupture disc installation located at 3 o' clock position as shown in Detail NP, page 3 of print." u="1"/>
        <s v="On the 58E0605916 Basic Cab harness there are two wires not crimped properly at connector P072 pin#1 and 10, and 1 wire not crimped properly at connector P071 in pin #6. Debit $150.00" u="1"/>
        <s v="undercut, lack of fusion and overlap profile of welds. Outside RH has grind grind weld on top" u="1"/>
        <s v="J-hooks out of alignment" u="1"/>
        <s v="Missing Weld, Off location" u="1"/>
        <s v="Shot blast and paint residue in holes" u="1"/>
        <s v="Wrong Rev painted on part. RA should be RB" u="1"/>
        <s v="Paint is damaged from carrier and handling. Sheet 3: 12mm bevel fill-fillet @ P-9 has overlap and lack of fusion, 2plcs. 8mm fillet all around @ M-12 measures 6mm. 8mm fillet all around @ P-20 measures 6mm. Debit $11265.27" u="1"/>
        <s v="The tapped pads EM7702 are off location the 1219 dimension is not held it measures 1208mm the 58B541180 kick plate will not fit. Debit $150.00" u="1"/>
        <s v="rusty shot was found inside of rear axle. Part will need cleaned and repainted due to rust bleeding through paint" u="1"/>
        <s v="Frame inside unit missin two welds " u="1"/>
        <s v="On Sheet 2 of  SP-784 Rev-C drawing (attached), the dimension 15” is actually 14-7/8”. 22-1/2” is not maintained" u="1"/>
        <s v="Three holes on the latches are deformed , bolts will not fit" u="1"/>
        <s v="Wrong bolt welded to deck for wiring harness. Bolt should be MM0607, M10x35 actual bolt used is M12x40. Debit $150.00" u="1"/>
        <s v="58E5430662 grab latch inside 58E5430117 RH (passenger) door defective. Door does not not open every time from the inside when latch is released." u="1"/>
        <s v="Surface bent on lip of bottom container" u="1"/>
        <s v="Damaged and Excessive Grinding" u="1"/>
        <s v="Leg Lengths Unequal" u="1"/>
        <s v="Undersized welds and excessive Grinding" u="1"/>
        <s v="Welds not to print Excessive Grinding" u="1"/>
        <s v="Excessive Grinding in corners resulting in undersized effective throat." u="1"/>
        <s v="The two tapped pads to mount the Komtrax controller are off location the controller will not mount. Debit $300.00" u="1"/>
        <s v="Tube Q2015052-001 was installed 180° off location" u="1"/>
        <s v="Parts arrived damaged (heavy scratches)" u="1"/>
        <s v="From XC0310 print to item 9 - XC0686 panel str print 3mm fillet 25-100mm @ (section C-C) E-8 has weld overlap up to 1.5mm past items 12,13, &amp; 14 door jam where meeting with adjoining bent sheets." u="1"/>
        <s v="Part is identified as SM5048 but stamping on the part shows EL0059" u="1"/>
        <s v="Part 58F9000040 is installed backwards. Debit $150.00" u="1"/>
        <s v="Hatch cover is warped and not making contact will axle opening completely. Gap present at top top of door when assembled. Debit $478.38" u="1"/>
        <s v="Hatch cover is warped and not making contact will axle opening completely. Gap present at top top of door when assembled. Debit $8132.46" u="1"/>
        <s v="Support str has (58B4601800) has one anle not welded level. Angle part #EL3780 one cap screw will not line up." u="1"/>
        <s v="Tube fit 180° off location" u="1"/>
        <s v="Hole is too small in EL8166 mount str light. Diameter of hole should be 34.90+.28/-.25" u="1"/>
        <s v="Deck has sctrached paint from possible fork truck contack. Deck does not fit transport stand properly to prevent damage. Lack of paint adhesion at hinge, rust and weld berries are present." u="1"/>
        <s v="Thread Damage" u="1"/>
        <s v="2 studs in wrong location. Inverted." u="1"/>
        <s v="251mm dimension on print cheks 256mm.two 58E5426680 buzzer _x000a_ Reason for Reject.   :   mount brkts will not line up with holes " u="1"/>
        <s v="QC-4.56.5.2 porosity shall not exceed 4 pinhloes in any 4 in_x000a_       Qc-4.57.6 undersize weld QC4.56.1.1 start and stop in coner_x000a_       weld is low .lack of fusion pinholes. profile of weld .The_x000a_       size of weld to should be 13mm in one pass the part is 20mm_x000a_       in one pass" u="1"/>
        <s v="Missing weld stud" u="1"/>
        <s v="3 pieces of Find #26 missing. M8 tap pad 10627312" u="1"/>
        <s v="12mm bevel fill-fillet @ P-9 has lack of_x000a_fusion and unacceptable profile. 8mm fillet all around @_x000a_P-20 has lack of fusion and unacceptable profile." u="1"/>
        <s v="251mm dimension on print cheks 256mm.two 58E5426680 buzzer  mount brkts will not line up with holes " u="1"/>
        <s v="Parts are rusty cannot use as is" u="1"/>
        <s v="Rops plate weld base inside RH rear of cab has been covered with insulation" u="1"/>
        <s v="Runs in paint." u="1"/>
        <s v="MISSING WELD, FILLED IN WITH MANUS AND PAINTED OVER" u="1"/>
        <s v="Failure at customer due to leaking. " u="1"/>
        <s v="Cracked" u="1"/>
        <s v="Material receives out of spec to LW requirement or print requirements. Example, CE value, Charpy impact, GDLS Label issue." u="1"/>
        <s v="Parts found lying on the floor of trailer when arrived at G&amp;D receiving dob. Parts not banded to pallet properly causing load to shift off of pallet in transit to G&amp;D. Paint is scuffed and scratched on 6 of 9 parts. Debit $454.74" u="1"/>
        <s v="PC2844 boss o-ring is out of round, connector will not thread into boss. Possibly warped from welding in place or was damaged prior to welding.                                               " u="1"/>
        <s v="Tubes 58B4601620 and 58B4601630 are short by 8 to 10mm.    Debit $3796.37" u="1"/>
        <s v="WA3559 channel found welded to mount off location. Dimension should be 333.7mm actual is 200mm. Fixture not used as intended. Debit $1317.93" u="1"/>
        <s v="145mm dimension not held for length of part. Middle of rack measures 142mm, should be 145+/-1.5mm. Rack will not fit in slots of 7839227203 controllers of 58B8040202 control box.     Debit $599.37" u="1"/>
        <s v="&quot;Supplier applied incorrect bracket&quot;" u="1"/>
        <s v="8 mm weld undersized leg length measures 6mm" u="1"/>
        <s v="9 pcs inspected and found measuring 452-455 between holes and will not mount to axle.Some pcs found in stock gave scratches and scuffs to the paint due to insufficient protection between parts." u="1"/>
        <s v="The strap for the 58E9810640 tank cap is broken " u="1"/>
        <s v="During assembly EK1029 anti-rotation pad found to be welded off location, dimension 11.1mm not held. Debit $56.60" u="1"/>
        <s v="Part#TB4489 off location 25mm/part#VA8058 28mm off location @M23/part#VA8058 off location 4mm @O-57/part#VA8057 off location 6mm @ M54. Debit $150.00" u="1"/>
        <s v="Welds " u="1"/>
        <s v="The connector PO58 was not connected was not connected to the window drive motor" u="1"/>
        <s v="110 welding defects found on 4 axle housings by 3rd party inspection company (MCQC) in Australia." u="1"/>
        <s v="Multiple weld defects profile undercut lack of fusion" u="1"/>
        <s v="Wrong weld stud. 25mm (MM0648) weld stud instead of 35mm (MM0650)" u="1"/>
        <s v="Tube has lamination issues and the tube has been over ground now thw tube is to thin. Tube thickiness should be 19mm+4-0 actual is 17.63mm." u="1"/>
        <s v="Threaded hole on top of cabinet has bad threads" u="1"/>
        <s v="Part is not square , perpendicularity not held" u="1"/>
        <s v="Cab mount cover does not line up with deck" u="1"/>
        <s v="Wire harness for power window has one broken terminal. Window switch inoperable" u="1"/>
        <s v="Forming tab on lid not removed." u="1"/>
        <s v="Forming defects" u="1"/>
        <s v="No visible product identification and traceability codes seen on part" u="1"/>
        <s v="2 missing weld studs. MM0648" u="1"/>
        <s v="Holes drilled and tapped off location. Return to Woodstock for repair." u="1"/>
        <s v="Welds identified @ M-8/B-52/E-59/E-62/C-72/&amp;F-71 measure up to 3mm above sufrace indicated. Bevel-fill 8mm fillet @D-52 has undecut 1 place, Item 52 (MM0073Cap Screw) @G43 has been damaged by carrier." u="1"/>
        <s v="Welds are low has porosity at ends of welds. The profile of the welds don't meet QC 4.5 and welds are to wide for one pass 3/8&quot;." u="1"/>
        <s v="MM0073 and MM0082 bolts are switched at location B-14" u="1"/>
        <s v="Incorrect Tap apds used, 5 mm too short,find #25 inccorrect" u="1"/>
        <s v="Doors where shipped as 58E5410090 but are actually 58E5410080" u="1"/>
        <s v="Studs on sub weldment 40310463 are too close together" u="1"/>
        <s v="Tapped pad (58F0610440) for rear case door latch off location" u="1"/>
        <s v="Work Order barcodes with correct quantities were not closed for all operations.  See page 2 for screenshots from Visual of barcodes not scanned for re-roll_x000a_8.5.2 The organization shall use suitable means to identify outputs when it is necessary to ensure the conformity of products and services.PN: XB3483 WO157421 for Qty 5 " u="1"/>
        <s v="Tapped pad (58F0610440) and ears (EM3492 and 3493) for rear case door off location" u="1"/>
        <s v="3mm fillet weld at B-6 missing one side. Debit $852.21" u="1"/>
        <s v="At H-70 print specifies **Surfaces and of channels, plates and tubes must be flush within 1.0 grind welds flush if required. Welds in areas marked** measure up to 3mm above flush. Debit $12889.59" u="1"/>
        <s v="tap pad internal issue. No parts escaped, see NCR21-634" u="1"/>
        <s v="Air tube weld inside nose cone 41mm short" u="1"/>
        <s v="Datum A calls for flatness within 1.5mm, measures 3.5mm out od tolerance 2.0mm. The rounded slots distance to datumA are out of tolerance on the (39mm) length. Debit $972.93" u="1"/>
        <s v="Perpendicularity within 1.5 to datum A meaures 1.9, out of tolerance .04mm. Parallelism within 1.5mm to datum B measures 2.4mm, out of tolerance .9mm." u="1"/>
        <s v="True positioning ot the 8.0x1.25 threaded holes are out of tolerance to each other. Distance 158.1 +-1.5 measures 160.8 dev 2.7 out of tolerance 1.2. Distance 253+-1.5 measures 251.3 dev1.7 out of tolerance 0.2. Debit $383.11" u="1"/>
        <s v="Part is made from incorrect material. Should be 38.1mm actual is 25mm" u="1"/>
        <s v="The ED6628 clip to mount the grille screen is off location, 315mm measures 305mm." u="1"/>
        <s v="Parts where stamped and shipped as 58F4601301 actual part is 58F4601960" u="1"/>
        <s v="Parts gouged " u="1"/>
        <s v="Hatch door not centered in opening, causing door to not latch closed. Door hits on axle on latch side of door before door can be closed completely. " u="1"/>
        <s v="Hatch door not centered in opening  " u="1"/>
        <s v="Welds on top and bottom and sides are low, bad profile. Debit $150.00" u="1"/>
        <s v="Machined areas are rusted where rust preventative_x000a_has weathered away. Rust is also appearing on_x000a_painted surfaces where overlapping metal meets and_x000a_has prohibited painting. Also inside cone area." u="1"/>
        <s v="Pull stock defect to for weld issues (low profile/undersized welds. Debit $17383.12" u="1"/>
        <s v="1 MM0648 stud missing, and 2 MM0648, and 1 MM0073 100mm off location." u="1"/>
        <s v="incorrectly identified as part # 10710190-011PEG" u="1"/>
        <s v="&quot;Form on tunnel plate not maintained a T case end and will not allow fit up of mating part 10693867-001&quot;" u="1"/>
        <s v="Inside left door on the right side, the metal is not assemblied correctly. Ther are no numbers stamped into the metal of the enclosure. Debit $6801.65" u="1"/>
        <s v="parts were made from incorrect material thickness" u="1"/>
        <s v="The bolts for the lifting eyes do not have sufficient paint coverage causing tehm to prematurlely rust. Debit $75.00" u="1"/>
        <s v="Wiper motor inside front of cab is 12v should be 24v." u="1"/>
        <s v="8x24 bevel fill-fillet @ I-58 measures 8x16. 10mm TYP dimension @ J-41 measures 400mm -6 palces. Channel has excessive grinding/gouging on KH side of structure where connecting to items 8 &amp; 25" u="1"/>
        <s v="part wb0400 missing from rear case it is installed RR901 element station  G-9 please order 1- WB0400" u="1"/>
        <s v="P3 purge form on tunnel plate not maintained and willnot allow fit up of mating part_x000a_DUPLICATE OF 22-446" u="1"/>
        <s v="58D4601030 skin is the sheet metal on upright 58D4601010 the sheet has bows and dents that can not be straighten" u="1"/>
        <s v="During assembly excess weld was found in threaded hole of B5353 tapped pad for service ladder bracket." u="1"/>
        <s v="DMT-417276  - overformed plats" u="1"/>
        <s v="P2 Purge - suspect incorrect form on floor plate" u="1"/>
        <s v="While loading deck in transport stand at supplier, the EL6947 bent plate became wedged under the transport stand arm and is bent with missing paint. Banding on deck transport stand shows no shifting of the deck after banding was put on and banding is still tight." u="1"/>
        <s v="315mm dimension on print for ED6628 clip at top of grille checks 415.. Grille insert will not line up with weld nut on clip. Debit $75.00" u="1"/>
        <s v="Pump pick-up tube on washer bottle tanks is broken. Debit $64.72" u="1"/>
        <s v="The studs used to mount he HVAC plate are off location. The end stud should be25.3mm from the edge of the plate, the actual dimension is 19.05mm causing the plate to hit the front bottom beam. " u="1"/>
        <s v="Dimension 98.1mm was not held on EJ7579. Debit $693.74" u="1"/>
        <s v="During assembly at G&amp;D it was noticed that shoulder bolt_x000a_holes for anti sway bar are vertical, print calls for holes_x000a_for shoulder bolt to be horizontal._x000a_Unknown at this time if vertical holes are ok to use._x000a_See prints 58E2200234, 58E2200002, 58E2200050._x000a_Defect written as rework until engineering can review_x000a_issue. Durose axles are horizontal per print, Steelcraft_x000a_axles are vertical, not to print." u="1"/>
        <s v="See PPT in folder for summary of Weld Quality " u="1"/>
        <s v="The 9 MM0079 bolts are missing from the bottom of the cab. Debit $150.00" u="1"/>
        <s v="Threaded on top of box do not line up properly. Cannot thread bolt into hole." u="1"/>
        <s v="weld porosity" u="1"/>
        <s v="Weld missed" u="1"/>
        <s v="MRB - SHELL 569 (16106909-001)DIMENSIONALLY NOT TO PRINT " u="1"/>
        <s v="The door shows damage and touch up at latch, Also has lower bolt at bottom of the hinge on the door side will not go all the way in and hinge will not seat all the way flat. The door has a gap over the critical of 6.1mm measuring over 8mm this combined will not allow the switch to engage. " u="1"/>
        <s v="Critical dimension on the door at the hinge side is 6.1mm gap measures over 7mm and is out of spec adjust door as needed. Debit $75.00" u="1"/>
        <s v="4 slotted holes are not square 42.5 bottom part of is 41 top of slot is 45mm the plate mount will not bolt up slooted holes off location" u="1"/>
        <s v="XB8059 tapped pad is missing from inside rear axle for harness ground. 1 pc in inventory checked and is ok. Order 1 pc XB8059 from supplier." u="1"/>
        <s v="Missing components in Axle Housing Kits.  See Supplier NC log 22-653 and email in folder - Opened Internal CAR for repeat issue that was not always logged in Supplier NC previously.  " u="1"/>
        <s v="Item 64 should measure 481.2mm actual measurment is 580mm" u="1"/>
        <s v="The weld nuts located on the tabs in C1 and E1 Are welded on the wrong side," u="1"/>
        <s v="Afterdefect 510547 was written inventory was chaecked for weld nuts welded on the wrong. 15pcs found with weld nuts on the wrong side of the bracket." u="1"/>
        <s v="Distance of 2475.1 +-1.5 from the two sets of slots measure 2471.8  out 1.7 and 2473.5 out .1mm. Distance from machine faces to slot plane facaces 57.15+-.25 measure 590.3 out 1.63 and 58.03 out 1.07. Debit $6430.90" u="1"/>
        <s v="The studs used to mount the HVAC are welded to close the the edge, Print call for 24.9mm+-.25 actual is approx 22mm. This causes the plate to hit the beam" u="1"/>
        <s v="at location J13 and J17 has porosity in both welds, cut bad welds out and reweld and undercut" u="1"/>
        <s v="8 pieces of 10705421-001 keeper, located upside down and incorrectly located dimension, 183.5 in &quot;Y&quot; from main frame  actually measures 305." u="1"/>
        <s v="24pcs checked , 20pcs rejected due to 22mm(+.38-.25)x35.00(+.38-.25) oval hole. 22mm dimension has an area that measures 21.5mm  where cutting operation starts and stops. Will not allow bolt entry into hole. Debit $1263.40" u="1"/>
        <s v="  @H-20 surfaces and plates have not been made flush within 1mm to allow for required flat surface for mountinh of cintrol box and structures. Item 33 (58F5408420 tube) has material ground from tube " u="1"/>
        <s v="See Cambridge CAR 22-488 for more detail. Slots U/S" u="1"/>
        <s v="The ROPS roof plate is concave allowing water to sit on top, ths has resulted in paint penetration and rust to form" u="1"/>
        <s v="58F4610210 plate bent on bracket structure 58F4601960 is not formed correctly not holding dimension 26.1mm" u="1"/>
        <s v="rust was found bleeding through paint inside axle. Rust will need cleaned and white paint will need added." u="1"/>
        <s v="Passenger door power window switch wired backwards" u="1"/>
        <s v="Additional stud present on tube has been measured from the wrong side (stud off location). Debit $6535.24" u="1"/>
        <s v="The RH tap pad for the vertical ladder (EJ7291) located on the LH Platform is 180° off location. Debit $75.00" u="1"/>
        <s v="Drain Plug assembly issue. Drain boss 10731924-001 appear to be welded on angle and threaded incorrect. drain plug does not seat correct. threads for plug give approx 3mm gap difference from either side of drain plug preventing full seating of plug" u="1"/>
        <s v="The box was not completely cleaned out and debris was left. Debit $150.00" u="1"/>
        <s v="58E5408924 Cab ROPS test cab multiple areas of under cut.  Debit  $33670.18" u="1"/>
        <s v="Boxes were sent back from Timberline due to weld nuts not centered in holes at top of box." u="1"/>
        <s v=" The spacing between the sway bar pin housing holes is out of tolerance.  Measurement should be 178.25 +/-0.13; 12 o'clock 178.3mm; 3 o'clock  178.07mm; 6 o'clock  178.28mm; 9 o'clock  178.05mm" u="1"/>
        <s v="The EL9110 were sent with 12mm nuts instead of 16mm repair in shipping with code D MM0181 4 times" u="1"/>
        <s v="During the assembly process it was discovered that clip 0819331012 used is wrong and should be 0819321012. Debit $37.50" u="1"/>
        <s v="Convex bevel welds @I-4 on items 4567 are ground flat/concave on first weld pass, have base metal removed at weld toe of first weld pass and second weld pass does not touch crown of first pass. Debit $2193.21" u="1"/>
        <s v="Cabinet is missing tie bar @G-19" u="1"/>
        <s v="Lower cabinet mount brackets (58E5411123) are out of square and will not allow the cabinet to mount." u="1"/>
        <s v="missing large nut - Pt # 10650191" u="1"/>
        <s v="Tapped pad on bottom of tank is off location. Measure 148mm print calls for 197mm. Debit $5046.09" u="1"/>
        <s v="Eight Keepers on Side Frame Assy are upside-down and out of location [E189627]" u="1"/>
        <s v="During assembly at G&amp;D 1 MM0073 bolt was found welded to  axle off location. Measurement should be 260mm, actual measurement is 200mm." u="1"/>
        <s v="Two MM0648 studs installed off location shoud measure 197.5mm actual is 251mm. Debitr $75.00" u="1"/>
        <s v="Wrong bolt welded to front of axle. Print calls for MM0073, at 60mm long, MM0082 at 80mm long was actually used. MM0648 2 pcs welded to front of axle off location, measurement should be 290.7, actual measurement is 200mm, which puts 2nd MM0648 off location also." u="1"/>
        <s v="7 pcs of 10729557-001 cut from PL-D009133 instead of PL-D009129" u="1"/>
        <s v="The 58E5424252 Steering Mounting Plate should measure 350.5mm from center hole to center mid cab. The actual is approximately between 340 to 345mm. Measurements taken with dash partially intact using two people. Debit $34759.30" u="1"/>
        <s v="Top sheet is bowed. Debit $150.00" u="1"/>
        <s v="Wrong part shipped should be 58E5425530 actual part shipped was 58E5425230" u="1"/>
        <s v="Wrong part number stamped. Part number should read 58D2280002, actual part number stamped is 58D220002." u="1"/>
        <s v="Part has porosity, overlap and weld berries cut out bad welds. Debit $150.00" u="1"/>
        <s v="1 pc of MM0648 welded to XB6732 bracket str rr axle light on wrong side of bracket inside axle." u="1"/>
        <s v="Gusset on accumulator bracket has porosity" u="1"/>
        <s v="Wrong bolt welded to top front of rear axle. Print calls for MM0064 45mm length, actual bolt welded is a MM0073 60mm length." u="1"/>
        <s v="Engine container feet are bent and one end has a big gap between stitch welds" u="1"/>
        <s v="Enclosure has multiple places of water damage and water is still draining from the intreior of the enclosure. Debit $7277.52" u="1"/>
        <s v="RH window will go down but will not go back up, have power at regulator but no electric actionfor up control." u="1"/>
        <s v="10694140-011 is supposed to have Bracket, 10706117-001_x000a_10842699-011 is supposed to have Bracket, 10855564-001_x000a_incorrect bracket installed on frame (purge in process at GDLS)" u="1"/>
        <s v="Find 18 10731924-001 welded in upside down, countersink is in the direction of inside of tank should be outside." u="1"/>
        <s v="Item #74 (MM0073) @ A-14 and item 83 (MM0082) @ A-15 are broken damaged from position placed in carrier." u="1"/>
        <s v="Part 58E4600711 was built wrong the center structure is 98mm off location, one side is 965mm and the other side is 1161mmm, Bebit $2195.37" u="1"/>
        <s v="Refer to the following areas ofn the drawing: 9mm fillet both sides@ C-43, 6mm fillet@ D-45, flare bevel weld 2x@D-45 &amp; bevel weld 2x item 38 and 42 @ E-70, Supplier did not seek clarification fomr Supplier Quality Engineering." u="1"/>
        <s v="Two different parts found on pallet on G&amp;D receiving dock. Parts need to be on separate pallets to prevent possible miss picks. 58F8001380 &amp; 58F8003220 need to stored in separate locations. Debit $42.50" u="1"/>
        <s v="All the flat plates has lack of fusion,profile leg of weld dont hit the crown. The blocks on the ends has bad profile, overlap and pinhole. Debit $150.00" u="1"/>
        <s v="Welds on inside fo flat plates has lack of fusion, profile, porosity, where two welds stop has to spaced 1 inch apart. " u="1"/>
        <s v="Top and bottom of the flat plate are low. Leg of welds don’t hit the crown profile,inside plate,profile,lack of fusion. Debit $150.00" u="1"/>
        <s v="Cabinet is missing a tie @ E-15 of page #2 (TY7850). Debit $575.00" u="1"/>
        <s v="Missing weld on outside of box" u="1"/>
        <s v="Nut off loation (not centered) spatter and a piece of welding wire" u="1"/>
        <s v="Item 58F4600590 LH. Top sheet of structure is warped from welding." u="1"/>
        <s v="Holes drilled and tapped off location on several models since October 2021 (6 Stop Tags and 2 CARs in last 7 months)" u="1"/>
        <s v="Grille structure is missing 2pcs part#08193-21012 clips. Debit $75.00" u="1"/>
        <s v="Missing 3mm fillet 3 sides on Item 5 @ B-7." u="1"/>
        <s v="Sheet four section O-56 specification for skip weld to be completely sealed. Item 14 is not sealed on bottom side as specified in note #3" u="1"/>
        <s v="Deck arrived with sealer not applied correctly and os pealing causing water infiltration. Debit $150.00" u="1"/>
        <s v="    During assembly of p/n WB0593 to axle in gp X830005566,                     _x000a_    threads are getting damaged while threading into PC2844                     _x000a_    coupling that is welded to axle. Coupling needs tapped or                   _x000a_    replaced, unable to see possible damage to threads in                       _x000a_    coupling." u="1"/>
        <s v="Item 64 (seat) should measure 481.2mm actual is 583mm. Debit $150.00" u="1"/>
        <s v="Print 58F0400940 items 3 and 5 are switched part effected 58B0202140 and MM0672" u="1"/>
        <s v="Fuel Tank has rust inside.  Extra cleaning required at Militex" u="1"/>
        <s v="Two studs missing at loations O-23 and O-35. Debit $75.00" u="1"/>
        <s v="Wrong bracket attched. 58E5425551 attached instead of 58E5410931. Debit $337.73" u="1"/>
        <s v="Deck arrived with two bolts switched locations @A-14. Debit $75.00" u="1"/>
        <s v="9mm fillet typ @l-22 and bevel weld fill-9mm fillettyp @ K-11 both have unacceptable weld profile where toe of weld does not meet crown of preceeding weld." u="1"/>
        <s v="Welds on mounting plate are oversized not allowing bolts and washers to seat properly during mounting process" u="1"/>
        <s v="Bolt MM0105 was installed cross threaded, upon removal of the bolt at PMO the MM0181 weld nut inside the tube structure on the left rear of the headache broke free ot it’s welds. Cannot remove bolt." u="1"/>
        <s v="During assembly at G&amp;D assembly dept, 2 MM0577 nuts were found not centered in holes of 58F5410840 bracket." u="1"/>
        <s v="Tube 58E5415040 and 58E5430480 are missing the 7°x45mm notch in these tubes. Debit $150.00" u="1"/>
        <s v="missed drilling operation" u="1"/>
        <s v="gouging or clamping marks violate material minimum thickness" u="1"/>
        <s v="Outside edge around Control box should be painted white, the same as the inside of the control box and insdie both doors. Multiple scratches on the edge o fhe box that is painted yellow." u="1"/>
        <s v="Bracket was made with too small of nuts on it. Looks to be 12mm and should be 16mm." u="1"/>
        <s v="58E5415040 (item 12) is missing notch 7x45° notch in end of tube to allow fit into item 15 bent plate. 58E5430480 (item 34) box beam is missing 7x45° notch in end of tube 2 places to allow fit into item 15 bent plate. Debit $150.00" u="1"/>
        <s v="Part #58E0600760 braket formed backwards cannot mount he brake manifold. Debit $150.00" u="1"/>
        <s v="Over bevelled at SECT J-J as marked on parts as well as where angle shows 30°-35° instead of nominal 20°" u="1"/>
        <s v="3 tapped pads (FN 26 PN 10627312) were missing from the side frame" u="1"/>
        <s v="    part 58E4600711 was built wrong the center strctural is 98mm                _x000a_    off location one side is 965mm and other side is 1161                       _x000a_    PART needs TO be SCRAP                                                      " u="1"/>
        <s v="No visible part number and traceability codes. (Sheet 1, D-15) seen on part." u="1"/>
        <s v="2 boss on the RH inside rear should be 120 mm apart and are 130 _x000a_58e5408924  item 3   f-33   section L-L . Debit $75.00                                                                                                            " u="1"/>
        <s v="58E5415040 (Item 12) Tube is missing 7.0 X 45.0 notch in end of tube to allow fit into Item 15 Bent Plate.58E5430480 (Item 34) Box Beam is missing 7.0 X 45.0 notch in end of tube 2 places to allow fit into Item 15 Bent Plate. 2 Debits $150.00 each" u="1"/>
        <s v="Outside edge of the cabinet frame that the doors close on are painted Natural Yellow, should be white. Hinges are painted white and yellow. Two places next to the middle hinges have chips out of the paint." u="1"/>
        <s v="During assembly at G&amp;D, 1 pc of XB6223 was welded to plate off location. Print dimension of 173mm, actually measures 197mm._x000a_ Good part from inventory used for sales order. Debit $87.91" u="1"/>
        <s v="See Item 54 (58B8050290 Bracket Hanger) @ J-41. Refer toSection AD-AD @ N-37. Item 54 has been located in an inverted position as specified on the print. Bevel fill / / 8mm fillet TYP @ B-23. Inside 8mm fillet has a blow hole. Debit $16026.28" u="1"/>
        <s v="During assembly at G&amp;D, 1pc 089321012 dt clip was found with grind grind marks that prevents harness from ataching to clip. Debit $37.50" u="1"/>
        <s v="Door flanges have yellow paint coverage where door seal touches cabinet. Interior of cabinet has yellow primer showing in corners and backsides of interior brackets." u="1"/>
        <s v="Part found in yard location with rust on machined surfaces, Rust bleeding through paint, paint in threads, rusty shot in nose cone section of axle. Paint is peeling away from bottom of inside of axle due to extended outside storage." u="1"/>
        <s v="Part was found with paint overspray on exterior of axle.  Small white paint spots found on finish paint yellow." u="1"/>
        <s v="Part was found with paint overspray on interior and exterior of axle. Small white spots found on finish paint yellow exterior. Small yellow spots found on white interior." u="1"/>
        <s v="Part has sprung out of shape and will not allow the door structure and the end gfaurds to mount up. Debit $119.72" u="1"/>
        <s v="MRB - REQUEST AUTHORIZATION TO ACCEPT MAIN ROTOR ASSY [7575827-021] UAI DIMENSIONALLY NOT TO_x000a_PRINT" u="1"/>
        <s v="MRB - REQUEST AUTHORIZATION TO ACCEPT MAIN ROTOR ASSY [16101045-011] UAI DIMENSIONALLY NOT TO_x000a_PRINT" u="1"/>
        <s v="Wrong bracket applied" u="1"/>
        <s v="Wrong bracket applied [E191455]" u="1"/>
        <s v="MRB - REQUEST AUTHORIZATION TO ACCEPT PLATE [10693835-001] CHAMFER DIMENSIONALLY_x000a_NONCONFORMING UAI_x000a_10AUG2022 CD00296345 GDLS Approved MRB" u="1"/>
        <s v="Glencore Audit performed with Komatsu on 3 Axle housings.  See linked folder of provided images and discussion. " u="1"/>
        <s v="During inventory audit 69pcs where found with surface rust present, 195pcs checked 126pcs with no rust. All parts stamped with date code 2022. per Komatsu general standard, parts should be protected from rust for 12+ months. Debiot $296.01" u="1"/>
        <s v="Paint damaged during transport" u="1"/>
        <s v="Refer to note marked ** @H-67. Multiple welds measure to 2mm above surfaces of channels,plates and tubes. See print location @B-52/E-59/E-62/C-64/B-65/F-65/C-72/            F-71/M-8. Debit $150.00" u="1"/>
        <s v="D405496-Wrong Length not hitting stops" u="1"/>
        <s v="During assembly at G&amp;D, paint overspray was found inside rear axle. Yellow spots are present on white paint at rear hatch area of axle." u="1"/>
        <s v="Weld Machines are out of calibration" u="1"/>
        <s v="Part required for Komatsu was 58E5432610 actual part shipped was 58F5402610." u="1"/>
        <s v="wrong tapped pad installed should be 10555409" u="1"/>
        <s v="Wrong part shipped should have received 58E5431162 instead received 58E5431172" u="1"/>
        <s v="1 missing stud (MM0648) and 4 studs (MM0648) off location. Off location studs are located from the wrong side of the channel, Debit $13718.68" u="1"/>
        <s v="During assembly at G&amp;D, TZ8544 coupling was found not welded perpindicular to axle. This causes PB5556 filter to hit on exterior of anti sway bar bore, not allowing PB5556  filter to thread onto nipple." u="1"/>
        <s v="3 angle brackets (XB0934) welded on deck have 10mm weld nuts instead of 12mm weld nuts. Debit $150.00" u="1"/>
        <s v="The rear axle on this chassis is welded at angle (front to back). Dimension values to the axle center on the left and right sides are off by approx. 2 inches" u="1"/>
        <s v="side block off location by 5/16&quot;" u="1"/>
        <s v="Cabint has pin holes in welds and hinge is hexgonal drawing shows cylindtical. Debit $350.00" u="1"/>
        <s v="Bracket XC 2504 has the wrong electrical clip on it, is not EH0166" u="1"/>
        <s v="Wrong clips are welded to the inside of the light box (EL9831). Print call for 0891321012 actual clips used 089331012" u="1"/>
        <s v="Multiple weld defects  (ALL)_x000a_Light paint coverage, paint overspray and paint found on copper washer of 58E5418900 (some)_x000a_Unit 299 Glencore_x000a_Unit 300 Glencore_x000a_Unit 292 Wambo _x000a_Unit 294 Wambo_x000a_Unit 302 _x000a_Unit 304_x000a__x000a_" u="1"/>
        <s v="Platform is missing 58F8054190 plate that should be welded to platform. Debit $75.00" u="1"/>
        <s v="Incomplete 6mm fillet weld on item 59 @E-22" u="1"/>
        <s v="Cover 58E9810510 on door 58E5430636 is to short. Does not cover the window as needed. Debit $1965.30" u="1"/>
        <s v="Areas on panel has paint thickness measuring less than 2.0mils. Also has abrasive paint damage on handles " u="1"/>
        <s v="16 pcs of item #4 (MM0470 zinc lock washer was omitted from door assembly. Debit $1866.07" u="1"/>
        <s v="Two studs for mounting the bulk head plate need to be 113mm actual is 105mm. Debit $75.00" u="1"/>
        <s v="Butt weld flat 2x @A-12 has overlap /lack of fusion. 3mm fillet x4 incomplete / not welded full length . Debit $7276.24" u="1"/>
        <s v="4 pcs found in yard location with uneven machining marks on XB3494 &amp; XB3495. 2 pcs found with pitting inside axle leaving poor surface finish on 58D2280041 cylinder. Paint                   _x000a_ overspray is present, yellow spots on white paint.  Unknown if axles are ok to use with pitting present.  Machined surface quality doesn't meet grade c2 surface finish from ASME 802 as called out on the print (58D2280031). " u="1"/>
        <s v="Two of the three item #64 standoffs MM0082 are off location should measure 120mm from plate actual dimension 127mm. Debit $150.00" u="1"/>
        <s v="During assembly 1pc 019321012 DT clip was found to welded on upside down and backwards. Debit $150.00" u="1"/>
        <s v="Cab has a door tag stamped X830027781 should be X830006677." u="1"/>
        <s v="Shield assembly arrived at PMO missing air dam 58F8005930" u="1"/>
        <s v="Top hole of center threads not centered with the skin cannot get bolt to thread. Debit $2827.50" u="1"/>
        <s v="See CAR 22-606" u="1"/>
        <s v="Four studs should be inserts and four inserts that are studs. Part locations mixed up. Debit $7276.24" u="1"/>
        <s v="Item 48 should be at 71.7mm actual is 60mm also throwing our to other parts that locate off of it. Debit $75.00" u="1"/>
        <s v="Cut quality not acceptable, missing chamfer" u="1"/>
        <s v="Item number 58B8050290 missing cannot hang rear exhaust" u="1"/>
        <s v="Reported late. Defect found July 5th_x000a_10736941-001 top plate clocked incorrectly (E193197}" u="1"/>
        <s v="Part is bent backwards. Debit $41.34" u="1"/>
        <s v="No visible part number ans tracebility codes seen on part. Bevel weld allaround 2x @ F-23 has porosity 1 place. Fillet weld all around 3x N-10 has lack of fusion 1 place. Bevel weld flat grind flush 2x @ O-3 has low profile/under fill. Debit $9443.77" u="1"/>
        <s v="Cab received at PMO with LH door missing hole on the inside frame work. Debit $75.00" u="1"/>
        <s v="Wrong wiring harness installed on cab, print calls for 58E0605916 actual harness is 58B0606160. Debit $75.00" u="1"/>
        <s v="10pcs found with paint on end and inner diameter of 58F9840870 no RP and surface rust present on on machined surface of shaft. 8pcs found with no paint at end and inner diameter , RP presnt. Possible CR needed to add no paint note to end and inner diameter of shaft due to being machined surfaces. Debit $3412.60" u="1"/>
        <s v="center hole of EG0581 was found with_x000a_no threads. Print lists 3 holes to be M10-1.5x20 min thread depth." u="1"/>
        <s v="Part only has primer paint on it, part need to be finish top coat paint applied." u="1"/>
        <s v="During assembly 1 MM0079 was found to be missing from deck fo harness routing. Debit $37.50" u="1"/>
        <s v="Lh deck oil cans in front of cab opening left corner. Debit $150.00" u="1"/>
        <s v="Wrong bracket installed.  Measures 96 mm." u="1"/>
        <s v="During assembly at G&amp;D 1 bolt for cover 58F2210130 was found to not thread into hole of DB2161 tapped pad. Tapped pad possibly not welded to axle straight preventing both bolts for cover from threading into holes. Cover measured to print 2 different covers fitted to axle with same results, same covers fit on other axles. 58F2200900 location B-59 detail S item 7." u="1"/>
        <s v="Waiting for defect discription. Debit $2741.91" u="1"/>
        <s v="Detail &quot;P&quot; item 19 stud is off location, 189mm dimension taken from wrong location. Debit $37.50" u="1"/>
        <s v="Item 19 @ K-7 should be 189mm actual is approx. 200-205mm" u="1"/>
        <s v="Item 19 @ K-7 should be 189mm actual is approx. 200-205mm. Debit $2264.78" u="1"/>
        <s v="Rops final print sheet #3 (RH door side) 8mm flare bevel weld, gutter to skin &amp; ROPS @ G-46 has porosity and grind gouging. Sheet #4 (RH door side) 3mm fillet top jamb plate has grind marks. Debit $35604.35" u="1"/>
        <s v="Part has weld nuts on the wrong side and was bent wrong way 225mm at the other end. Debit $133.24" u="1"/>
        <s v="Removed LS1131824 to use in another Assembly, RMA purposes only Customer issue on rework PO" u="1"/>
        <s v="Clip welded on back left wall of enclosure is upside-down" u="1"/>
        <s v="eg1796 is turned twards the rear of case and should be turned to the right side wheel motor opening" u="1"/>
        <s v="3 pcs of MM0648 weld studs found to be missing for hose and harness routing." u="1"/>
        <s v="Porosity in weld" u="1"/>
        <s v="does not fit forming template" u="1"/>
        <s v="On the LH door the window will not roll down all the way. The 58E5431700 regulator is not attached to the window on the correct position. Debit $75.00" u="1"/>
        <s v="Parts have paint in on machined surfaces" u="1"/>
        <s v="1pc found in stock with weld in the wrong location and the lid will not close properly. Debit $238.61" u="1"/>
        <s v="1pc found in stock with weld in the wrong location and the lid will not close properly. Debit $75.00" u="1"/>
        <s v="During assembly at G&amp;D, anti-sway bar pin will not push through both TX8110 sleeves. Pin moves through first sleeve, stops halfway into second sleeve. Gap found between spacer and sleeve.TX8110 possibly not straight when pressed in bore 2 different pins,2 different spacers,2 sides of sway bar tried with same results." u="1"/>
        <s v="Refer to Komatsu General Packaging Standard. Part was delivered to Receiving Inspection uncontained. Part has substantial paint damage from handling." u="1"/>
        <s v="HARNESS 58E0605916 P737 WAS PINNED INCORRECTLY , NOT ALLOWING RADIO TO POWER AND OPERATE SPEAKERS CORRECTLY                  _x000a_    DATE ON HARNESS IS 2202/9-7. Debit $75.00                                             " u="1"/>
        <s v="WHILE INSTALLING AIR INTAKE HANGER RODS IT WAS NOTICED THE 58E5430320 MOUNTING BRACKET WAS INSTALLED ON THE WRONG SIDE OF THE BEAM ON THE BOTTOM OF THE RIGHT DECK. Debit $150.00" u="1"/>
        <s v="HARNESS 58E0605916 P737 WAS PINNED INCORRECTLY. A AND B ARE SWAPPED AND PINNED BACKWARDS COMPLETELY. Debit 75.00                      " u="1"/>
        <s v="MRB - REQUEST AUTHORIZATION TO ACCEPT FRONT TUNNEL TACKED ASSEMBLY PLATE [21461302-001] BEVEL_x000a_DIMENSIONALLY NONCONFORMING UAI" u="1"/>
        <s v="Poor weld quality found on box in multiple locations. Jeff S present during inspection of box, Welds not blended at corners of box which results in poor appearance.                  Debit $3752.07" u="1"/>
        <s v="possible bad threads the 1 1/4-7UNC threads " u="1"/>
        <s v="Pull Stock  - See above: 22-672A" u="1"/>
        <s v="Parts have paint in on machiced surfaces" u="1"/>
        <s v="Corrections from previous rejection show area specified corrected with nonmetallic filler placed over porosity and repainted. Debit $150.00" u="1"/>
        <s v="MM0576 nuts for brake accumulator mount off location. Debit $75.00" u="1"/>
        <s v="During assembly 58F5408200 bracket was found welded to deck upside down. Light still mounts to bracket, wire harness connects to light, but light is upside down per &quot;TOP&quot; decal on light. Debit $150.00" u="1"/>
        <s v="Dimension 941mm @G-1 measures 935 and dimension 979.1mm @G-45 measures 974mm" u="1"/>
        <s v="E183645: RH Rear Fender form profile violates requirements" u="1"/>
        <s v="E183646: Fender tapped pads tacked in the wrong location" u="1"/>
        <s v="D410488: RH Rear Fender forming profile violates print requirements (REF CD300755, E183645)" u="1"/>
        <s v="Item 12 (58E5417170) is covered by upper sheet of steel not allowing a tap to be installed. Die grind metal back and tap hole to install lifting eye. Debit $150.00" u="1"/>
        <s v="Part 58F5403690 is covered in places by upper sheet not allowing a tap to be installed" u="1"/>
        <s v="Cutting, slag, incomplete bevelling cuts" u="1"/>
        <s v="The bracket that holds the wire harness is too small" u="1"/>
        <s v="Cab arrived missing the hole for the A/C drain tube. Debit $150.00" u="1"/>
        <s v="Drawing 58E5408938 RH door opening 3mm fillet around frame has porosity on top jamb plate. 58E5440602 LH wall assemly foot pad peening is short in length. One wld appears to have lack of fusion or possible cracking. Debit $35259.45" u="1"/>
        <s v="during assembly at G&amp;D 4 pcs of MM0082 studs found welded to axle off position. Dimension between studs should be 107mm per print, actual measurement is 75mm." u="1"/>
        <s v="Tube structure assembly 58F4601790 has tapped pad 58B4600120 is off location 100mm" u="1"/>
        <s v="Cabinet arrived at cutomer missing 1 TX3872 rod" u="1"/>
        <s v="4 EB9969 Square Cut blocks on one end of EC2683 structure are off location. L.H. Upright can not be properly set. No Vendor code or date code visible on EC2683. Debit $150.00" u="1"/>
        <s v="Dimension 241.4 located at B3 undersized." u="1"/>
        <s v="Customer Issue, &quot;relationship between plates are off creating gaps inside structure&quot;" u="1"/>
        <s v=" After defects 512277 &amp; 512278 were written, deck was checked for sheet metal over threaded blocks. 3 holes found to be ok. 1 hole found with 58F5411420 sheet partially covering threaded hole of 58E5417170, bolt would not thread in hole. REWORKED AT G&amp;D ASSEMBLY DEPT TO GRIND SHEET METAL, BOLT.THREADS IN TO BLOCK AFTER REWORK. Debit $21.25" u="1"/>
        <s v="Part missing 58E5452790 is missing from assembly" u="1"/>
        <s v="shells have recently been difficult to assemble at WDSK_x000a_Investigation required" u="1"/>
        <s v="XB4496 channel str and XB4490 channel are located to high, should be 1620mm measures out to 1625mm" u="1"/>
        <s v="Supprot arrived with incorrect tapped hole on part ED4165, should be M10 tap instead arrived with M12 tap" u="1"/>
        <s v="threaded gauge at the M/C did not have calibration dates on it" u="1"/>
        <s v="3pcs checked found one does not meet 35.7mm no weld call out" u="1"/>
        <s v="Plate EM5671 is not centered correctly causing bolts not to fit properly. Debit $75.00" u="1"/>
        <s v="Upright has lack of fusion, weld berries, undercut and wire stuck to welds. Debit $150.00" u="1"/>
        <s v="several forming issues on Progress Rail items recently" u="1"/>
        <s v="58F5452900 mm0057 off location, will not allow bolt to be installed due to weld nut off center and covered by material. Debit $150.00" u="1"/>
        <s v="8x8 tube material cracked along weld seam by 700 mm during weld process.  Tube  Heat # 2044465 _x000a_(second kit on hold too WO 167400)" u="1"/>
        <s v="GO GAGE G1279 DOESN'T FIT" u="1"/>
        <s v="1 MM0576 weld nut on 58E5424322 brake/steering bracket is welded off center of hole. Debit $75.00" u="1"/>
        <s v="58F5452900 mm0577 off location will not allow bolt to be installed due to weld nut off center and covered by material. Debit $75.00" u="1"/>
        <s v="Cab received at PMO with missing door strap " u="1"/>
        <s v="EB9996 square cuts on the upright tube 58F4600950 are to have 12mm welds in four places. Welds are oversized and weld profile does not meet standards. Debit $150.00" u="1"/>
        <s v="Damaged thread on studs inside of box on rear wall." u="1"/>
        <s v="4 blocks are not in time with each other and the elds are oversized with bad profile. Would not bolt to fixture. Debit $150.00" u="1"/>
        <s v="Item #1 58E5409342 is off location on door assembly 58E5432202 dimension should be 283.7mm actual is 258.   Debit $75.00" u="1"/>
        <s v="Damaged gouges and dents in parts." u="1"/>
        <s v="Flare bevel weld 50-150 @J-23 missing one side. Debit $150.00" u="1"/>
        <s v="Platform arrived missing two MM0648 weld studs for air intake temp harness" u="1"/>
        <s v="bevel incomplete" u="1"/>
        <s v="I out of 3 units had the incorrect plate installed" u="1"/>
        <s v="During assembly at G&amp;D, anti sway bar pin was found to be loose in one TX8110 sleeve during installation. TX8110 ID dimension should be 127.102+/-.025mm, actual measurment is 127.57mm. 4 rear suspension sleeves are ok and 1 anti sway bar sleeve is ok, 1 anti sway bar sleeve wrong id measurement, sleeve is stamped TX8110. G&amp;D to remove all parts from axle and use new axle." u="1"/>
        <s v="After defect 512614 was written, 6 pcs checked at G&amp;D 2 pcs found with 1 TX8110 ID too large. Dimension should be 127.102+/-.025mm, 1 pc measured 127.40mm, 1 pc measured 127.35mm. Same anti sway bar sleeve location as defect 512614." u="1"/>
        <s v="incorrect material thickness was used - 2 units made it to GDLS before we found it internally" u="1"/>
        <s v="inside and outside mixed for weld solid and stitch weld" u="1"/>
        <s v="Interior of tank not properly cleaned. Has loose slag and foreign matter in it. Debit $8046.16" u="1"/>
        <s v="Where 58F5451750 bracket and 58F54551770 bracket come together there is a weld on the top inside corner that is not called out on the print, causing the manifold to not fit correctly." u="1"/>
        <s v="Bottom of plate does not meet flatness requirement. Debit $1079.71" u="1"/>
        <s v="Deck has abbrasive paint damage where shipping straps removed paint at the upper areas of stucture." u="1"/>
        <s v="       Casting 58E-22-00050 does not meet ASTM802 C3 stanards_x000a_       Multiple sand inclusions in casting" u="1"/>
        <s v="Part #40211593 isn’t to print. It is out of square and the length dimension (2700.0mm +/- 5mm) measures 2679.00._x000a_NCM-2023-0379. Part #40211593 isn    t to print. It is out of square and the length dimension (2700.0mm +/- 5mm) measures 2679.00. See attached PowerPoint.;;Rework 1 hr x 4 units x $150 = $600. Returning one to vendor, too far out to repair in house. ;" u="1"/>
        <s v="HD3680 coupling pipe welded onto cabinet in wrong location " u="1"/>
        <s v="Request Details: . D-line received 1pc of PN 23971197 which is a subcomponent of kit PN 24036590 (HDT Front Bumper CARC GREEN KIT). 23971197 bracket had stiffener weldment misaligned causing the socket (even the tuned down socket) to not fit over the bolthead for install. Further inspection shows per the drawing the welded stiffener should be 10 mm from the edge of the 90 degree part of the bracket. NOK bracket shows 1 edge of the stiffener to be 14mm from the edge of the 90 degree part of the bracket causing the interference with installing the bolt.See follow on email for details." u="1"/>
        <s v="After defect 512687 was written, 3 pcs in inventory checked for scuffed/damaged paint. 3 pcs found on cardboard on pallet with marks in paint. Parts found on original supplier pallet, screws loose that hold parts to pallet, but parts have not been moved. Parts will need paint rework. Debit $525.12" u="1"/>
        <s v="CMM inspection needed. From 58B2201500 print: See STD.4.36.021(D) @ P-55 for machined surface protection. Rust present on machined areas. Item 2 - 58B2200821 print: Convex bevel weld TYP @ (Detail S) M-54 has porosity on Item 36 outside front &amp; outside rear." u="1"/>
        <s v="item 29  m-23 1/2 58e5415940 is not welded all the way" u="1"/>
        <s v="The organization shall retain appropriate documented information as evidence of competence. Could not find records of the annual Ballistics Training." u="1"/>
        <s v="gloss/gritty finish _x000a_paint peeling" u="1"/>
        <s v="2-M6 MM0574 weld nuts welded off location on bottom backside of bracket" u="1"/>
        <s v="center deck platform arrived at pmo with bracket 58f5409600   item 79 and all hardware missing" u="1"/>
        <s v="indication violating Section S19 of ASTMA788" u="1"/>
        <s v="Plate from vendor is not cut to TDP 6 mm has been removed from edge" u="1"/>
        <s v="Pad 58f5410760 should have a hole center to center of 185 and measures  175" u="1"/>
        <s v=" See STD.4.36.021(D) @ P-55 for machined surface protection. Rust present on machined areas." u="1"/>
        <s v="During assembly at G&amp;D TX8110 sleeves for anti-sway bar were found to be out of alignment. Pin will move through each sleeve individually, but will not move through both sleeves  as needed." u="1"/>
        <s v="hinge pb7207  middle rh box door 58B5422835 item 62  h7 weld is broken ,could not find the stamped date vendor code on box. used timberlines serial and date code_x000a_" u="1"/>
        <s v="form not maintained, and will not allow fit up of mating part 10693867-001" u="1"/>
        <s v="During assembly at G&amp;D 1 pc of MM0648 weld stud was found  missing from 58F5406252 plate for harness routing. REWORKED AT G&amp;D TO ADD MM0648 WELD STUD." u="1"/>
        <s v="tapped pad in wrong location TOOLING: 232900-1A, 232900-1B, 232900-1C" u="1"/>
        <s v="Bushing installed in casting and reworked prior to arriving at PMO. Bushing is out of tolerance and out of round (12-6 oclock) bushing measure 127.51mm (9-3 oclock) bushing measure 127.20mm; Order 1 TX8110" u="1"/>
        <s v="MRB - REQUEST AUTHORIZATION TO REPAIR STITCH PATTERN ON HATCH" u="1"/>
        <s v="While trying to instasll transformer onto center deck it was noticed that two MM0577 weld nuts M12x1.75 on the 58F5452900 plate str were not in the center of the holes and two MM0647 stud weld studs are off location ." u="1"/>
        <s v="Tie-ends has berries and porosity all the way around tube cut out all bad weld" u="1"/>
        <s v="Upright structure has porosity where the sum of the inidications equals greater than 10mm in a 100mm" u="1"/>
        <s v="Notification of other supplier defect (Cliffs) - Linear indication on the exterior.  From Paula: &quot;This record is actually assigned to Cliffs not Steelcraft, but is something Steelcraft should be aware of.  Dumur recently raised concern that they have been seeing an increase in raw material discrepancies, not limited to Cliffs.  We have had some issues here too, primarily rust and a couple instances where material has actually cracked.  We are working through that with Cliffs.  Warrants some additional monitoring for sure.&quot;" u="1"/>
        <s v="Find 3(LS1131718) installed incorrectly part is flipped 180° Ø11.2 holes are located in frame incorrectly." u="1"/>
        <s v="TY9703 Angle is off location cause cabinet to not bolt to back of cab.  Angle should measure 804.1mm for the center of the mounting pin to the center of the bottom mounting hole on the angle. Actual measurement is approx. 822mm                                _x000a_" u="1"/>
        <s v="During assembly at G&amp;D PB5556 filter was found hitting on anti sway bar casting part of axle. Filter will not thread onto fitting. Reference defects 511851,511813,511662. REWORKED AT G&amp;D ASSEMBLY AREA TO GRIND EDGE OF CASTING TO ALLOW CLEARANCE TO THREAD FILTER ON TO FITTING.                          " u="1"/>
        <s v="Recessed hole is incomplete.  The recessing is only half complete" u="1"/>
        <s v="Crack on the LH front foot pad" u="1"/>
        <s v="Mis-formed" u="1"/>
        <s v="missing lip" u="1"/>
        <s v="Incomplete 6mm Fillet both sides @ J-26 on Item 27 to 28. Incomplete 6mm Fillet all around @ O-37 on Item 24" u="1"/>
        <s v="During assembly at G&amp;D, 1 MM0073 bolt and 1 MM0082 were found broken off of deck. Deck was set on transport stand improperly at supplier per marks on stand." u="1"/>
        <s v="58F5403810 COVER, TOP, STR arrrived at PMO with handling damage" u="1"/>
        <s v="Parts arrived with vendor applied Hold tag stating &quot;Bevels of out tolerance&quot; Ref pics" u="1"/>
        <s v="Part is short by about 6 mm" u="1"/>
        <s v="58E5410931 bracket should measure 17.0 +/-.5 mm tall,_x000a_       actual measurement is approx. 25mm tall" u="1"/>
        <s v="From X830030670 print to Item 2, 58E5408924 print toItem 5, 58E5408938 print to Item 6, 58E5408945 print to Item 18, 58E5440602 Cab A., Left Wall print &amp; 58E5440612. Cab A., Right Wall print. Refer to STD.4.01.001 for peening" u="1"/>
        <s v="During assembly at G&amp;D deck was found with damaged sheet metal. Deck is still banded to transport stand by supplier. 58F5411420 top front sheet is bent, gouged with scratched paint and surface rust present. Possibly damaged at supplier when loading deck in transport stand. Deck will need reworked prior to RTS. New deck will need used." u="1"/>
        <s v="During assembly at G&amp;D 1 EK7293 was found welded to deck off location for handrail mounting._x000a_During assembly at G&amp;D 2 studs were found switched positions when welded to deck. MM0073 was welded where a MM0082 is called for on print, MM0082 was welded where a MM0073 is called for on print." u="1"/>
        <s v="9mm fillet @ L-5 as undercut and gouge grinding measuring 1mm deep in excess of 125mm length along. Item 12 gusset and Item 3 RH Tube STR (1 place)._x000a_" u="1"/>
        <s v="58f0200740 flange, fast fill has excessive weld build up on inside of inner bore, not allowing fill tube to be installed. Inner bore should measure 83mm actually measures 79.8mm on left and right sides of tank" u="1"/>
        <s v="center deck has burn through spots and lift points that are not painted" u="1"/>
        <s v="Jeremy Passmore Audit found overlap and lack of fusion on interior of axle housing" u="1"/>
        <s v="holes on side of tank for quick fill have been drilled out of center with the holes for the bolts and the groove for the boring this will not allow the quick fill unit to line up and be mounted" u="1"/>
        <s v="missing perforated pieces_x000a_NCM-2023-0964  Both 154000459 and 254001079 Perforated sheets are missing in parent part 40235380 Sump ASM on Unit 1 " u="1"/>
        <s v="Missing 1 pc MM0082" u="1"/>
        <s v="2 EG1036 tapped pads off location. Fixture altered/lost. " u="1"/>
        <s v=" Part is actually LS1117452." u="1"/>
        <s v="This refers to the weldment SP-009 Rev-R. On this weldment, parts SP-039 Rev-D (Item 29) are welded at the wrong locations. The drawing dimension is 20-5/8. On part, this dimension is 22-3/8. As a result, both mount locations are wrong. We will have to cut them out and reweld them again. I have attached a few photos showing the issue.  The WO number punched on the chassis is WO170523 SP073 QCI.  Please confirm that the angles are welded at the correct locations on the chassis in production. Quality Alert 23-066 issued." u="1"/>
        <s v="MC QUALITY DOCUMENT NUMBER – SW156_x000a_Audit report included in folder" u="1"/>
        <s v="These were made with ½-14 bspt threads and need to be ¾-14 bspt. _x000a_Kitted part 40235380-Sump Asm-generator, fractional part 354001693 Pipe Socket DN20" u="1"/>
        <s v="Multiple places of missing paint and rust throughout the inside of the enclosure" u="1"/>
        <s v="Tacky paint inside right bottom, rust inside left bottom" u="1"/>
        <s v="Platform door has oil canning in three locations" u="1"/>
        <s v="MRB - REQUEST AUTHORIZATION TO ACCEPT ROTOR LEFT EXTENSION [16105757-003] DIMENSIONALLY NOT TO PRINT UAI" u="1"/>
        <s v=" MRB - REQUEST AUTHORIZATION TO ACCEPT ROTOR LEFT EXTENSION [16105757-003] DIMENSIONALLY NOT TO_x000a_PRINT UAI" u="1"/>
        <s v="Sub PN: 168-4344 Print Loc: Sheet 3 F-6  Undersized boreshaft will not assemble to shaft.  Callout 139.945 +/- 0.015  measured at 139.755" u="1"/>
        <s v="Grille structure is stamped with wrong part number.Part number reads 58E0350000 &amp; Part number should read 58F0350000" u="1"/>
        <s v="Excessive weld berries on rear of cab under canopy in top corners around weld nuts for lifting eyes" u="1"/>
        <s v="Oil canning at front of deck next to front lh cab mount cut out" u="1"/>
        <s v="58B-54-22970 supports are welded out of square causing                cabinet to not mount on cab. Distance between mounts on cab is approx. 327mm.Distance between outer mounting edge of pin on structure is approx 321mm                                                                " u="1"/>
        <s v="EG1796 BAR TAPPED not tapped out to 16mm x 2.0" u="1"/>
        <s v="12mm fillet all around 4X @ P-8 measures 8mm at 4 places._x000a_ 3mm fillet all around 4 sides @ N-65 is missing. Welds on top of structure have not been ground/reduced for 0 to 1mm surface flushness (Note @ P-67). 6mm fillet both sides 50-150" u="1"/>
        <s v="Cap plate on the upright tube EL7705 has porosity in several areas of the weld and poor weld profile. Grind out areas and reweld to print." u="1"/>
        <s v="    During assembly at G&amp;D XB6461 hatch door found not centered                 _x000a_    in opening on axle. Latch is not centered in keeper, door is                _x000a_    shifted to hinge/top side of opening, door is to print.                     _x000a_    During inspection metal shavings found inside axle from                     _x000a_    previous repairs causing rust stains on white paint, some                   _x000a_    welds not repaired but remain circled. Ref defect 896101 for                _x000a_    same axle." u="1"/>
        <s v="Bushing, dump body are missing 21 DIA through hole on both ends and both sides of bushings. Both parts are affected" u="1"/>
        <s v="center deck oil cans front LH" u="1"/>
        <s v="We received a rejection from Mack. Likely 48 Pcs affected. The common Fender support PN is 84728331.The holes were PPAP’d at 10.2 mm. They are now 9.68mm" u="1"/>
        <s v="58B-54-22970 supports are welded out of square causing                cabinet to not mount on cab. Distance between mounts on cab is approx. 327mm.Distance between outer mounting edge of pin on structur3e is approx 321mm                                                                " u="1"/>
        <s v="58b0650921  p072 had ground for the light on switch not crimped" u="1"/>
        <s v="Areas on structure shows abrasive paint damage caused by shipping straps." u="1"/>
        <s v="bracket due to paint can not read vendor info. Bracket 58f4601421 item 20 QA 2/7 x830029711 does not have all the holes tapped fully" u="1"/>
        <s v="Poor welds on door for air filter" u="1"/>
        <s v="Boss clocked incorrectly" u="1"/>
        <s v="Deck has several locations where there are pin holes in the welds" u="1"/>
        <s v="During assembly at G&amp;D XB6461 hatch door was found to be not centered in rear axle opening. EM3492 &amp; EM3493 ears possibly welded to axle off location. Door is shifted to ear side of opening and will not latch closed." u="1"/>
        <s v="During assembly at G&amp;D wrong plate was found welded to bottom of inside of axle. Plate should be 58F2200071 with a 20mm hole per print. Actual plate welded is 58F2200070 with a 15 mm hole. 58F0900190 tee from group X830032460 will not fit in plate." u="1"/>
        <s v="Missing weld one side of Item 4 one place.  (Weld callout @ L-23, Item 4 located @ H-5).  3mm fillet / flare bevel weld ground flat 4X @ G-35.  Flare bevel weld not ground flat 2 places as specified." u="1"/>
        <s v="Crack in the mounting pad" u="1"/>
        <s v="Cab recieved at PMO missing door handle clip " u="1"/>
        <s v="defect in plate found at GDLS (see PPT in folder for images)" u="1"/>
        <s v="Welded Hull has been found missing the 3 tie wrap channels found on the engine side at the front of the centre partition" u="1"/>
        <s v="After defect 513555 was written axle issued for unit 850238 was found with sand holes in casting 58E2200050. Casting possibly does not meet ASTM802 C3 standards.  " u="1"/>
        <s v="MRB - REQUEST AUTHORIZATION TO ACCEPT ROTOR LEFT EXTENSION [16105757-003] DIMENSIONALLY NOT TO_x000a_PRINT UAI - SN L202" u="1"/>
        <s v=" MRB - REQUEST AUTHORIZATION TO ACCEPT ROTOR LEFT EXTENSION [16105757-003] DIMENSIONALLY NOT TO_x000a_PRINT UAI - SN 198" u="1"/>
        <s v="MRB - REQUEST AUTHORIZATION TO ACCEPT ROTOR LEFT EXTENSION [16105757-003] DIMENSIONALLY NOT TO_x000a_PRINT UAI - SN 196" u="1"/>
        <s v=" MRB - REQUEST AUTHORIZATION TO ACCEPT ROTOR LEFT EXTENSION [16105757-003] DIMENSIONALLY NOT TO_x000a_PRINT UAI - SN 199" u="1"/>
        <s v="MRB - REQUEST AUTHORIZATION TO ACCEPT ROTOR LEFT EXTENSION [16105757-003] DIMENSIONALLY NOT TO_x000a_PRINT UAI - SN 197" u="1"/>
        <s v="MRB - REQUEST AUTHORIZATION TO ACCEPT ROTOR LEFT EXTENSION [16105757-003] DIMENSIONALLY NOT TO_x000a_PRINT UAI - SN L200" u="1"/>
        <s v="Allow acceptance and use of rotor, left extension p/n 7574578-031, built according to the attached drawing markups ahead of TDP_x000a_updates as per CCR-00039836." u="1"/>
        <s v="During assembly at G&amp;D deck was found missing 1 pc of 0819321012 dt clip for harness routing" u="1"/>
        <s v="Cab recieved at PMO missing two MM0576 10mm weld nuts on the bottom of 58D-54-80840" u="1"/>
        <s v="TACKY PAINT INSIDE RIGHT BOTTOM  - RUST " u="1"/>
        <s v="both ends of tube is out of round one side is 403.50 and other side is 402.54 and has porosity around part of weld around end of tube (could not find part number it in setup)" u="1"/>
        <s v="item 65  j=12  1/3 is welded off location should be nut center to nut center  561 from item 66 and is 555 will not allow plate to be installed" u="1"/>
        <s v=" PULL STOCK / CHECK PARTS PER EMAIL FROM T COX MUFFLER                       _x000a_    INLET AND OUTLET NEED CHECKED PER PRINT.                                    _x000a_ 12 pcs checked and 10 ok to use, rts                                           _x000a_ 2 pcs found w/ inlet side of muffler out of round, fixture will not fit.ref    _x000a_ dim256.0mm ID minimum these 2 actual approx. 251-252mm vert, 260-262 horiz.    " u="1"/>
        <s v="Brake cabinet arrived at PMO missing an EC2027 block tapped M6" u="1"/>
        <s v="sheet metal has a bow that makes it not lay flat on top tube cut  to make fit better" u="1"/>
        <s v="A massive puddle of weld in the middle of the weldment that wont allow the bracket to sit flush" u="1"/>
        <s v="potential flattness issue on 10660215-001" u="1"/>
        <s v="During assembly at G&amp;D 4 pcs of MM648 weld studs found welded to 58F2240000 mounting bracket off location for harness routing. Print dimension of 47.8 not met, actual measurement is approx 35 mm. Clips for harness will not fit." u="1"/>
        <s v="MRB Request authorization to build up plate edge to meet dimensional requirements" u="1"/>
        <s v="58D-54-01440 plate mount, left has wrong diameter hole for bushing, measures approx. 41mm should measure 47.60mm +/-.40" u="1"/>
        <s v="axle was found missing 58F0900050  bracket that should be welded to axle. 8 pcs in inventory checked and found with bracket present" u="1"/>
        <s v="Item 58F4601301 is bowed and not allowing for a flat set-up." u="1"/>
        <s v="The gap between the center deck and the front deck widens considerably towards the bottom. We will have to cut and straighten the part on the left to even out the gap. The part on the left appears to be overbent. Also, on the weldment SP-2978 Rev-A, we are missing a weld on the corner as shown in both places (Photo 3 and 4 ). " u="1"/>
        <s v="After defect 513555 was written 2 pcs in inventory checked for sand holes in casting 58E2200050. 2 pcs found with sand holes in casting. Part does not meet ASTM802 C3 standards. Reference defect 896495." u="1"/>
        <s v="SUPPLIER CODE MISSING FROM STAMP PART NUMBER. 2x DIA 4.8, IN LOCATION C 13, MEASURES 2x DIA 8" u="1"/>
        <s v=" Part was built opposite of print" u="1"/>
        <s v="Panel came into inspection with one #10-32 UNF  X 1.00 weld_x000a_stud Bent over flat to the panel surface. Four 8.0+/-1.5 X12.0+/-1.5 slots measure 15.5 to 15.9 in the length, out of tolerance 2.0 to 2.4.                                     " u="1"/>
        <s v=" Parts are rusty violating QX22 clause" u="1"/>
        <s v="During assembly at G&amp;D holes found to be off location for blower press switch. EJ4381 mounting plate print lists holes to be 38.1 mm apart, these holes are actually 45 mm apart. Wrong plate welded to axle or EJ4381 plate was made wrong. Blower press switch will not attach. 1 pc in inventory checked and found wrong also. Supplier needs to check stock of EJ4381." u="1"/>
        <s v=" 58c4600011 item 15 should be a EM6573 and looks to be ED4184" u="1"/>
        <s v="Various parts welded with regular carbon wire instead of 304LSS" u="1"/>
        <s v="Weld inside of nut used for mounting steering coloumn" u="1"/>
        <s v="After defect 513774 was written, 1 pc issued to 760009 was checked for holes off location on EJ4381 mounting plate. Prints lists holes to be 38.1 mm apart, holes are actually 45 mm apart. Blower press switch will not attach. Supplier needs to check stock of EJ4381." u="1"/>
        <s v="After defects 513774 &amp; 513777 were written this axle was found with holes off location on EJ4381 mounting plate. Print lists holes to be 38.1 mm apart, holes are actually 45 mm apart. Blower pressure switch will not attach. Supplier needs to check stock of EJ4381." u="1"/>
        <s v="bracket 58F4601421 item 20 on print X830029710 has the item 3 and 4 switched not allowing room for hoses to install properly" u="1"/>
        <s v="item 85 is upside down will not allow hanger rod to be installed" u="1"/>
        <s v=" 1 pc was found with 71.3 mm dimension on print not kept, 1 pc of 58B8040320 plate measures 76 mm &amp; wrong p/n stamped. 7 pcs in inventory checked, 7 pcs correct measurements, 5 pcs found with wrong p/n stamped. 2 correct, 1 to assembly, 1 remains in location" u="1"/>
        <s v="After 2 pcs were returned from PMO to 3P due to miss pick, weld nuts were found welded to wrong side of bent sheet on 1 pc. 3 pcs in inventory checked, 2 pcs wrong, 1 correct. 1 good pc from returns ok for inventory, 1 bad pc from return and 2 pcs from inventory have weld nuts welded on wrong side" u="1"/>
        <s v="ED5080 is out of round. Part should be 398.7 part measures 395.7 top to bottom" u="1"/>
        <s v="While trying to install 58B6051400 into the brake cabinet it was noted the bolts would not line up with the weld nuts in the brake cabinet on 58F5451770 BRACKET, STR. The bracket is mounted too low in the cabinet. (4 X MM0576)" u="1"/>
        <s v="Jeremy Passmore Audit - Start/Stops in the corners with LOF/Pinhole.(slides 6,7,9,12,15.18,20) Weld wire, berries, and slag.(slides 5,10) Lack of fusion.(8,19,21 Porosity.(slide 16) Underfill/LOF/UC.(slides 11,14) " u="1"/>
        <s v="PPAP got rejected. Flare bevel weld missing C-6, Dimension 670.6 ( G-4) measures 674, Item 6 (TY8840) orientation is backwards to print" u="1"/>
        <s v="Flare bevel weld missing ( C-7 ). Item 6 ( TY8840 ) orientation is backwards to print. EM 9112 used for item 7, print calls for EM9113. " u="1"/>
        <s v="Item EK1588 has a poor visual weld all the way around the tube, weld needs ground off flush" u="1"/>
        <s v="FPI incomplete (part was marked acceptable before FAI was done)" u="1"/>
        <s v="Sheet metal set off location and interferes at top pads not       allowing for proper weld call out. Grind sheet metal and weld to print" u="1"/>
        <s v="Mufflers found in picked parts area at G&amp;D assembly with missing end caps and no desiccant bags inside mufflers, print has note stating that caps and desiccant packs are required for shipping and storage purposes. These 2 mufflers were returned to supplier after defect 896498 was written per date code &amp; s/n on mufflers. When mufflers were returned, caps and desiccant packs are missing. 4 caps and 2 desiccant bags need sent from supplier to AD GD AREA prior to RTS." u="1"/>
        <s v="item 59 on print 58f545280 has the wrong size holes tapped it, 10mm hardware will not start in any location, have salvage enlarge and tap to 10mm x1.5" u="1"/>
        <s v="During assembly at G&amp;D hatch door was found not fitting on_x000a_       mounting ear properly, cotter pin and washer can not be_x000a_       installed at lower mounting ear. Print dimension of_x000a_       352.4+/-.8mm not kept, actual measurement is 355mm. Latch_x000a_       for hatch door does not fully engage keeper, EL0851 tapped_x000a_       pad is off location, print dimension of 709.7+/-.8mm_x000a_       measures approx 715mm." u="1"/>
        <s v="Item 83 should be MM0082 80mm long.actual stud used was MM0073 60 mm long. Item 74 should be MM0073 60 mm lomg, actual stud used was MM0079 70 mm long." u="1"/>
        <s v="Part number 58C-90-00011 is set 6 millimeters off location to top of the upright not allowing for weld application of the upper structure" u="1"/>
        <s v="Punch marks located inside axle for wheel motor mounting  position, print lists punch marks to be located on outside of axle - 58e2200002 location K-43 section AA-AA punch mark note." u="1"/>
        <s v="alignment dots for wheel motor are on the inside of the housing, not on out side" u="1"/>
        <s v="Punch marks located inside rear axlefor wheel motor mounting_x000a_       position, print lists punch marks to be located on outside_x000a_       of axle. Per phone call from J Williams, parts need reworked_x000a_       at PMO so punch marks are per print. " u="1"/>
        <s v="       Punch marks located inside axle for wheel motor mounting_x000a_       position, print lists punch marks to be located on outside_x000a_       of axle. " u="1"/>
        <s v="Wrong weld nuts used.Cabinet recieved at PMO with 4 3/8 weld nuts welded on outer lower LH corner of cabinet. Print 58E-54-54110 calls for 4 MM0576 weld nuts to be here" u="1"/>
        <s v="Pull stock on 24 pcs found falling off of pallet on trailer at G&amp;D rcvg dock. some parts found with scratched paint. 17 pcs found with scratches to the paint from parts not being banded to the     _x000a_pallet properly. Debit $ 1238.62                                                              " u="1"/>
        <s v="ED5080 Is undersized. Diamater measures 396.6 Upright will not fit in tube. Print calls for 398.7." u="1"/>
        <s v="During assembly at G&amp;D cotter pins for hatch door will not install in EL0157 pins on hatch str. Print dimension of  27.5+/-.8mm was not kept, actual measurement is 25.5mm. Reference defect 896785. Debit $ 566.02" u="1"/>
        <s v="After problem of hatch door not fitting properly on axle was reported by G&amp;D assembly 1 pc in inventory checked for 27.5+/-.8mm dimension at EL0157 pin. Actual measurement was found to be 25.5 mm. Cotter pin and washer will not install at both pins._x000a_Debit $566.02" u="1"/>
        <s v="E196127- TRA FOR ACSV-FCV 056 TO ALLOW SHIPMENT TO GDLS-C PARTS WITH GOUGE AS DETAILED IN SQMR_x000a_TO BE REWORKED AT GDLS-C (CD00310780)." u="1"/>
        <s v="fit up issues with 0.75 dimension / plates should be flush with posts" u="1"/>
        <s v="2 x 327.6 dimension not held ( I-13 ). Item 79 measures 242mm and item 78 measures 240mm. " u="1"/>
        <s v="Parts found in location with surface rust present. Parts  have date code of 2023-06, RP should have been applied  to parts to prevent rusting during storage. 48 pcs checked  25 found ok, 23 found with rust. RP (oil) added to 25 pc  to prevent rusting. 23 pcs need reworked prior to RTS. Debit $ 99.13" u="1"/>
        <s v="Radius is wrong print calls out 70.5 part is 85.(58E5431300 Plate). Print calls out 62.4 and part is 67" u="1"/>
        <s v="Customer return for repair customer responsible" u="1"/>
        <s v="Item ED5080 tube is under sized. Print call for the DAI. Of 398.7. Tube is only 396.5 and not allowing for the upright to slide into tube for set-up" u="1"/>
        <s v="Bracket TY8840 is installed backwards on the step assembly." u="1"/>
        <s v="parts not butt welded to print. Debit $ 253.36" u="1"/>
        <s v="EL00157 pins welded to door off location. Print dimension of 27.5+/-.8mm actually measures 25.5mm &amp; 26mm. Cotter pin will not install in hole in pins. Debit $ 566.02" u="1"/>
        <s v="loc on print calls out 1497 part is not square one end is 1498 and other is 1493. big gap to weld" u="1"/>
        <s v="The weld on the top plate, item #4 58E4620460 has a weld that needs to be buffed down and rewelded on the cover pass. The weld has poor profile." u="1"/>
        <s v="missing item 64 seat next to outside LH" u="1"/>
        <s v="Multiple issues . Weld at 2 places where there is a call out for No Weld. Porosity, weld berries." u="1"/>
        <s v="Item 58F4601960 is warped/bowed, rework as needed to allow for correct fit up" u="1"/>
        <s v="Defective fuel Tank, fuel cap will not seal" u="1"/>
        <s v="bracket 58F4601421 item 20 on print X830029711 has the item 3 and 4 switched not allowing room for hoses to be installed correctly" u="1"/>
        <s v="Failed leak/Presure test at customer" u="1"/>
        <s v="Shaft (58FE9803530) Diameter 70.59+/-.15 measures  70.834, deviation  0.244, out of tolerance 0.094." u="1"/>
        <s v="Problem reported at G&amp;D assembly. EK4381 Mountig Str. Found welded with wrong plate. EK4381 should have 1 pc of EK4380 and 1 pc of EL0154. Rejected axles has 2pcs of EL0154. " u="1"/>
        <s v="item 56 weld stud should be approx 306 from other one and is approx 326" u="1"/>
        <s v="ITEM 3 &amp; 4 ARE SWITCHED. Debit $ 588.63" u="1"/>
        <s v="pin holes and berries. Debit $ 150.0" u="1"/>
        <s v="Failed Salt Spray and Humitidy testing" u="1"/>
        <s v="PPAP part. Dimensional errors                                        " u="1"/>
        <s v="PPAP Part. Part# was stamp too high up on the side.profile of weld down  behind doors paint has overspray,paint has primer showing paint on clips. Debit $ 2932.87" u="1"/>
        <s v="Has tacks on other side of weld call out item 22(58E5425141). weld missing driver side under dash. berries bottom back wall bottom ,stuck wire loc O13  grind same spot,tie ends paint filler fell out driver side berries backunder shelf" u="1"/>
        <s v="The machining process was not done on the upright tube. " u="1"/>
        <s v="G-35 item 26 weld stud  is off location should be 561 and is approx 571 move with other stud to install cover stud too high                                                                                                                                                                                                                                             " u="1"/>
        <s v="Sheet metal off location needs to be trimmed to allow for proper weld size." u="1"/>
        <s v="3mm fillet F4 missing weld,tack G4 pinhole loc C10" u="1"/>
        <s v="holes have incomplete threads" u="1"/>
        <s v="MRB - REQUEST AUTHORIZATION TO SHIP/INSTALL PLATE [10706503-001] UAI WITH CHAMFER DIMENSIONALLY_x000a_NOT TO PRINT" u="1"/>
        <s v="Axles found in inventory with EK4381 mounting str made incorrectly. 1 axle has EK4381 with 2 pcs of EL0154, 1 axle has EK4381 with 2 pcs of EK4380. EK4381 should have 1 pc of EL0154 and 1 pc of EK4380. Reference defects 514375 &amp; 896941." u="1"/>
        <s v="Axles found in inventory with EK4381 mounting str made incorrectly. 1 axle has EK4381 with 2 pcs of EL0154, 1 axle has EK4381 with 2 pcs of EK4380. EK4381 should have 1 pc of EL0154 and 1 pc of EK4380. " u="1"/>
        <s v="Berries.undercut,pinholes,overlap,lack of fusion,tie end. Debit $150.0" u="1"/>
        <s v="Item 5 (58C9000011) off location, needs cut off and reset to print. CAD gives a measurement of 1991.5mm and part is set at 2013mm" u="1"/>
        <s v="Upright tube ED5080 has a seam weld with a backer on the inside of the tube. The backer has long tacks that wont be welded through in final weld out. Standard is all tacks must be done so they will be burnt out in final weld out. Scrap part, replace one part ED5080." u="1"/>
        <s v="58C5410380 CONTROL BOX A., HYDRAULIC arrived at PMO with excessive rust inside" u="1"/>
        <s v="Welders are continuing to weld outside of the parameters in the Work Instructions for quality of the welds.  " u="1"/>
        <s v="CHAMFER AT VIEW D CUT ON THE WRONG SIDE (REFERENCE DRAWING 10694448-011)." u="1"/>
        <s v="Excessive rust inside. Debit $75.0" u="1"/>
        <s v="Washer Tank received at PMO with no cap" u="1"/>
        <s v="Washer Tank received at PMO with no cap. Debit $ 65.02" u="1"/>
        <s v="Wrong part sent by supplier. Part #58E-54-30626 was ordered, but part #58E-54-30636 was received" u="1"/>
        <s v="During assembly at G&amp;D, cover 58F5470950 was found not        fitting correctly to floor of deck. Print dimension of 22 mm not kept for location of 58F5470940 sheet, actual measurement is approx 18 mm. Debit $ 75.00" u="1"/>
        <s v="Due to pull stock was determined that caps are missing.  Debit $ 65.02" u="1"/>
        <s v="Item 58B4600910 (upright) has a missing part XC3019. Debit $ 150.0" u="1"/>
        <s v="58C-46-00001 LH. UPRIGHT arrived at pmo with 58c-90-00011    _x000a_MOUNT A., STR 10mm to short. causing the washer that goes in backside of mount to not allign with hole. 58C-90-00011 should measure 161.6mm from upright tube to outside edge, measures 151mm.                                                             " u="1"/>
        <s v="During assembly at G&amp;D deck was found missing 1 pc of     MM0079 stud for harness routing. Debit $ 37.50" u="1"/>
        <s v="Internal Audit found the gauge management system was not up to date " u="1"/>
        <s v="BOSS'S ARE OFF BY 6MM NOT ALLOWING PLATE TO LINE UP" u="1"/>
        <s v="58D-54-05000 LH deck arrived at PMO with item 4 off location on bottom side behind cab" u="1"/>
        <s v="58C-54-10380 BRAKE CAB. arrived at PMO with poor paint       coverage on inside of cabinet. " u="1"/>
        <s v="During assembly at G&amp;D wrong stud was found welded to deck   for harness routing. Per print bolt should be MM0067 50 mm long, actual stud used is 60 mm long. Debit $37.50                           " u="1"/>
        <s v="58C5410380 CONTROL BOX A., HYDRAULIC arrived at PMO with excessive rust inside. Debit $75.00                                                      " u="1"/>
        <s v="During assembly at G&amp;D 1 pc of EM9585 was found welded to deck off location for cab hose mounting bracket. Print lists dimension of 191.9 mm from beam, actual measurement is 292 mm." u="1"/>
        <s v="Pullstock and send to plant 1 inspection, check for correct part. supplier thinks they are 58E5454100s advise results. _x000a_4 pcs checked and 3 are correct, 1 pc is labeled as a 58b5407100 but is physically a 58E5454100" u="1"/>
        <s v="M6 weld nut inside of LH door had lack of penetration during weld process. When tapping the nut it broke loose. Nut will need to be reweld for inner door panel to mount" u="1"/>
        <s v="During assembly at G&amp;D deck was found with 2 dents on side beam at left side of right deck. Dents have been painted over at supplier. 1 area of poor finish paint coverage found on floor of deck, dull finish. 2 spots found on floor of deck with poor finish, spots appear to have been hand painted leaving poor finish after deck was originally painted. " u="1"/>
        <s v="PPAP part got rejected. 14.00±.25 holes are undersized and out of location. These parts get laser cut from Stratford" u="1"/>
        <s v="PPAP part got rejected. 12mm±.25 holes are small also measure out of location per print. These parts get laser cut from Stratford" u="1"/>
        <s v="Washer tank recieved at PMO with broken 24vdc pump" u="1"/>
        <s v="Cab sent in is a X830027783. The supplier taped a paper on the cab as a X830027782. This is also the riveted metal tag on the inside of the door frame. Cab is stamped on the floor pan with the correct P/N. Debit $ 150.00" u="1"/>
        <s v="Part TY8840 was installed backwards on the step structure" u="1"/>
        <s v="12.00mm±.25 holes are undersized. Will not accept 11mm pin." u="1"/>
        <s v="Deck has oil canning in front rh corner" u="1"/>
        <s v="Inside left door has mounting plate welded on door upside-down. Debit $ 3661.46" u="1"/>
        <s v="LH Panel Bars are in the wrong location and will not allow for panel installation. Debit $ 3611.30" u="1"/>
        <s v="Brake cabinet recieved at PMO with 2 01571-00609 seats off location. Seats sould meaures 276.5mm from back side of actual measurement on both is approx 254. Debit $75" u="1"/>
        <s v="Rear hatch door will not latch" u="1"/>
        <s v="Wrong stud was found welded to deck for harness routing. Print calls for MM0067 50 mm length stud, actual stud welded is 60 mm long." u="1"/>
        <s v="Inside the 58C5410380 Brake cabinet there is rust in multiple places. Debit $ 75.0" u="1"/>
        <s v="Item 58B4601610 is in the way, not allowing enough room to make the weld called out on print" u="1"/>
        <s v="Item 58f5411401 has poor paint quality, lack of fusion in welds, porosity in welds and weld berries/spatter. Debit $ 15432.39" u="1"/>
        <s v="Item has lack of fussion in welds, porosity in welds, weld berries/spatter and weld profiles. Also does not have sealer where print calls for sealer or complete weld. Part number was also stamped in wrong location. Debit $ 17197.54" u="1"/>
        <s v="Item 58B4601610 is in the way, not allowing enough room to make the weld called out on print." u="1"/>
        <s v="The two item 104 58B6010680 are off location the first measurment is supposed to be 107mm it measures 180mm. the 2nd measurement is to be516.4mm it measures approx 763mm_x000a_Debit $75.0." u="1"/>
        <s v="Item 58B5401260 has paint damage that looks to be caused during transport. Part had no protection to keep ends of the part safe during transport." u="1"/>
        <s v="Customer received cab with a non- functioning 58F5401170 Dome light." u="1"/>
        <s v="Formed incorrectly, overall length short." u="1"/>
        <s v="Customer is looking to get a case derusted at their expense. " u="1"/>
        <s v="Part arrived as RMA without prior information provided _x000a_(Paula Manson on vacation)- overformed written on tag" u="1"/>
        <s v="FN20 Bar is 11.5 mm too short" u="1"/>
        <s v="Dent was found in EG9326 tube at left side of deck. Dent has no paint damage, damaged prior to paint. Dent is approx 1/4 inch deep by 1 inch across.Debit $75.0" u="1"/>
        <s v="Tap pad 10784209-001, welded upside down" u="1"/>
        <s v="Vendor hardware causing damage to both filter plates. Bolt missing of right side back of enclosure. Debit $ 7108.69" u="1"/>
        <s v="Washer tanke has no caps. Debit $ 65.02" u="1"/>
        <s v="Item #56 MM0648 is off location" u="1"/>
        <s v="D431345 - SIDE FRAME IS MISSING LS1080630-BLOCK x2." u="1"/>
        <s v="Berries and a stuck wire( PPAP part)" u="1"/>
        <s v="During assembly at G&amp;D pin for anti-sway bar would not push through 2 pcs of TX8110 sleeves. Sleeves are not flush on axle housing, sleeves are not straight in bores causing pin to not push through sleeves and anti sway bar bushing." u="1"/>
        <s v="P1 Purge: AB-APC Turret Ring shortage has resulted in a temporary process change to build upper hulls without the Ring and other parts.[E198662]  This is notification only and does not require a formal response." u="1"/>
        <s v="The bottom left 3 58F5430401 bracxkets are off location the grille screens will not mount . they are all from 2mm to 5mm too high and 2 to 4 mm off side to side as well. Debit $ 75.00" u="1"/>
        <s v="There are two incorrect clips wleded on at this location the wires will not attatch to these.Debit $ 75.00" u="1"/>
        <s v=" AQE:54875,55301,54800 SUPPLIER:STEELCRAFT. INSPECTRICCA.  PRINT LOC:SHT3, SECT N-N, OF 168-4343 BORE139.945+/-0.015.ACTUAL MEASURMENT 139.75. OUT TOL -0.195. 4XM10X1.5-6H HOLES PRINT LOC:E-8 EXCESSIVEDEBRIS IN HOLES. 6X26-B HOLES FOR LIFTING DEVICE  OFF LOCATION AND WILL NOT ATTACH TO FIXTURE. PRINT" u="1"/>
        <s v="PPAP Part._x000a_Block with 2 holes is 20mm off location.Paint in threads._x000a_ Debit $ 5897.90" u="1"/>
        <s v="PPAP Part._x000a_No paint under channel. Debit $ 5624.26" u="1"/>
        <s v=" Customer found the Cabinet with 2 seats welded in the wrong places  Should be 254mm closer to 230mm" u="1"/>
        <s v="No threads on post for venting tube" u="1"/>
        <s v="concentricity / mis alignment issue" u="1"/>
        <s v="2 pcs of 58F5408200 light brackets were found welded to deck upside down. 58D0600831 amber lights install at this location, lights have decal attached that read &quot;top&quot;. Light will install upside down but assembly can be completed. Possible deviation needed to use as is." u="1"/>
        <s v="During assembly at G&amp;D anti sway bar pin will not push through TX8110 sleeves, 1 pc TX8110 sleeve is not straight, Print calls for sleeves to be driven in flush on other truck models. This print has no note. Sleeve is not flush on one side." u="1"/>
        <s v="PPAP Part.Paint thin behind lifting eye&amp; and top bend.  Berries on all inside corner" u="1"/>
        <s v="Deck was lifted from transport stand and dent was found with peeling paint. Damage found where deck rests on white plastic pad portion of stand. Two smaller dents are present that have been re painted." u="1"/>
        <s v="PPAP part. Lack of fusion location E1 and E4 and lack of fusion loc I1 and I4 and berries B15. Debit $ 300.00" u="1"/>
        <s v="PPAP part. First PPAP was rejected for overspay isues. This is a resubmission.Paint in threads on blocks on both ends weld inside top left door jam paint on back top. Debit $ 2948.22" u="1"/>
        <s v="During rcvg process at G&amp;D part found on pallet with scratches to paint. Part packaged between 2 pcs of EL5745 with no protection between parts causing paint damage to all 3 parts." u="1"/>
        <s v="During rcvg process at G&amp;D parts were found with scratched paint. Parts were packaged on pallet with no protection between 2 pcs of EL5745 and 1 pc of 58B8000780 causing paint damage to all 3 parts. Debit $ 106.58" u="1"/>
        <s v="EXHUAST ARRIVED AT PMO WITH WELDS ON END GROUND DOWN TO MUCH, REMOVING ALL WELD FROM PART. REWORK AS NEEDED OR REPLACE IF NOT ABLE TO MEET THE PAINT STANDARD. Debit $150.00" u="1"/>
        <s v="Sheet metal needs trimmed to allow for proper weld size to be preformed." u="1"/>
        <s v="During assembly at G&amp;D axle was found missing 1 pc of  58E2200770 hook for light cable. 1 pc of 58E2200770 hook will need ordered from supplier and sent to T Cox for rework at PMO to weld hook to axle." u="1"/>
        <s v="During assembly at G&amp;D axle was found with excess weld at TY1334 pipe causing portable light to not fit in hole." u="1"/>
        <s v="2 pcs found on G&amp;D rcvg dock with paint damage. 1 pc is banded to pallet overhanging by approx 3 inches sitting partially on neighbor pallet caused parts to rub in transit to G&amp;D. Paint damage to both pcs at top edges, parts will need paint rework prior to RTS." u="1"/>
        <s v="Item 58F4610040 has poor weld quality, item has lack of fusion, weld berries, weld tie is not complete and has material from the base metal removed" u="1"/>
        <s v="Inside top front&amp; back has Lack of fusion. pinehole in weld inside left front Berries all over. Paint inside ovel holes and runn next to door" u="1"/>
        <s v="SIDE FRAME FOUND MISSING THREE TWC'S.One side frame missing the three tie wrap channels (10511881), looks as though GD will rework in production as the frame was already installed before this was caught. " u="1"/>
        <s v="Customer rejected PPAP part for Berries all over, overlap, Lack of fusion,Base metal. Debit $ 17113.01" u="1"/>
        <s v="Customer rejected PPAP part for missing paint and light paint issues. Debit $ 15338.60" u="1"/>
        <s v="Large Hole in weld" u="1"/>
        <s v="&quot;Tin Drops lower than post in center&quot;" u="1"/>
        <s v="4.34±.25 holes are small. (1) 4.34 hole should be 29.0, measures 29.92." u="1"/>
        <s v="58E-54-53290 Center Deck, Platform arrived at PMO missing 01571-01016 10mm Seat. Debit $ 150.00" u="1"/>
        <s v="58D5403880 bracket welded 14mm off of location. Debit $ 75.00" u="1"/>
        <s v="parts were found welded to wrong locations on 58E0605281bracket assembly. 58E0605310 plate with MM0082 is welded where only MM0082 should be, MM0082 is welded where 58E0605310 plate with MM0082 should be." u="1"/>
        <s v="2 lower suspension pin shoulder bolts were found not moving through both holes and pins. Holes for shoulder bolts off location." u="1"/>
        <s v="Cab recieved at PMO with large area of paint peeling on roof. Debit $ 75.00" u="1"/>
        <s v="When beginining assembly at G&amp;D several rust stains found on white paint inside axle. Many areas of poor paint coverage found with surface rust present inside axle. Surface rust is present in threaded ports resulting in rusty stains on white and yellow paint. Surface rust present on machined surfaces. Yellow overspray is present on white paint. " u="1"/>
        <s v="Pin holes,berries tie end and paint. Debit $ 4064.61" u="1"/>
        <s v="After problem of 58B0603852 bottom plate not fitting flat against bottom of cabinet at Liberty 2 pcs in inventory checked for flatness at bottom of cabinet. 2 pcs found with bottom out of flat by approx 1/4 inch at front bottom left. 58B0612280 center channel not flat with bottom." u="1"/>
        <s v="Axle found in inventory location with wrong p/n stamped. P/N should be 58E2200234, actual p/n stamped is 58E220054." u="1"/>
        <s v="During assembly at G&amp;D HF0030 coupling was found to be out of round, bushing on harness will not install. During inspection 58E5418900 weld seat was found with paint on copper washer. Print has note stating to protect copper top from blasting and painting. Axle needs HF0030 replaced and paint removed from 58E5418900 prior to RTS." u="1"/>
        <s v="Headache rack arrived at pmo missing a ek5645 bracket, hanger for rh exhuast hanger rod. Debit $ 75.00" u="1"/>
        <s v="PPAP part got rejected. Berries inside,pinholes top inside both sides,porosity left outside, paint rubed off from shiping and inside top left side.Flatness on top was 5mm. Debit $ 6768.07" u="1"/>
        <s v="Cab recieved at PMO with cracked/chipping paint on roof" u="1"/>
        <s v="During assembly at G&amp;D 2 pcs of MM0073 studs found welded to deck off location. Print has dimension of 136.5 mm from beam, actual measurement is 195 mm. Debit $ 75.00" u="1"/>
        <s v="58B4601610 needs to be trimmed to allow room for proper weld size." u="1"/>
        <s v="58f5452850 Platform, Center Deck arrived at PMO not built to most current revision of print. This would not allow the 58F5431070 Platform, Door Str. to properly set in place and be secured with hardware. Welds on the 58F5452850 were not ground flat in corners per current print." u="1"/>
        <s v="One item# 100 MM0576 10mm weld nut is welded on off center cannot get bolt to start for cab corner cover passenger side rear_x000a_Debit $75.00" u="1"/>
        <s v="1 pc.TZ8544 and 1 pc PC3844 found out of round." u="1"/>
        <s v="Cab receIved at PMO with paint peeling and chipping on roof. Debit $ 150.00" u="1"/>
        <s v="Bolts was lose in carrier and paint came off and a scrach Drawing Location: Debit $75.0" u="1"/>
        <s v="MM0577 X4 is not centered in holes of 58F5452900 Plate A., Str not allowing the transformer to be bolted down._x000a_Debit $150.0" u="1"/>
        <s v="Blocks located incorrectly, Item 8 incorrect" u="1"/>
        <s v="Cab recieved at PMO with &quot;fog&quot; in between the panes of glass_x000a_Debit $1550.0" u="1"/>
        <s v="Tap pads Find 28 and 29 located incorrectly" u="1"/>
        <s v="Cab recieved at PMO with poor paint adhesion causing paint to crack and flake off. Debit $ 36396.91" u="1"/>
        <s v="PPAP part got rejected for yellow paint is on the inside. When repaired last time used burr  tool paint not smooth in this spot &amp; their a base metal were grinder dug in. Debit $ 5008.23" u="1"/>
        <s v="Customer Rework request" u="1"/>
        <s v="PPAP part got rejected.inside of cab behind driver seat oil caning, dust in paint. Paint under tubes,berries,caulk all over bottom of floor &amp; profile of caulk ,weld where should be no weld. Outside has berries, lack of fusion ,porosity base metal.lowwelds. Debit $ 45616.61" u="1"/>
        <s v="Missing holes" u="1"/>
        <s v="Missing holes. Debit $ 700" u="1"/>
        <s v="PPAP part got rejected. Reworked part got rejected again for paint and berries" u="1"/>
        <s v="Slag inclusion / not gound to sound metal" u="1"/>
        <s v="During picking process at G&amp;D part was found with wrong part number stamped. P/N should be 58D2280002, actual p/n stamped is 58D2200002" u="1"/>
        <s v="After defect 515217 was written, surface rust was found on machined surfaces of axle. Print lists eng std 4.36.021(D) which refers to eng std 4.97.020 which describes protection of machined surfaces for 12+ months. This part has date code of 2024-02." u="1"/>
        <s v="Paint in treads, go gauge will not start. Paint looking bad on inside of cabinet. PPAP re-submission. Debit $ 2948.22" u="1"/>
        <s v="During assembly at G&amp;D 2 studs were found switched positions for harness routing. See print 58B5423300 for correct positions of MM0073 &amp; MM0079. Debit $37.50" u="1"/>
        <s v="Compenent 5 upsidedown" u="1"/>
        <s v="missing the tap operation on the 18 x ½”-13 UNC 2B holes on the “top” of the assembly_x000a_End housing - Holes not threaded. See attached._x000a_Part can be reworked at WS (Winston Salem)." u="1"/>
        <s v="customer reported incorrect OD" u="1"/>
        <s v="a line of extra material down item number 2. This will add extra time to the machining as we will need to add passes in order to prevent our tools from getting damaged. Each piece has up to 3-6mm of extra stock in this same location, estimated at an additional 30 minutes per part as well as programming. _x000a_This extra material has not been on any other raw parts previously, has there been a change in your process?" u="1"/>
        <s v="dimension not to print" u="1"/>
        <s v="58f-02-50571 muffler arrived at pmo with poor quality welds on inlet of muffler weld cracked and has pin holes, LW322-66 Aluminum HI Heat Resistant paint needed to rework._x000a_Debit $ 3140.34" u="1"/>
        <s v="During assembly at G&amp;D 1 pc of MM0079 stud was found weldedto axle off location. Stud should be located at print dimension of 219mm from center line of axle, stud was actually welded at 427.2mm. 1 pc of MM0042 also found off location, studs will need removed and located per print. One axle in inventory checked and found correct." u="1"/>
        <s v="30 DEGREE CHAMFER +/-1 DEGREE, 1.5+/-0.05._x000a_MEASURED AT 5MM. MATING BEARING SLEEVE IS IN TOLERANCE. CHAMFER DEPTH EXPOSING BEARING SLEEVE. CHAMFER TOO DEEP._x000a_COPQ$469" u="1"/>
        <s v="Tube structure has areas that have poor weld quality, porosity and undercut. Debit $ 1715.59" u="1"/>
        <s v="Sheet metal is installed out of square not allowing for fitup of the upper upright structure. Debit $ 5871.95" u="1"/>
        <s v="There is a crack on one of the welds on the upper upright sub structure 58d4601120. Lack of fusion in the weld seam.Debit $ 150.0" u="1"/>
        <s v="wrong stud was found welded to deck for harness routing. Per print stud should be MM0088, 90 mm long, actual stud is MM0073, 60 mm long.Debit $37.50" u="1"/>
        <s v="Item EK1588 has poor weld quality. Debit $ 37.50" u="1"/>
        <s v="During inbounding process at G&amp;D wrong parts were found in box tagged as EM9786, parts are actually EL3144" u="1"/>
        <s v="Item EK1588 has poor weld quality, SCRAP one part EK1588 and order one new part EK1588. Debit $ 1715.59" u="1"/>
        <s v="The doors on the aux box will not open and close properly                   they are out of square and bent. The door latch assmeblies                   have both been ground on in an attempt to fix it (not done                   here at PMO).  Debit $ 150.0                                                             " u="1"/>
        <s v="We have an issue with AB fuel tanks that are welded by Steelcraft, and assembled at Militex.  I am going to do a purge the stock at HCL The filler neck that we noticed this on was on a RH fuel tank which is PN 10729521-011 (Our weldment PN is 10755259-011) - no stock at Militex or AOR. Email notification to Engineering on Feb 13th.  01APR2024 first notification to QA?" u="1"/>
        <s v="NCM-2023-1067. The pipe socket should be 19 bore and we are getting 18.6 bore. Fa 1 will rework no additional parts needed at this time.;;Rework 5 hrs x $150 = $750. " u="1"/>
        <s v="NCM-2023-1141. sheet 40237930 was applied upside down causing both sheet asm 40250904 and 40250799 not to fit up properly. see attached photos and print.;;Rework 6 hrs x $150 = $900. ;" u="1"/>
        <s v="This refers to the wrong parts being welded into SP-171 Rev-K and SP-3136. The parts in question are SP-133 Rev-C and SP-134 Rev-A. Both parts should be made of telspar tube 2-1/2 X2-1/2 X 0.105 thick wall. Instead, they are made of 2-1/2 X2-1/2 X 0.135 thick wall. In addition, there is a weld bead in the middle of one wall (photos attached). There are two sets of these parts on every chassis. _x000a_We have two chassis with this issue. The identification numbers punched on them are WO182692 SP073QCI and WO182696 SP3132 QCI. Both SP-133 Rev-C and SP-134 Rev-A parts accept a tight-fit square tube in them. Which is not possible due to the heavy wall thickness and the weld bead. We will have to source the correct tube, cut these parts from both chassis and reweld and refinish. " u="1"/>
        <s v="NCM-2023-0590. Plate asm # 40235114 came in from vendor with socket # 2130871 ID incorrect- measures 1.25' and should measure 1.53' - see attached power point;;Rework 2 units x 3 hrs x $150 = $900.;" u="1"/>
        <s v="axle was found with rust forming_x000a_       on white paint inside axle due to poor paint coverage at_x000a_       several areas. Chips in yellow &amp; white paint are present at_x000a_       hatch door area, possible carrier damage._x000a_       Paint needs reworked prior to RTS." u="1"/>
        <s v="NCM-2023-1588. Plate asm # 40235114 came in from vendor with 2 internal socket ID's incorrect - to small to for piping to fit-  see attachment;;Rework 2 hrs x $150 = $300. ;" u="1"/>
        <s v="5 parts that do not fit in assembly at GDLS London.  _x000a_Additional stock at HCL to verify, 23pcs total.  These normally ship in 10’s, so hopeful this issue will be limited to only one, shipment." u="1"/>
        <s v="NCM-2024-0651. Sheet 40237930 was welded upside down from vendor causing both sheet assemblies 40250904 and 40250799 not to fit up properly. see attached photos and print.;_x000a_On-site repair / rework is expected from Steelcraft" u="1"/>
        <s v="Back out side right top has porosity and lack of fusion and grind marks were it was fix before" u="1"/>
        <s v="HF0030 coupling pipe was found out of round not allowing harness bushing to thread into coupling. Coupling pipe will need cut out and new welded.Drawing Location: 58F2200011 location G-44 item 52_x000a_" u="1"/>
        <s v="TY9703 angle welded off location on brake cabinet should measure 160mm down from top of cabinet.  Actual measurement is approx. 148mm. Debit $37.50" u="1"/>
        <s v="Wrong bracket installed. " u="1"/>
        <s v="missed operations on case lid_x000a_bore hole chatter, hole not present, part mark not present_x000a_MISSED OPPERATION FROM SUPPLIER PT#171-1101 PUSHER HOLES &amp;PT#1684343 PART MARKING ABSENT.      168-4343 PG3 SEC NN TOOL MARKS PRESENT,NO TOOL MARKS ALLOWED.CHATTER IN BORE HOLES. COPQ507.50" u="1"/>
        <s v="Brake cabinet recieved at PMO missing 1-XC2504 light bracket &amp; 1- 58E0605680 and 2 X H8402 pipe plugs" u="1"/>
        <s v="There is moisture in between the panes of the windshield glass" u="1"/>
        <s v="There is moisture in between the panes of the windshield glass_x000a_Debit $200." u="1"/>
        <s v="During assembly at G&amp;D PC2844 boss o-ring was found out of_x000a_round. Fitting will not install. G&amp;D to remove parts from_x000a_axle and use new axle._x000a_PC2844 will need cut out and new welded." u="1"/>
        <s v="After defect 515412 was written, axles staged for assembly_x000a_at G&amp;D checked for possible dammaged couplings. 1 pc found_x000a_with PC2844 boss oring out of round. Boss was checked with_x000a_fitting, fitting will not install. Axle needs returned to_x000a_supplier to have boss cut out and new boss welded." u="1"/>
        <s v="Item 58E4620080 was built out of square and wont allow for                 the correct fit up during frame prep. Debit $ 393.46" u="1"/>
        <s v="Missing a 58E5423730 Bar tie in the front of the cab next to where the orbital valve is mounted.Debit $75.00" u="1"/>
        <s v="D420342 - Front post is too short by 9mm causing a gap when fit-up. Out of 3mm Flatness tolerance - likely already scrapped at GD" u="1"/>
        <s v="P3 PURGE - Please check to make sure the 756.6mm dimension is correct on the 21470912-011 Sideframe Assy" u="1"/>
        <s v="PPAP part. Weld call out on print is 12mm with 1.5 tolerance. part is over 14mm + . location on print is B 36 &amp; M 64" u="1"/>
        <s v="Mounting channels on back of box are flipped causing mounting holes to be missaligned. Front channel and back channel swapped." u="1"/>
        <s v="Paint Damage. Debit $ 6286.30" u="1"/>
        <s v="2 boxes found with R1395 welded to inside of box, should be welded to bottom of box. Debit $ 2428.76" u="1"/>
        <s v="Delamimnation on glass.There is moisture in between the panes of the windshield glass. Debit $  350.00" u="1"/>
        <s v="Axle inspected by J Passmore, weld defects found per email_x000a_       sent. Unknown if weld defects will be repaired prior to_x000a_       G&amp;D begining assembly or after G&amp;D assembly._x000a_       Email sent to R Swearingian to determine scope and time of_x000a_       needed rework._x000a_       REWORK AT PMO" u="1"/>
        <s v="Axle inspected by J Passmore, weld defects found per email_x000a_       sent. Unknown if weld defects will be repaired prior to_x000a_       G&amp;D begining assembly or after G&amp;D assembly._x000a_       Email sent to R Swearingian to determine scope and time of_x000a_       needed rework._x000a_       Surface rust found on machined surfaces and threads will be_x000a_       reworked by G&amp;D assembly due to no RP applied after previous_x000a_       defect found._x000a_       REWORK AT PMO" u="1"/>
        <s v="       During assembly at G&amp;D 2 pcs of DL3711 tapped pads inside_x000a_       axle were found with wrong threads, should be .625-11_x000a_       threads, actually are .725-10 threads._x000a_       Tapped pad EM3494 for hatch door latch keeper was found_x000a_       welded 180 degrees off location, hatch door will not latch_x000a_       closed. REWORK AT PMO. " u="1"/>
        <s v="DAMAGED THREADS NOT ALLOW CORD GRIPS TO THREAD IN PROPERLY." u="1"/>
        <s v="DMT - 426118 - Tap pads 25mm in height, should be 30mm, wrong tapped pad applied -  Same issue as: _x000a_CD00287563 / RMA 21-149 - PO 35622549,,1,1(21-418 likely)_x000a_CD00287344 / RMA 21-419 - PO 35622549,,7,1" u="1"/>
        <s v="Part is actaully 10707648-011PG but identified as 10707629-011PG. Ref email." u="1"/>
        <s v="dimension not to print s/b 5 1/2&quot; actual 4&quot;1/2&quot;" u="1"/>
        <s v=" During unloading ofdeck at G&amp;D,carrier truck driver informed G&amp;D fork truck driver of damaged paint on deck caused by garage door at supplier. During inspection scratched paint was found along edge of XB1390 mud flap bracket" u="1"/>
        <s v="UPPER PLATE LS1105432 THROUGH HOLE IS UNDERSIZED" u="1"/>
        <s v="Rear case arrived at PMO with Paint Peeling badly on the_x000a_       underneath side.Also paper stuck to the bottom looks like_x000a_       it was set on the ground while painnt was still wet._x000a_       rework as needed in dept 425" u="1"/>
        <s v=" During assembly at G&amp;D 1 pc of TX8110 sleeve was found not_x000a_       flush causing anti-sway bar to not install. Print has note_x000a_       to locate sleeves flush within 1.5mm, this sleeve sticks out_x000a_       approx 4 mm._x000a_       REWORK AT PMO. DO NOT SHIP AXLE TO PMO WITHOUT EMAIL_x000a_       AUTHORIZATION FROM T COX/J PEPLOW/J KROHN. ATTACH COPY OF EMAIL TO AXLE WITH DEFECT PAPERWORK. ANTI SWAY BAR AND ASSOCIATED PARTS SHIP LOOSE TO PMO." u="1"/>
        <s v="The item #6 58E5418900 Seat, is welded off location. The 98mm dim is not kept. It measures 0mm causing the control cabinet to sit on top of it. Debit 75.00" u="1"/>
        <s v="Paint inside the bore " u="1"/>
        <s v="Deck was found with one wrong stud welded for harness routing. Print lists stud should be MM0067 @ 50mm long, actual stud is MM0079 @ 70mm long. Debit $  150.00" u="1"/>
        <s v="Part found at G&amp;D assembly dept with punch marks inside axle, per print punch marks should be on outside of axle so can be seen during wheel motor install." u="1"/>
        <s v="Part found at G&amp;D assembly staging area with punch marks inside axle, per print punch marks should be on outside of axle so can be seen during wheel motor install." u="1"/>
        <s v="Axle found at G&amp;D asembly staging area with punch marks inside axle, per print punch marks should be on outside of axle so can be seen during wheel motor install." u="1"/>
        <s v="Axle found at G&amp;D assembly staging area with punch marks on inside of axle, per print punch marks should be on outside of axle so can be seen during wheel motor install." u="1"/>
        <s v="Parts found in inventory with punch marks inside axles, per print punch marks should be on outside of axle so can be seen during wheel motor install. " u="1"/>
        <s v=" Axles found in inventory with punch marks inside axle per print punch marks should be on outside of axles socan be seen during wheel motor install" u="1"/>
        <s v="Old Audit Weld inside the axle have lack of fusion, overlap and porosity. Notification Recived:-31 Oct 2022" u="1"/>
        <s v="Old Audit Notification Recived:-31 July 2022" u="1"/>
        <s v="Old Audit Weld inside the axle have lack of fusion, spatter, overlap and porosity. Poor finish paint and paint contamination. Notification Recived:-21 Nov 2022" u="1"/>
        <s v="Old Audit Pull up the part, Part got audited as part of glencore project. Notification Recived:-07 Dec 2022" u="1"/>
        <s v="Old Audit Weld inside the axle have lack of fusion, spatter, overlap and porosity. Poor finish paint and paint contamination. Notification Recived:-20 Jan 2023" u="1"/>
        <s v="Paint coverage related issue. Part got rsuted. Notification Recived:-25 May 2019" u="1"/>
        <s v="Part is not built to print. Wrong orientation of bracket TY8840" u="1"/>
        <s v="PPAP part. Painted Glossy black instead of Flat black. Debit $ 50.00" u="1"/>
        <s v="Delamination. Debit $ 350.0" u="1"/>
        <s v="58F5403810 drive shaft cover mounting holes are not lining up with pump mount part does not hold dimensional spec12.75in center to center  hole actual measurement is 12.5in_x000a_Debit $ 150.00" u="1"/>
        <s v="Deck was found missing 1 pc of MM0648 weld stud for harness routing. Debit $ 21.25" u="1"/>
        <s v="4 pcs checked and lack of fusion, profile, berries, undercut, size._x000a_Debit $ 4026.08" u="1"/>
        <s v="The Grille str was recieved at PMO with the 58D5420740 sheet bent bottom missing the cut out at this location for the lifting eye on the engine sub frame. Debit $ 150.00" u="1"/>
        <s v="Lift eye hole off of location. Debit$ 75.00" u="1"/>
        <s v=" During assembly at G&amp;D 1 pc of MM0042 stud was found missing_x000a_       inside axle for hose routing._x000a_Drawing Location:  _x000a_       58F2201300 location N-2 section K-K item 29." u="1"/>
        <s v="During assembly at G&amp;D 4 pcs of 0157101016 seats were found_x000a_       welded off location. Print dimension of 225.9mm actually_x000a_       measures approx 213mm. Print dimension of 283mm actually_x000a_       measures approx 271mm. Dimension of 152.3mm is correct. 4 seats will need cut off and moved per print._x000a_Drawing Location:  _x000a_       58f2201300 location F-58 detail P item 1 2 pcs." u="1"/>
        <s v="Old Audit Notification 26OCT2023" u="1"/>
        <s v="Weld nut MM 0576 is off location, not centered to hole on angle 58B4600920. Debit $75.00" u="1"/>
        <s v="Poor weld quality. Debit $ 900.00" u="1"/>
        <s v="58F5409600 Bracket A., str missing its 2 item #1 01571-01016 seats." u="1"/>
        <s v="PPAP part. Paint has runs and over spray  and thin paint behind parts. Berries,overlap,pin holes ,under cut and crater need filled.Debit $ 525.00" u="1"/>
        <s v="PPAP part got rejected for weld issues. 4mm fillet has lack of fusion and the 4mm weld is small overlap around the nuts." u="1"/>
        <s v="PPAP part. Index # 5 print calls out for screw FLNG BTN HD M10X1.5X20   PART came in with hex bolts. Debit $ 8486.44" u="1"/>
        <s v="PPAP part. In section BC-BC print calls out that item 22.Tack backers were weld will burn away the tacks and under cut and a couple pin holes at B26&amp;G37" u="1"/>
        <s v="Part was found with wrong threads in WA5461 plate weld. Print lists 1/2-13 threads, actual threads are 7/16-14. Weld base has ref dimension of 150mm, actual measurement is 140mm. 58F6000880 print dimension of 20.4mm actually measures approx 29mm, print dimension of 33.1mm actually measures approx 35mm." u="1"/>
        <s v="During assembly at G&amp;D EH8613 plate mounting was found_x000a_       to be bent backwards, valves will not mount correctly._x000a_       Axle will need returned to supplier for rework, remaining_x000a_       axles in inventory found correct. Debit $ 35041.44" u="1"/>
        <s v="Parts have incorrect part # on the label. Part #58E-54-30653 is on the outside label which is correct. But part #58E-54-30652 is on the part." u="1"/>
        <s v="The XB7116 Flange str is missing 3 SV3337 weld nuts. Debit $ 75.00" u="1"/>
        <s v="Small circular dent on the outside on both sides of the cabinet on 1 of them. Other 6 have Water inside. Debit $ 7158.55 for each box ($ 50,109.85 in total for 7 boxes) signed all 7" u="1"/>
        <s v="The 8 holes that have a .20 radius are drilled too wide on_x000a_       the EF0782 Plate conector the screws pull through the holes_x000a_       one hole is open into the 35.00mm hole._x000a_       order 1 EF0782 plate, connector_x000a_       rework as needed" u="1"/>
        <s v="Diagnostic plate recieved at PMO glossy black. Print calls for flat black  . Debit $ 37.50                                                " u="1"/>
        <s v="PPAP Part got rejected. paint in threads in copper boss.size,pinhole in weld at location N6. Under cut re entery angle_x000a_Debit $ 7282.83" u="1"/>
        <s v="The eight 5mm dia holes on the EF0782 plate connector are_x000a_       too large the screw head goes through the hole._x000a_       order 1 EF0782 plate, connector._x000a_       reowrk as needed" u="1"/>
        <s v="There is a missing item #1 : 01571-01016 seat. Debit $ 75.00" u="1"/>
        <s v="E209704 - 10864438-001 Plate has been applied askew. Bolt holes don't line up." u="1"/>
        <s v="During assembly at G&amp;D XB1094 bracket mounting was found to_x000a_       be bent backwards. 2 holes for back up light bracket are_x000a_       on left side of bracket, should be on right side of axle._x000a_       REWORK AT PMO" u="1"/>
        <s v="58F0250571 muffler outlets do hold dimension called out on print, should measure 254.4mm measured at 250mm. Debit $ 5332.20" u="1"/>
        <s v="1) 3 out of 4 ground blocks were not tapped off which has left paint that will need ground off. _x000a_2) Some tape marks either took some paint off or they weren’t touched up? _x000a_3) Pin hole on an outside surface.  This one will hold water and Komatsu has stressed to us that it is not allowed. _x000a_4) Not sure if this is over spray.  It is very rough to the touch. _x000a_5) On this one the door and latch are interfering with each other.  There is already a decent amount of paint that has come off.  " u="1"/>
        <s v="The weld joint that joins the tube has undercut and porosity approximately 150 mm in length. Grind or air arc out the porosity . Debit $150.00" u="1"/>
        <s v="Left door came in damaged with small dents to the outside and inside of door. Debit $ 3642.38" u="1"/>
        <s v="58F0250571 muffler outlets do hold dimension called out on print, should measure 254.4mm measured at 250mm. Refer Defect #515806" u="1"/>
        <s v="PPAP part. Paint lack of fusion weld missing .Most is in detail P. Debit $2672.81" u="1"/>
        <s v="PPAP part. Berries, paint and 50x150 skip welds are 50x125.  Debit $2685.86" u="1"/>
        <s v="Brackets are swapped. Welded 180° wrong orientation." u="1"/>
        <s v="Casting is bent" u="1"/>
        <s v="The eight holes that have a 5mm dia on the EF0782 plate,_x000a_       connector are too large the head of the screw goes through_x000a_       the holes. order 1 EF0782 plate, connector- rework as needed" u="1"/>
        <s v="Part 58E4620090 is bowed in the front tread area not allowing the rear of the step support to come in contact with the top of the rail for correct fit. Debit $258.99" u="1"/>
        <s v="PPAP part. Per print rev 01, holes should be 11.00 ±.25. Holes pin with0.480&quot;(12.20mm) pin." u="1"/>
        <s v="wrong weld base for hydra zorb welded on bracket has wrong        size threads in plate,                                                      " u="1"/>
        <s v="Material did not meet provisions of DFARS sections 225.401-70 specifically qualifying country" u="1"/>
        <s v="missing/damaged holes on LS1131719 component" u="1"/>
        <s v="poor weld quality" u="1"/>
        <s v="missing foam/rubber pad" u="1"/>
        <s v="side frame is out of flatness tolerance - return for rework" u="1"/>
        <s v="M12 weld nut off location not allowing the transformer to be bolted down. fix in shipping. Replace 1 weld nut on LR of headache rack. Debit $37.50" u="1"/>
        <s v="LH upright 58b4604021 sheet metal is off location on the front of the part. Debit $6153.76" u="1"/>
        <s v="Item number 17(58B4604640)is not set properly in relation to item 2(58B4604000)tube flange face(EK2521). The print calls out 556.3 at view Z-Z, when subtacting the 203.2 for item 17, it should be 353.1. Actual dimensions show a tapering of item 17 as it moves away from item 2. Debit $18461.28" u="1"/>
        <s v="Pullstock and send to bldg AA - CMM room. Measure the 257.0 dim and advise results. Part inspected and the 257+.8/-0 checks 255.9mm, 1.1mm Undersized. $1505.81 only" u="1"/>
        <s v="D431946 - Formed incorrectly by Steelcraft" u="1"/>
        <s v="Strut mount offset. Assembly was not possible due to bracket being out of position " u="1"/>
        <s v="Bracket structure is bowed from over welding. Print calls for 9 mm welds and 6 mm. Structure has 12 to 13mm bottom leg." u="1"/>
        <s v="1 pc of MM0073 bolt broke off while tightening nut. Unknown if bolt had possible weld berry on threads. Nut does not appear to be cross threaded on bolt.                  " u="1"/>
        <s v="Missing 1 EC2027 tapped block. Debit $37.50                 " u="1"/>
        <s v="Items 58b4600920 and 58b4600940 bracket structures are missing the weld nuts (MM0576)" u="1"/>
        <s v="292 affectedMissing bevel and bevel fill weld on Uprights made by one associate. Also missing weld being gusset plate" u="1"/>
        <s v="Water inside" u="1"/>
        <s v="Small circular dent on the outside of the cabinet" u="1"/>
        <s v="The plant damaged 1 piece of PN: LS1131717. I have issued repair PO: 40449598." u="1"/>
        <s v="Incomplete weld. One edge of the box was not finished leaving open areas on the outside" u="1"/>
        <s v="Missing 1 pc of EK7293 tapped pad for handrail mounting" u="1"/>
        <s v="PPAP part. Paint  thin and has runs,Item 27and 29 has base metal on both sides on weld,undercut,berries weld blew through and pin holes. Debit $24785.82 only " u="1"/>
        <s v="Delamination. Moisture between the glass panes of windshield" u="1"/>
        <s v="Multiple studoffs not welded on the bottom side of the cab . They are just tacked." u="1"/>
        <s v="PPAP part. part 58E5441732 cover HVAC was bent wrong on 1 fin.A nut came off in center pan by driver seat.paint thin in back and runs inside of cab.Berries all over,Weld profiletop and bottom outside,undercut pinholes,overlap,base metal LF. Debit $43694.35 only.   " u="1"/>
        <s v="Part got rejected for 2nd time. Lack of fusion and overlap pinholes same placeas DN954073" u="1"/>
        <s v="Part is missing square cutout section. 55 parts have cutout but 1 pc is missing the cutout." u="1"/>
        <s v="1 pc was found not fitting on ODS mount. Print 58D8044161 dimension of 118 +2/-0 mm actually measures 16 mm.10 pcs in inventory checked and found correct." u="1"/>
        <s v="center deck has weld nut off center of hole for transformer, not allowing ALL 4 BOLTS TO start in transformer" u="1"/>
        <s v="Outlet Diameter measures 247. Supposed to be 254.4" u="1"/>
        <s v="58E0611730 speaker, 6.5 had a mouinting screw go through th wire when installed shorting it out" u="1"/>
        <s v="Replacement windshield was damaged" u="1"/>
        <s v="Plate welded on uneven REJECTING: (1) PIECE(S) of PART NUMBER: (177-8803), PART NAME: (PEDESTAL A), DEALERS CLAIM STORY: (PEDESTAL AS: WARPED, WELDING WRONG). QUALITY INSPECTION OBSERVATIONS: (The nonconformance issue as verified with the customer is that the top mounting plate is welded into the pedestal crooked, causing the pedestal to lean too far when bolted to the top platform. The threaded p" u="1"/>
        <s v="PPAP Part. Undercut,size,overlap,berries ,paint , lack of fusion. $19384.24 only" u="1"/>
        <s v="Axle was found missing 2 pcs of TX8110 sleeves for anti sway bar &amp; missing 4 pcs of 58B5000540 sleeves for lower rear suspension. Bar was found welded to EL8773 that is not on print, possibly added as welding support, bar should have been removed at supplier." u="1"/>
        <s v="4 rear suspension bores. 7 thousandths under sized, bushings will not fit." u="1"/>
        <s v="Tapped pad EL0851 was found with threaded holes too close together. Prints caals for 50.8+/- 0.8 , but actual is aprrox 48mm between holes." u="1"/>
        <s v="PPAP Part. Paint in threads and in a nut,undercut,pinholes, lack of fusion,overlap and caulk has a couple of spots were it did not seal weld over tacks.Debit $15877.75 only" u="1"/>
        <s v="LH upright missing part 58b-46-11010 block, tapped intake. Debit $ 150.00" u="1"/>
        <s v="During assembly at G&amp;D axle was found missing 1 pc of 58E2200770 hook for service light inside axle. 58E5418900 seat weld was found with paint on copper washer, see * not on print. Damaged paint was found at top of nose cone portion of axle, appears to be from straps holding axle to flat bed trailer" u="1"/>
        <s v="Rear case hatch arrived bent, will not seal on rear case" u="1"/>
        <s v="58B-46-02100 tube str. on rear of headache rack arrived at                  pmo with ef5014 tap pad off location. should measure 364.5mm                _x000a_ actual measurment is 370mm                                                  " u="1"/>
        <s v="deck was found missing 1 pc of EK7293 tapped pad for handrail mounting.                                    " u="1"/>
        <s v="1 pc of TC3300 tapped block was found not centered on hole, bolt will not thread into block for cover. 1 pc of 58F2400900 was welded off location, print lists dimension of 38mm from edge of plate, actual measurement is approx 48mm, portable light will not fit. 58E5418900 seat weld was found with paint on copper washer._x000a__x000a_Debit $ 150.00" u="1"/>
        <s v="WRONG PART # STAMPED ON THE PART. PART IS STAMPED 58B5463951 BUT IS ACTUALLY A 58B5463921" u="1"/>
        <s v="PPAP part. Deck was found missing 1 pc of MM0577 weld nut for scoreboard mounting bracket. Debit $ 37.50" u="1"/>
        <s v="Brake cabinet recieved at PMO with 2 mm0648 weld studs welded on the wrong side panel. Debit $75.00" u="1"/>
        <s v="PPAP part. on print  O 28 put tacks were you can burn them away on both sides top and bottom" u="1"/>
        <s v="2 pcs of EL1441 were found welded off location, unable to attach hose VM7958 inside nose cone of rear axle. Dimension of 67.8mm actually measures approx 90mm._x000a_Debit $ 150.00" u="1"/>
        <s v="PPAP part. Pinholes,under cutvslag under paint.On parts 58F5454030 and 58c5470010 the spacer should be flush." u="1"/>
        <s v="1 pc of 58F2400900 was found welded off location for portable light, should be on top gusset inside axle, is welded one gusset lower. 1 pc of 58E2200770 hook is missing from inside axle. 1 pc of 58F2200071 is welded off location, wrong side on inside of axle. P/N found stamped wrong, should be 58F2200054, actual p/n is 58B2200054. Order 1 pc of each-58F2400900, 58E2200770, 58F2200071" u="1"/>
        <s v="1 pc of EL0851 tapped pad was found with holes too close together, keeper for hatch door will not attach. Print EL0851 lists dimension of 50.8+/-.8mm between holes, actual measurement is approx 48mm between holes. See print 58B2200821 for punch mark locations, punch marks are on inside of axle on one side, no punch marks found on other side of axle, punch marks should be on outside of axle per print." u="1"/>
        <s v="Rear axle recieved at PMO with the rear case hatch door not installed level door will not latch properly.                           " u="1"/>
        <s v="Axle was found missing 58E2200770 hook for service light. Several areas of poor weld quality found, porosity in welds inside axle,cold rolled welds found with lack of penetration, weld berries present.1 small nick was found at wheel motor machined surface.EM3492 upper ear  welded off location, should be 352mm, actual is 420mm." u="1"/>
        <s v="Axle was found with 1 pc of DB2161 tapped pad not centered on hole. 1 pc of 58E5418900 weld seat not protected from paint. No vendor code is present on p/n plate.                                                       " u="1"/>
        <s v="_x0009_During assembly at G&amp;D rear axle was found missing 1 pc of_x000a_Reason for Reject._x0009_  :  _x0009_58E2200770 hook. Part will need ordered from supplier._x000a_Reason for Reject._x0009_  :  _x0009_REWORK AT PMO. DO NOT SHIP AXLE TO PMO WITHOUT EMAIL_x000a_Reason for Reject._x0009_  :  _x0009_AUTHORIZATION FROM T COX/J PEPLOW/J KROHN. ATTACH COPY OF_x000a_Reason for Reject._x0009_  :  _x0009_EMAIL TO AXLE WITH DEFECT PAPERWORK._x000a_Drawing Location_x0009_  :  _x0009_58F2200054 location M-42 item 36._x000a_Serial Number_x0009_  :  _x0009_499929_x000a_Date Code_x0009_  :  _x0009_2024-08_x000a__x000a_Debit $ 75.00" u="1"/>
        <s v="The left EG1796 tapped block the one on the front of the_x000a_Reason for Reject._x0009_  :  _x0009_tube was just barley tacked wellded on, it broke off during_x000a_Reason for Reject._x0009_  :  _x0009_installation of the power cables._x000a_Reason for Reject._x0009_  :  _x0009_rework as needed in dept._x000a_Drawing Location_x0009_  :  _x0009_N, 43 VIEW M-M ITEM 9_x000a_Serial Number_x0009_  :  _x0009_499796_x000a_Date Code_x0009_  :  _x0009_2024-08_x000a_Supplier ID_x0009_  :  _x0009_BG STEELCRAFT QCI DIV_x000a__x000a_Debit $ 37.50_x000a_" u="1"/>
        <s v="_x0009_Rear case recieved at PMO with lack of fusion on the EG1796_x000a_Reason for Reject._x0009_  :  _x0009_tapped block inside of the rear case_x000a_Reason for Reject._x0009_  :  _x0009_Rework in dept_x000a_Drawing Location_x0009_  :  _x0009__x000a_Serial Number_x0009_  :  _x0009_499928_x000a_Date Code_x0009_  :  _x0009_2024-08_x000a_Supplier ID_x0009_  :  _x0009_BG STEELCRAFT QCI DIV_x000a__x000a_Debit $ 600.00" u="1"/>
        <s v="During assembly at G&amp;D 1 pc of 58F2400900 was found welded_x000a_Reason for Reject._x0009_  :  _x0009_off location for portable light, should be on top gusset_x000a_inside axle, is welded one gusset lower. 1 pc of 58E2200770_x000a_hook is missing from inside axle. 1 pc of 58F2200071 is_x000a_welded off location, wrong side on inside of axle. P/N_x000a_found stamped wrong, should be 58F2200054, actual p/n is_x000a_58B2200054. Order 1 pc of each-58F2400900, 58E2200770,_x000a_58F2200071. Rework at PMO per T Cox._x000a_58f2200054 loc A-24 item 35,loc N-32 item 36,loc I-67item 13_x000a__x000a_Debit $ 150.00_x000a_" u="1"/>
        <s v="same as before D.N 954135 berries .under cut pinholes copper boss is painted paint in threads and lack of fision. Debit $15877.75 only" u="1"/>
        <s v="part is too long. Print calls out 251 and part is 851" u="1"/>
        <s v="PART HAD RUSTY WATER COME OUT OF PANELS WHEN BLOWN W/ AIR. WATER BETWEEN PANELS CAUSING RUST_x000a_Debit $ 7158.55" u="1"/>
        <s v="Item 58B4600910 came in with very poor weld quality and was stamped incorrect. STAMPED 58F4600910 instead of 58B4600910.  Welds contain tie-ins not complete, pin holes, lack of fussion and some poor weld profiles. Debit $150.00" u="1"/>
        <s v="Upright is missing 3 x EH9392 and 1 x 58B4601280. Debit $ 300.00" u="1"/>
        <s v="Wrong part number stamped. 58B-22-00054 stamped but should be 58F-22-00054. Debit $ 37.50" u="1"/>
        <s v="58B0203030 SHEET A. REAR AND THE 58B0203010 SHEET A. FRONT WHERE WELDED ON TANK BACKWARDS_x000a_Debit $ 5815.75" u="1"/>
        <s v="Weld nut for brake treadle mount is not centered over hole not allowing bolt to start. Debit $37.50" u="1"/>
        <s v="High winds are blowing the shielding gas away from the puddle which is causing the porosity in the weld." u="1"/>
        <s v="End housing are being received on broken pallets. This could be dangerous for Winston Salem personnel to handle." u="1"/>
        <s v="Cab arrived at pmo  with standoffs not fully welded on bottom of cab, Standoffs tacked in place. Debit $450.00" u="1"/>
        <s v="Cut out in tube should be at 10.4( -/-0.7mm) and measured at 13.5 O/S. Multiple WO(193510 ,193511,193576, 193577) " u="1"/>
        <s v="Item 58B4604021 came in not built to print. Item 58B4604640 tube is set 23.4mm off location. This wont allow for correct frame set-up. Return one part 58B4604021 and rework on it." u="1"/>
        <s v="Missing connector mounted stud from bottom right inside of enclosure. Debit $600.00" u="1"/>
        <s v="During assembly at G&amp;D hatch door was found not centered in axle opening. EM3492 &amp; EM3493 ears possibly welded too low  and to the left. Debit $ 150.00" u="1"/>
        <s v="The ITEM #15 58C2200431 TUBE is not round the 58C0607870 clamp UHMW 6 HOLE ROUND will not fit in the tube to hold the powwer cables. one direction the hole measures  approx 195mm the other wa approx 200mm in diameter, the clamp will not fit." u="1"/>
        <s v="Deck was found with 1 0819321012 clip damaged, appears to have been hit with grinder, harness will not connect. Debit $ 37.50" u="1"/>
        <s v="Drive shaft cover built wrong causing door to open incorrect TZ8042 mounting flange weled to wrong side of 58E-54-18160 cover. Debit $ 245.77" u="1"/>
        <s v="Drive shaft cover built wrong causing door to open incorrect TZ8042 mounting flange weled to wrong side of 58E-54-18160 cover._x000a_Debit $ 245.77" u="1"/>
        <s v="During assembly at G&amp;D rear axle was found with damaged R6885 coupling on 58F0900050 bracket, fitting will not install due to coupling is out of round, appears to have been hit.White paint runs/poor paint coverage found inside axle @ many locations. ID&amp;T is missing REV level stamping.Paint found on 58E5418900 weld seat,see print note. Debit $150.00" u="1"/>
        <s v="Hole in weld on side door top right side, large enough to fit a paperclip through." u="1"/>
        <s v="PPAP part. Berries,Base metal ,undercut , paint issues,Thin re-entrant angle around lot of bolts and some studs, paint on threads" u="1"/>
        <s v="PPAP part. Rejected for a 3rd time. Paint came off.were they fix tacks now has base metal paint thin at repairs" u="1"/>
        <s v="Taper wall of the Ear was not in the right direction. " u="1"/>
        <s v="Ends of suspensions were not welded all-around ." u="1"/>
        <s v="item 37, HF0030 on print 58b-2-00821 detail a-a arrived at  pmo damaged not allowing the elbow to be threaded into it rework in department as needed. Debit $ 37.50" u="1"/>
        <s v="During assembly at G&amp;D 1 pc was found with zinc coating  flaking off of part. Inventory checked and parts found ok.  Good part from inventory used to fill order. Part will need returned to supplier for rework. Debit $ 58.47" u="1"/>
        <s v="58E-54-08846 Floor top LH is set in cab in a position in the cab where it covers the nuts for the seat tether bolts. Debit $  450.00" u="1"/>
        <s v="PPAP part. Paint, undercut,size,grind tacks,pinholes. Debit $ 15358.96" u="1"/>
        <s v="Pull stock defect. 3 pcs were found in location flat, per print parts should have two bends." u="1"/>
        <s v="Wrong Kick Stand was welded on the Axle without verifying the measurements. " u="1"/>
        <s v="Brackets were found not fitting on mating brackets. See print 58F8049300 for dimension of 118.0 +2.0/-0.0mm. Actual measurements are approx 116.5 &amp;116.75mm at ends of brackets, 117.82 &amp; 117.62mm close to bends of bracket. Debit $ 134.54" u="1"/>
        <s v="After deck was lifted from supplier transport stand damage was found on side of deck when laying deck on PMO transport stand. 1 pc of MM0648 weld stud was found broken off and 1 pc of 58B8010250 bulkhead was found crushed. Deck either shifted in stand or deck was loaded into transport stand improperly at supplier. Deck will need new bulkhead and new weld stud. Debit $75.00" u="1"/>
        <s v="Left side of inside enclosure ground bar mounting holes offset, cannot install screws. Also missing a bar from the left inside back wall. Debit $ 600.00" u="1"/>
        <s v="Water damage" u="1"/>
        <s v="Nut welded to outside of center wall of inside enclosure. Nut should be welded between the 2 center walls instead." u="1"/>
        <s v="Rejected initially under defect 403814. Part got rejected again for same reason. Debit $ 6837.17" u="1"/>
        <s v="The accelerator pedal mount is off location causing the floor mat to not fit. The 71MM dim measures approx 86mm, dim 40.4 measurement measures approx 45mm. Debit $ 300.00" u="1"/>
        <s v="PPAP part. Holes were not covered, Copper boss has paint on it boss is on the inside. Under cut along top. Crater need filled on back. Pinholes on the back top weld and left door.Paint thin on door handle. Welds have overlap,berries and lack of fusion_x000a_Debit $ 35541.70" u="1"/>
        <s v="Axle was found missing 1 pc of MM0648  weld stud for hose routing. Debit $ 150.00" u="1"/>
        <s v="58E-54-08846 Floor top LH is set in cab in a position in the cab where it covers the nuts for the seat tether bolts. Debit $ 300.00" u="1"/>
        <s v="Axle was found with missing 1 pc of 58E2200770 hook for portable light harness. Axle also found missing REV level stamp as part of ID&amp;T requirement. Debit $ 150.00" u="1"/>
        <s v="Nuts welded on the right side of the enclosure, when the nuts should be in between the 2 innere walls instead. Also a hole on side door top right and left side. Debit $ 7158.55" u="1"/>
        <s v="Customer found the cab wall is warped. Cab wall adjacent to the door is warped" u="1"/>
        <s v="19mm Dia hole is on the wrong side of thecenter deck. Debit $ 75.00" u="1"/>
        <s v="Warranty claim.The nut on the wiper arm backed off and stripped the splines out of the wiper arm and its linkage" u="1"/>
        <s v="Axle was found with 1 pc of DB2161 tapped pad welded off location, not centered in hole. Axle is also missing REV level stamp. Debit $ 75.00" u="1"/>
        <s v="Dimension 43mm is off. Customer found 2 cabinets that measures 47mm" u="1"/>
        <s v="Made to wrong Revision and stamping is missing" u="1"/>
        <s v="THE 58E6030860 Turn Signal Switch is defective when in the right turn position and the steering wheel turns back left the turn signal goes all the way to the left turn position instead of nuetral. replace swtich" u="1"/>
        <s v="PART HAD RUSTY WATER COME OUT OF PANELS WHEN BLOWN W/ AIR WATER BETWEEN PANELS CAUSING RUST. Debit $ 7158.55" u="1"/>
        <s v="ON THE REAR PART OF THE DECK BEHIND THE BRAK CABINET THERE IS A SIGNIFICANT AMOUNT OF OIL CANNING IN 2 PLACES. Debit $ 75.00w" u="1"/>
        <s v="The19mm Dia. hole is on the wrong side of the center deck. Debit $75.00" u="1"/>
        <s v="item 9 EG1796 block was welded on with holes facing up instead of out towards inside of case. Wrong orientation. Debit $75.00" u="1"/>
        <s v=" One pc of EG7814 welded to axle off location and  58E0211570 cover was found not fitting on axle at 3 pcs of EG7814 tapped pads. Debit $ 75.00          " u="1"/>
        <s v="EB9969 Block are offlocated. Debit $150.00" u="1"/>
        <s v="Deck was found with dent on front of deck. No paint damage found, deck was dented prior to paint at supplier. Debit $150.00" u="1"/>
        <s v="_x0009_Item 58D4601010 came in with missing welds, rework as needed" u="1"/>
        <s v="During assembly at G&amp;D 1 pc of MM0648 was found missing from 58F2201040 bracket for hose routing. ID&amp;T found missing supplier code. Debit $75.00" u="1"/>
        <s v="Missing two MM0577 weldnuts M12 x 1.75.Debit $75.00" u="1"/>
        <s v="Control cabinet recieved at pmo with bottom mounting feet bent inward causing cabinet to not fit in saddles on cab.Feet should measure 1388 apart Feet actually 1383 mm apart.Debit $300.00" u="1"/>
        <s v="When removing 58B-80-20400 to replace with a countermeasure, it was found that there was no penetration on the welds." u="1"/>
        <s v="During assembly at G&amp;D 1 pc of MM0648 broke, possible weld berries on threads. ID&amp;T is missing supplier code stamping." u="1"/>
        <s v="Gusset on inside has undercut and the top 12mm weld has  reentery angle" u="1"/>
        <s v="part was found with missing zinc coating at one location on part. Rust is visible. Part will need rework prior to RTS. 32 pcs in inventory checked and found ok" u="1"/>
        <s v="Missing the item #4 58B5430110 Plate, bent." u="1"/>
        <s v="Cab mount plate heights off. Position to cab mounting holes off.  PO635993" u="1"/>
        <s v="During assembly at G&amp;D 1 pc of MM0648 weld stud broke off  inside axle for hose routing. Lack of penetration during welding." u="1"/>
        <s v="Customer found 6 pcs of wrong clips were found welded to deck. Clips should be 0819321012, actual clips are 0819331012. Harness will not attach to clips. Debit $150 ." u="1"/>
        <s v="missing Weld. 20 LH and 22 RH Fuel tanks" u="1"/>
        <s v="Paint damage was found on mufflers.Damage not noticed until mufflers were removed from supplier foam lined pallet. Banding possibly loose causing parts to move during shipping leading to paint damage on bottom of mufflers as they sit on pallet. Mufflers will need paint rework with Aluminum HI Heat Resistant paint prior to RTS." u="1"/>
        <s v="6 pcs of wrong clips were found welded to deck. Clips should be 0819321012, actual clips are 0819331012. Harness will not attach to clips. 2 pcs in inventory checked, 1 wrong, 1 correct. 1 pc issued to 940525 checked ok" u="1"/>
        <s v="After defect 516604 was written 2 pcs in inventory checked, 1 pc found correct, 1 pc found with 5 wrong clips welded. Deck print lists 6 pcs of 0819321012, 1 pc correct, 5 pcs are actually 0819331012 clips. Deck will need rework prior to RTS. 1 pc issued to 940525 found correct." u="1"/>
        <s v="Item 58E4600470 not built to print. The dimension 330.3mm was not held and is measured at 305mm." u="1"/>
        <s v="During assembly at G&amp;D 5 of 6 DT clips were found to be wrong p/n. Clips should be 0819321012, 5 pcs are actually 0819331012, harness will not connect to clips." u="1"/>
        <s v="After defect 516611 was written 1 pc in inventory was found  with 5 of 6 DT clips wrong. Clips should be 0819321012, 5 clips are 0819331012. Harness will not connect to clips. Deck needs returned to supplier for rework with defect 516604." u="1"/>
        <s v="Sheet metal 58B4601610 top and EK5440 bottom was installed approximately 9 mm out of square to the upright tubes" u="1"/>
        <s v="Distance form bottom of door to bottom of cabinet is not in spec. Door  latch is hitting and making marks on the door " u="1"/>
        <s v="Back of the box the upper and lower brackets are not aligned properly and it caused some of our mounting panels to not line up" u="1"/>
        <s v="Mounting surfaces being out of flat causing assembly issues. Issued QA 24-157" u="1"/>
        <s v="During assembly at G&amp;D anti sway bar pin was found not moving through both TX8110 sleeves. Sleeves are not in line.  Two different pins tried with same result." u="1"/>
        <s v="During assembly at G&amp;D axle was found with poor paint appearance on top of nose cone portion of axle. Paint looks and feels rough. Sand or shot under paint." u="1"/>
        <s v="During assembly at G&amp;D axle was found with one damagd MM0648 weld stud, hit with grinder. Shot under paint, paint runs present. Weld berries, weld wire, and poor weld quality (cold rolled, drips) found at rear of axle." u="1"/>
        <s v="During assembly at G&amp;D lower rear suspension pins were found not insertng in TX8110 sleeves, both sides. One pin fits in anti-sway bar sleeves but does not fit in suspension sleeves. TX8110 print lists ID dimension of 127.102+/-.025 mm. Actual measurments are approx 126.90 on  all 4 sleeves." u="1"/>
        <s v="Water Damage. Debit $6410.27 (403828), Debit $7158.55 (402829),Debit $7158.55 (403830),Debit $7158.55(403844), Debit $7158.55 (954168)" u="1"/>
        <s v="Pin for anti sway bar was found not moving through 1 TX8110 sleeve, appears to be out of round. Anti-sway bar can not be installed" u="1"/>
        <s v="During assembly at G&amp;D cover was found with poor paint appearance on top of cover. Overspray is present with foam marks and smudged fingerprints. 3 pcs in inventory checked and found ok. Good part from inventory used for production order. Part will need paint rework prior to RTS." u="1"/>
        <s v="Cabinet has water ingress, and 2 bolts loose at the PB1006 latch" u="1"/>
        <s v="Surface rust was found on wheel motor machined surfaces, both sides at top. Print lists eng std 4.36.021, which lists eng std 4.93.003 that describes protection of machined surfaces for 12+ months. RP is present but not applied properly to prevent rust. Rust is also present at anti sway bar bores, unknown why not painted at these locations to prevent rust." u="1"/>
        <s v="Critical dimension 25 1/8 is out by 5 inchs. Other relative dimension is also out. It seems like was welded to wrong (SP-073) print. " u="1"/>
        <s v="Missing bar on the inside left side on the bottom of the enclosure directly inside the door" u="1"/>
        <s v="During assembly at G&amp;D pin for anti-sway bar was found not moving through both TX8110 sleeves, sleeves are not in line. Surface rust is present around outside of bores due to no paint at these areas, unknown why not painted at these locations. Debit $150." u="1"/>
        <s v="8.5.1 Control of production and service provision_x000a_The organization shall implement production and service provision under controlled conditions._x000a_Controlled conditions shall include, as applicable:_x000a__x000a_f) the validation, and periodic revalidation, of the ability to achieve planned results of the processes_x000a_for production and service provision, where the resulting output cannot be verified by subsequent_x000a_monitoring or measurement;_x000a__x000a_PM Schedule not being maintained since May. Thermocouples, Gas mixers … not sevices and calibrated. " u="1"/>
        <s v="7.2 Competence_x000a_The organization shall:_x000a_a) determine the necessary competence of person(s) doing work under its control that affects the_x000a_performance and effectiveness of the quality management system;_x000a_b) ensure that these persons are competent on the basis of appropriate education, training, or_x000a_experience;_x000a_c) where applicable, take actions to acquire the necessary competence, and evaluate the effectiveness_x000a_of the actions taken;_x000a_d) retain appropriate documented information as evidence of competence._x000a__x000a_D1.1 Testing behind 87 People. Large hiring pool over summer. Transfer of Woodtock Business._x000a_Mike Purccell New orientation checklist missing page 2 sign offs_x000a_Jatinder Singh no HR -025 form on file_x000a_Matpreet Singh no H&amp;S sign off on HR-025" u="1"/>
        <s v="7.5.3.2 For the control of documented information, the organization shall address the following_x000a_activities, as applicable:_x000a_a) distribution, access, retrieval and use;_x000a_b) storage and preservation, including preservation of legibility;_x000a_c) control of changes (e.g. version control);_x000a_d) retention and disposition._x000a__x000a_H&amp;S For HR-025 rev not controlled. Page 2 modified. Mixed forms in use.Documentation controlled in multiple placed, " u="1"/>
        <s v=" During assembly at G&amp;D machined surface for pivot eye was   found with surface rust present. RP was applied but not applied properly to prevent rust." u="1"/>
        <s v="Wrong studs got welded on the bottom plate (5858B5450041). Print calls for M8 X 30mm studs" u="1"/>
        <s v="Bottom side of the cab is only primed, no finish coat." u="1"/>
        <s v="During assembly at G&amp;D surface rust was found on wheel motor machined surfaces. RP was applied but not applied correctly to prevent rust." u="1"/>
        <s v="During assembly at G&amp;D surface rust was found on pivot eye machined surface and at EH7934 rear susp sleeves, TX8110 anti-sway bar sleeves. RP was applied but not applied properly to prevent rust. " u="1"/>
        <s v="Profie measurment found out of specification. Parts were not formed up to the print." u="1"/>
        <s v="Poor weld penetration on the inlet side,lack of weld at seam." u="1"/>
        <s v="On the 58B5463860 GRILLE STR TOP, The Item 23 EF8148 has the wrong C/S welded into it for the radiator cap to bolt on. The C/S are to be .875 in long they measured .750in. the lock nut tightens up before the locking part engages" u="1"/>
        <s v="Sub-Part (SP-3143) is welded off location near about two inches." u="1"/>
        <s v="Beaded chain recieved at PMO missing nickel plated coupling on one end" u="1"/>
        <s v="Wrong parts sent by supplier. Part #SM2258 was Ordered, but part #SM2548 was received." u="1"/>
        <s v="There are visible hammer marks and divots in these parts from the vendor." u="1"/>
        <s v="Studs are missing on the frame rails." u="1"/>
        <s v="Parts not to the print. Part is not formed properly." u="1"/>
        <s v="Fuel Tank Hinge Plate (FN13) is out of location. It is preventing fuel tank lid to be installed. " u="1"/>
        <s v="Profile 2|K is failed and measured at 13.993. True position of slot- 3 |K|J|L failed to meet the print. " u="1"/>
        <s v="Flatness of side frame found out of specifiaction and measured at 15mm." u="1"/>
        <s v="Front tunnel doubler plate was welded in by 10mm out of location. Customer found 10mm differnec between PN 21461302-001 and PN 21457517-001 in front tunnel doubler._x000a_" u="1"/>
        <s v="58B-46-11010 -Block tapped intake supp was missing on part." u="1"/>
        <s v="Tube Structure failed dimension inspection as per the print." u="1"/>
        <s v="Poor workmanship. Undercut, Lack of fsuion, over lap and paint damage" u="1"/>
        <s v="During assembly at G&amp;D 2 pcs of 58B0203460 flanges were_x000a_       found welded to tank 180 degrees off location. See print_x000a_       58F0200651 item 2 4880.28 only" u="1"/>
        <s v="Missing holes. Need the holes drilled to print. One hole has a broken tap can you remove tap and fix the threads if needed." u="1"/>
        <s v="       The weld nuts on the 58B5463900 sheet assy are 10mm weld_x000a_       nuts they are supposed to be 12mm . the sheet assy is part_x000a_       of the 58B5463921 Grill Str, LH. Ther is no vender code found on part." u="1"/>
        <s v="Part is not to the print. Vendore id and serial number is missing. Dim 1291.5mm (1066.5+225.0) measured at1299mm O/S. 90' found out of specification (58E-46-20460 &amp;EB9969)" u="1"/>
        <s v="Part dimensionally not to print. Rework required. DXF was not updated. Notch is missing from part." u="1"/>
        <s v="Part Dimensionally not to print. Notch was missing on part. Part was cut to wrong revision." u="1"/>
        <s v="       Item 58B4604021 came in with all 4 EB9969 blocks off loc,_x000a_       this made the print call out for 106.2 degrees to not be_x000a_       correct. Upright should lean back to 73.8 +/-1 degree._x000a_       Upright is really at 70.5 degree and wont allow for correct_x000a_       final frame set-up to be done." u="1"/>
        <s v="Welders complaining they have to grind the plates as they do not fit the openings.   They have asked for the plates to be measured and found to be in spec.   Asked Jordan and Michael to review the weld jig.  they have asked that Quality meaure the axle." u="1"/>
        <s v="" u="1"/>
        <s v="." u="1"/>
        <s v="58F5431051 deck arrived at pmo with 2 studs off location_x000a_       for cab hose mounting bracket" u="1"/>
        <s v="Rear case recieved at PMO missing 1 XB6698 Mounting str" u="1"/>
        <s v="During assembly at G&amp;D light bracket was found not fitting_x000a_       on 58F5410840 bracket that is welded to axle. 58F5410840_x000a_       bracket is warped/bent. 2 bolts at end of light bracket will_x000a_       not thread into weld nuts" u="1"/>
        <s v="       During assembly of group X830005566 at G&amp;D, 4 MM0648 studs_x000a_       were found too short for WB3917 coupling nuts. MM0648 should_x000a_       measure 25 mm length. These 4 pcs were found to be 20 mm_x000a_       length. Possible too much weld at base of stud or too much_x000a_       of stud burned off during weld process. Rework at G&amp;D to_x000a_       replace 4 studs with stud gun." u="1"/>
        <s v="3/8 weld nut on bottom of cabinet is welded on an an angle which is not allowing manifold to be installed" u="1"/>
        <s v="During assembly at G&amp;D anti sway bar pin was found not_x000a_       moving through TX8110 sleeves as needed. Sleeves are flush_x000a_       per note B on print. Pin stops at second sleeve with light_x000a_       visible at top of pin, sleeves/bores possibly not in line._x000a_       Supplier should test fit an EH7811 pin as quality check due_x000a_       to many past issues." u="1"/>
        <s v="Base metal by doors on out side roof has sharp edges front and back under cut on the inside 'berries'lack of fusion pin holes'paint grind start and stops" u="1"/>
        <s v="850378 cab recieved at PMO missing 58E5450370 bracket_x000a_       wiper conn." u="1"/>
        <s v="During assembly at G&amp;D anti sway bar pin was found not_x000a_       moving through both TX8110 sleeves as needed._x000a_       Sleeves appear to not be in line." u="1"/>
        <s v="1 pc of MM0073 and 1 pc of MM0082_x000a_       were found broken off of deck, an additional MM0073 was_x000a_       found bent hitting on white plastic on stand, deck is still_x000a_       banded to transport stand. Supplier needs to protect these_x000a_       items better due to past issues of bolts breaking." u="1"/>
        <s v="Brake cabinet 58F5454401 recieved at PMO with the latch_x000a_       keeper pin not properly set." u="1"/>
        <s v="Pin check must be performed after and before sleeves intallation. " u="1"/>
        <s v="Cab floor RH lwr sheet 58E-54-24761 has hole/weld nut_x000a_       off location where 58B5470490 dash bottom cover bolts to_x000a_       the floor. hole should measure 318mm from the egde of the_x000a_       lower sheet hole actually measures approx. 315mm_x000a_       causing cover to not properly fit_x000a_       Rework in dept" u="1"/>
        <s v="PPAP part. Many part form dimensions out of tolerance. Most hole locations out. All holes, except (4) around slot are small. Should be 11.50±.25, will not accept 10mm pin." u="1"/>
        <s v="       During assembly of 850368 rear axle 1 pc of PC2844 o-ring_x000a_       boss was found out of round, fitting will not install,_x000a_       boss appears to have been hit causing damage to o-ring_x000a_       groove. Wrong stud was also found welded inside axle, should_x000a_       be MM0650 35 mm long, actual stud is 25 mm long. 850369 axle_x000a_       found correct and used for 850368. Axle will need PC2844_x000a_       replaced, and MM0650 replaced prior to RTS." u="1"/>
        <s v="During assembly at G&amp;D lower rear suspension shoulder bolts_x000a_       were found not inserting in holes as normal. 1 spot face is_x000a_       deeper than other spot face. Per print distance between_x000a_       spot faces should be 190 mm, actual measurment is 200 mm." u="1"/>
        <s v="Lack of pentration on the RHlower door pin on the brake cab" u="1"/>
        <s v="During assembly at G&amp;D axle was found with rust/debris in ports of 58B6010020 manifold, plastic caps do not provid  proper protection from contamination. 58B6010020 print list eng std 4.93.003 which lists plugs that should be installed in ports to prevent contamination. Unknown why supplier is not installing plugs per engineering specs,many past defects" u="1"/>
        <s v="Axle was found with rust/water/oil/debris in ports of EF9605 junc block. Plastic plugs did not provide protection from contamination. EF9605 print lists eng std 4.93.003 that listsp/n' of plugs that should be installed in ports." u="1"/>
        <s v="1 pc of MM0082 bolt was found welded_x000a_       to wrong side of 58E0605281 light bracket" u="1"/>
        <s v="1 pc of MM0073 stud and 1 pc of 0819321012 clip were found welded to deck at wrong locations per print. Clip and stud are switched positions." u="1"/>
        <s v=" Cab X830027784 recieved at PMO without tie bar 58E5423730." u="1"/>
        <s v="During assembly at G&amp;D holes for lower susp pin shoulder_x000a_       bolts were found to be not in line. Shoulder bolts for both_x000a_       left and right side will not move through holes/pins" u="1"/>
        <s v="10mm weld nut not centered in for cab corner cover." u="1"/>
        <s v="During assembly at G&amp;D wrong stud was found welded to top of_x000a_       nose cone portion of axle. Print lists MM0064 45 mm long at_x000a_       this location, stud is 25 mm long." u="1"/>
        <s v="1 pc of MM0648 weld stud was found_x000a_       welded off location. Print lists dimension of 415.0 mm_x000a_       between studs, actual measurement is 515 mm." u="1"/>
        <s v="Weld nut off not centered in hole on item 17, 58E5416671_x000a_       plate, assy. " u="1"/>
        <s v="The weld nut on the front outside hole for the brake_x000a_       accumulator bracket is onot centered, this doesn't allow bracket_x000a_       to mount to the deck." u="1"/>
        <s v="During assembly at G&amp;D contamination was found in ports of_x000a_       EF9605 junction block. Steel plugs were found not tightened,_x000a_       with paint on o rings, some plastic plugs installed allowing_x000a_       moisture to enter causing rust. EF9605 lists eng std_x000a_       4.93.003 which describes the importance of cleanliness of_x000a_       hyd components." u="1"/>
        <s v="AIR TEST SHOWED A LEAK AT THE MATING SURFACE WHERE FULE CAP GOES. SURAFCE NOT FLAT." u="1"/>
        <s v="Flange Tunnel found out of flatness. Flatness measured at 8mm." u="1"/>
        <s v="PULL STOCK / CHECK PART. AXLE NEEDS WELD AUDIT PERFORMED" u="1"/>
        <s v="Plate recieved at PMO gloss black_x000a_       Print calls the plate to be finished with flat black LW346-66" u="1"/>
        <s v="Welding defects like undercuts, Lack of fusion, pin holes, undersize, weld barries etc.Paint at mach_x000a_       surfaces.White paint spots on yellow paint at hatch opening._x000a_       Chain mark at wheel motor mach surface. REWORK PRIOR TO RTS " u="1"/>
        <s v="       During assembly at G&amp;D axle was found with paint on machined_x000a_       surfaces at lower susp and anti- sway bar bores._x000a_       REWORK AT G&amp;D ASSEMBLY DEPT." u="1"/>
        <s v="During assembly at G&amp;D axle was found with paint on machined_x000a_       surfaces at lower suspension and anti sway bar bores. Paint_x000a_       also found on ID of 1 pc of TX8110 sleeve, machined part" u="1"/>
        <s v="PPAP part. Tacks on top side should not be their.undercut,overlap,_x000a_                        pinholes,lack of fusion weld missing." u="1"/>
        <s v="58e5453291 platform, center deck arrived at pmo with item 21, 58e5417020 tapped pad welded on upside down so that threads were on bottom instead of top" u="1"/>
        <s v="Cab recieved at PMO missing 1 58E5423730" u="1"/>
        <s v="       During assembly at G&amp;D axle was found with paint/water/_x000a_       debris in ports of 58B6010020 manifold. Plastic caps do not_x000a_       provide proper protection. 58B6010020 print lists eng std_x000a_       4.93.003 which describes importance of cleanliness of hyd_x000a_       components. See section 2.5 of 4.93.003 that lists p/n's_x000a_       of plugs that must be installed to prevent contamination_x000a_       after cleaning. Supplier should clean and plug ports of_x000a_       58B6010020. Paint on machined surfaces at low susp and_x000a_       anti-sway bar bores. REWORK AT G&amp;D ASSEMBLY." u="1"/>
        <s v="Control box recieved at PMO with TY9660 vavle mount off location_x000a_        Mount should measure 463.7 mm from the bootom of the cabin._x000a_       Mount actually measures appox. 490mm" u="1"/>
        <s v="ID of Flange End Undersized" u="1"/>
        <s v="       During assembly at G&amp;D EM8618 blower pressure switch bracket_x000a_       was found missing 1 hole for blower press switch. See print_x000a_       EM8619 for note TYP 4 holes 7.14 mm diameter, this bracket_x000a_       has only 3 holes" u="1"/>
        <s v="Cab recieved with wrong Front access plate installed. Acesss plate should be a 58E-54-55351 with cut out for radio. Access plate recieved in cab is a 58E-54-14443" u="1"/>
        <s v="Several areas of poor weld quality. will need reworked prior to use. areas of   _x000a_poor weld quality marked on the part.                                           " u="1"/>
        <s v="Areas of poor weld quality found during review. After further inspection, axle found missing 1 pc TZ9849 coupling pipe which_x000a_s/b welded @ rear of axle.                                                      " u="1"/>
        <s v="There is rust under the paint on the back side of the upper bar." u="1"/>
        <s v="Customer found the Deck with missing 58E5430320 Mount Bracket       " u="1"/>
        <s v="PPAP part. 1 copper boss missing,welds are to big, undercut all around_x000a_                        ,pinholes on top,lack of fusion,profile of welds." u="1"/>
        <s v="During assembly at G&amp;D TX8110 sleeve was found to be_x000a_       interfering with installation of shoulder bolt for anti-sway_x000a_       bar pin. Hole in axle casting appears to be off location._x000a_       Per print 58E2200050 hole should be 88.71+/-.25mm from edge,_x000a_       actual measurement is approx 83mm." u="1"/>
        <s v="       Part found in inventory with TX8110 sleeve partially_x000a_       covering hole for anti sway bar pin shoulder bolt. Many_x000a_       gas/sand holes found in casting 58E2200050. Axle will need_x000a_       rework at anti sway bar hole. Axle needs checked to be sure_x000a_       casting meets spec with gas/sand holes. Ref DN517783." u="1"/>
        <s v="12mm weld nut not centered in hole causing tranformer hardware to not fit                     " u="1"/>
        <s v="During assembly at G&amp;D 2 pcs of 58B0203460 flanges were_x000a_       found welded to tank 180 degrees off location. See print_x000a_       58F0200651 item 2" u="1"/>
        <s v="On a machine that we are in the middle of building we found that the front axle pads are in the wrong position, preventing us from continuing to build the machine. We are finding the center of one axle pad to be 26-3/16&quot;, which is .156&quot; (about 4mm) out of tolerance. The drawing calls out the axle pad to be located 26-3/8&quot; from the front surface of the main frame. The other axle pad is worse, we are measuring it's center to be at 27-1/2&quot; or about 1-1/8&quot; (about 28mm) out of tolerance." u="1"/>
        <s v="Missing bar on top inside panel of left compartment" u="1"/>
        <s v="Weld not complete around stud in section C-C on Page 2.Debit $600" u="1"/>
        <s v="1 pc was found not fitting on ODS mount. Print 58D8044161 dimension of 118 +2/-0 mm actually measures 16 mm.10 pcs in inventory checked and found correct" u="1"/>
        <s v="During assembly at G&amp;D 58F2200920 cover was found not_x000a_fitting on axle, cover measures to print. Dimensions not found on print for axle." u="1"/>
        <s v="Missing bevel and bevel fill weld on Uprights made by one associate. Also missing weld being gusset plate" u="1"/>
        <s v="Pullstock and send to bldg AA - CMM room. Measure the 257.0 dim and advise results. Part inspected and the 257+.8/-0 checks 255.9mm, 1.1mm Undersized" u="1"/>
        <s v="PPAP part. Paint  thin and has runs,Item 27and 29 has base metal on both sides on weld,undercut,berries weld blew through and pin holes" u="1"/>
        <s v="PPAP part. part 58E5441732 cover HVAC was bent wrong on 1 fin.A nut came off in center pan by driver seat.paint thin in back and runs inside of cab.Berries all over,Weld profiletop and bottom outside,undercut pinholes,overlap,base metal LF" u="1"/>
        <s v="PPAP Part. Undercut,size,overlap,berries ,paint , lack of fusion" u="1"/>
        <s v="PPAP Part. Paint in threads and in a nut,undercut,pinholes, lack of fusion,overlap and caulk has a couple of spots were it did not seal weld over tacks" u="1"/>
        <s v="same as before D.N 954135 berries .under cut pinholes copper boss is painted paint in threads and lack of fision" u="1"/>
        <s v="PPAP part. Welds does not meet the print spec." u="1"/>
        <s v="Water leakage between the walls" u="1"/>
        <s v="There is a missing item #1 : 01571-01016 seat." u="1"/>
        <s v="Customer found 6 pcs of wrong clips were found welded to deck. Clips should be 0819321012, actual clips are 0819331012. Harness will not attach to clips. " u="1"/>
        <s v="During assembly at G&amp;D pin for anti-sway bar was found not moving through both TX8110 sleeves, sleeves are not in line. Surface rust is present around outside of bores due to no paint at these areas, unknown why not painted at these locations." u="1"/>
        <s v="Missing connector mounted stud from bottom right inside of enclosure." u="1"/>
        <s v="During assembly at G&amp;D hatch door was found not centered in axle opening. EM3492 &amp; EM3493 ears possibly welded too low  and to the left." u="1"/>
        <s v="During assembly at G&amp;D rear axle was found with damaged R6885 coupling on 58F0900050 bracket, fitting will not install due to coupling is out of round, appears to have been hit.White paint runs/poor paint coverage found inside axle @ many locations. ID&amp;T is missing REV level stamping.Paint found on 58E5418900 weld seat,see print note" u="1"/>
        <s v="19mm Dia hole is on the wrong side of thecenter deck" u="1"/>
        <s v="During assembly at G&amp;D 1 pc was found with zinc coating  flaking off of part. Inventory checked and parts found ok.  Good part from inventory used to fill order. Part will need returned to supplier for rework" u="1"/>
        <s v="PART HAD RUSTY WATER COME OUT OF PANELS WHEN BLOWN W/ AIR WATER BETWEEN PANELS CAUSING RUST" u="1"/>
        <s v="ON THE REAR PART OF THE DECK BEHIND THE BRAK CABINET THERE IS A SIGNIFICANT AMOUNT OF OIL CANNING IN 2 PLACES" u="1"/>
        <s v="The19mm Dia. hole is on the wrong side of the center deck" u="1"/>
        <s v="item 9 EG1796 block was welded on with holes facing up instead of out towards inside of case. Wrong orientation" u="1"/>
        <s v=" One pc of EG7814 welded to axle off location and  58E0211570 cover was found not fitting on axle at 3 pcs of EG7814 tapped pads          " u="1"/>
        <s v="EB9969 Block are offlocated." u="1"/>
        <s v="Deck was found with dent on front of deck. No paint damage found, deck was dented prior to paint at supplier." u="1"/>
        <s v="During assembly at G&amp;D 1 pc of MM0648 was found missing from 58F2201040 bracket for hose routing. ID&amp;T found missing supplier code." u="1"/>
        <s v="Missing two MM0577 weldnuts M12 x 1.75" u="1"/>
        <s v="Control cabinet recieved at pmo with bottom mounting feet bent inward causing cabinet to not fit in saddles on cab.Feet should measure 1388 apart Feet actually 1383 mm apart" u="1"/>
        <s v="During assembly at G&amp;D EH8613 plate mounting was found_x000a_       to be bent backwards, valves will not mount correctly._x000a_       Axle will need returned to supplier for rework, remaining_x000a_       axles in inventory found correct" u="1"/>
        <s v="LH upright missing part 58b-46-11010 block, tapped intake" u="1"/>
        <s v="1 pc of TC3300 tapped block was found not centered on hole, bolt will not thread into block for cover. 1 pc of 58F2400900 was welded off location, print lists dimension of 38mm from edge of plate, actual measurement is approx 48mm, portable light will not fit. 58E5418900 seat weld was found with paint on copper washer." u="1"/>
        <s v="PPAP part. Deck was found missing 1 pc of MM0577 weld nut for scoreboard mounting bracket." u="1"/>
        <s v="Brake cabinet recieved at PMO with 2 mm0648 weld studs welded on the wrong side panel" u="1"/>
        <s v="2 pcs of EL1441 were found welded off location, unable to attach hose VM7958 inside nose cone of rear axle. Dimension of 67.8mm actually measures approx 90mm." u="1"/>
        <s v="_x0009_During assembly at G&amp;D rear axle was found missing 1 pc of_x000a_Reason for Reject._x0009_  :  _x0009_58E2200770 hook. Part will need ordered from supplier._x000a_Reason for Reject._x0009_  :  _x0009_REWORK AT PMO. DO NOT SHIP AXLE TO PMO WITHOUT EMAIL_x000a_Reason for Reject._x0009_  :  _x0009_AUTHORIZATION FROM T COX/J PEPLOW/J KROHN. ATTACH COPY OF_x000a_Reason for Reject._x0009_  :  _x0009_EMAIL TO AXLE WITH DEFECT PAPERWORK._x000a_Drawing Location_x0009_  :  _x0009_58F2200054 location M-42 item 36._x000a_Serial Number_x0009_  :  _x0009_499929_x000a_Date Code_x0009_  :  _x0009_2024-08" u="1"/>
        <s v="The left EG1796 tapped block the one on the front of the_x000a_Reason for Reject._x0009_  :  _x0009_tube was just barley tacked wellded on, it broke off during_x000a_Reason for Reject._x0009_  :  _x0009_installation of the power cables._x000a_Reason for Reject._x0009_  :  _x0009_rework as needed in dept._x000a_Drawing Location_x0009_  :  _x0009_N, 43 VIEW M-M ITEM 9_x000a_Serial Number_x0009_  :  _x0009_499796_x000a_Date Code_x0009_  :  _x0009_2024-08_x000a_Supplier ID_x0009_  :  _x0009_BG STEELCRAFT QCI DIV" u="1"/>
        <s v="_x0009_Rear case recieved at PMO with lack of fusion on the EG1796_x000a_Reason for Reject._x0009_  :  _x0009_tapped block inside of the rear case_x000a_Reason for Reject._x0009_  :  _x0009_Rework in dept_x000a_Drawing Location_x0009_  :  _x0009__x000a_Serial Number_x0009_  :  _x0009_499928_x000a_Date Code_x0009_  :  _x0009_2024-08_x000a_Supplier ID_x0009_  :  _x0009_BG STEELCRAFT QCI DIV" u="1"/>
        <s v="During assembly at G&amp;D 1 pc of 58F2400900 was found welded_x000a_Reason for Reject._x0009_  :  _x0009_off location for portable light, should be on top gusset_x000a_inside axle, is welded one gusset lower. 1 pc of 58E2200770_x000a_hook is missing from inside axle. 1 pc of 58F2200071 is_x000a_welded off location, wrong side on inside of axle. P/N_x000a_found stamped wrong, should be 58F2200054, actual p/n is_x000a_58B2200054. Order 1 pc of each-58F2400900, 58E2200770,_x000a_58F2200071. Rework at PMO per T Cox._x000a_58f2200054 loc A-24 item 35,loc N-32 item 36,loc I-67item 13_x000a_" u="1"/>
        <s v="PART HAD RUSTY WATER COME OUT OF PANELS WHEN BLOWN W/ AIR. WATER BETWEEN PANELS CAUSING RUST" u="1"/>
        <s v="Item 58B4600910 came in with very poor weld quality and was stamped incorrect. STAMPED 58F4600910 instead of 58B4600910.  Welds contain tie-ins not complete, pin holes, lack of fussion and some poor weld profiles." u="1"/>
        <s v="Upright is missing 3 x EH9392 and 1 x 58B4601280." u="1"/>
        <s v="Wrong part number stamped. 58B-22-00054 stamped but should be 58F-22-00054" u="1"/>
        <s v="58B0203030 SHEET A. REAR AND THE 58B0203010 SHEET A. FRONT WHERE WELDED ON TANK BACKWARDS" u="1"/>
        <s v="Weld nut for brake treadle mount is not centered over hole not allowing bolt to start." u="1"/>
        <s v="Cab arrived at pmo  with standoffs not fully welded on bottom of cab, Standoffs tacked in place" u="1"/>
        <s v="Deck was found with 1 0819321012 clip damaged, appears to have been hit with grinder, harness will not connect" u="1"/>
        <s v="Drive shaft cover built wrong causing door to open incorrect TZ8042 mounting flange weled to wrong side of 58E-54-18160 cover" u="1"/>
        <s v="item 37, HF0030 on print 58b-2-00821 detail a-a arrived at  pmo damaged not allowing the elbow to be threaded into it rework in department as needed" u="1"/>
        <s v="Brackets were found not fitting on mating brackets. See print 58F8049300 for dimension of 118.0 +2.0/-0.0mm. Actual measurements are approx 116.5 &amp;116.75mm at ends of brackets, 117.82 &amp; 117.62mm close to bends of bracket." u="1"/>
        <s v="After deck was lifted from supplier transport stand damage was found on side of deck when laying deck on PMO transport stand. 1 pc of MM0648 weld stud was found broken off and 1 pc of 58B8010250 bulkhead was found crushed. Deck either shifted in stand or deck was loaded into transport stand improperly at supplier. Deck will need new bulkhead and new weld stud." u="1"/>
        <s v="Left side of inside enclosure ground bar mounting holes offset, cannot install screws. Also missing a bar from the left inside back wall." u="1"/>
        <s v="Rejected initially under defect 403814. Part got rejected again for same reason" u="1"/>
        <s v="The accelerator pedal mount is off location causing the floor mat to not fit. The 71MM dim measures approx 86mm, dim 40.4 measurement measures approx 45mm" u="1"/>
        <s v="PPAP part. Holes were not covered, Copper boss has paint on it boss is on the inside. Under cut along top. Crater need filled on back. Pinholes on the back top weld and left door.Paint thin on door handle. Welds have overlap,berries and lack of fusion" u="1"/>
        <s v="Axle was found missing 1 pc of MM0648  weld stud for hose routing." u="1"/>
        <s v="58E-54-08846 Floor top LH is set in cab in a position in the cab where it covers the nuts for the seat tether bolts." u="1"/>
        <s v="Axle was found with missing 1 pc of 58E2200770 hook for portable light harness. Axle also found missing REV level stamp as part of ID&amp;T requirement." u="1"/>
        <s v="Nuts welded on the right side of the enclosure, when the nuts should be in between the 2 innere walls instead. Also a hole on side door top right and left side." u="1"/>
        <s v="Axle was found with 1 pc of DB2161 tapped pad welded off location, not centered in hole. Axle is also missing REV level stamp." u="1"/>
        <s v="2 boxes found with R1395 welded to inside of box, should be welded to bottom of box. " u="1"/>
        <s v="Delamimnation on glass.There is moisture in between the panes of the windshield glass" u="1"/>
        <s v="The item #6 58E5418900 Seat, is welded off location. The 98mm dim is not kept. It measures 0mm causing the control cabinet to sit on top of it" u="1"/>
        <s v="58F5403810 drive shaft cover mounting holes are not lining up with pump mount part does not hold dimensional spec12.75in center to center  hole actual measurement is 12.5in" u="1"/>
        <s v="Deck was found missing 1 pc of MM0648 weld stud for harness routing." u="1"/>
        <s v="4 pcs checked and lack of fusion, profile, berries, undercut, size" u="1"/>
        <s v="Lift eye hole off of location" u="1"/>
        <s v="Weld nut MM 0576 is off location, not centered to hole on angle 58B4600920" u="1"/>
        <s v="Small circular dent on the outside on both sides of the cabinet on 1 of them. Other 6 have Water inside. Debit $ 7158.55 for each box ($ 50,109.85 in total for 7 boxes) signed 6 so far" u="1"/>
        <s v="Diagnostic plate recieved at PMO glossy black. Print calls for flat black                                                  " u="1"/>
        <s v="The weld joint that joins the tube has undercut and porosity approximately 150 mm in length. Grind or air arc out the porosity " u="1"/>
        <s v="PPAP part. Paint lack of fusion weld missing .Most is in detail P" u="1"/>
        <s v="PPAP part. Berries, paint and 50x150 skip welds are 50x125" u="1"/>
        <s v="Part 58E4620090 is bowed in the front tread area not allowing the rear of the step support to come in contact with the top of the rail for correct fit" u="1"/>
        <s v="M12 weld nut off location not allowing the transformer to be bolted down. fix in shipping. Replace 1 weld nut on LR of headache rack" u="1"/>
        <s v="LH upright 58b4604021 sheet metal is off location on the front of the part" u="1"/>
        <s v="Item number 17(58B4604640)is not set properly in relation to item 2(58B4604000)tube flange face(EK2521). The print calls out 556.3 at view Z-Z, when subtacting the 203.2 for item 17, it should be 353.1. Actual dimensions show a tapering of item 17 as it moves away from item 2." u="1"/>
        <s v="Missing 1 EC2027 tapped block                 " u="1"/>
        <s v="Delamination" u="1"/>
        <s v="PPAP part. Paint has runs and over spray  and thin paint behind parts. Berries,overlap,pin holes ,under cut and crater need filled" u="1"/>
        <s v="PPAP part. Index # 5 print calls out for screw FLNG BTN HD M10X1.5X20   PART came in with hex bolts" u="1"/>
        <s v="The XB7116 Flange str is missing 3 SV3337 weld nuts" u="1"/>
        <s v="Small circular dent on the outside on both sides of the cabinet on 1 of them. Other 6 have Water inside" u="1"/>
        <s v="PPAP Part got rejected. paint in threads in copper boss.size,pinhole in weld at location N6. Under cut re entery angle" u="1"/>
        <s v="58F0250571 muffler outlets do hold dimension called out on print, should measure 254.4mm measured at 250mm" u="1"/>
        <s v="Left door came in damaged with small dents to the outside and inside of door." u="1"/>
        <s v="Brackets are swapped " u="1"/>
        <s v="both ends of tube is out of roundone side is 403.50 and other side is 402.54 and has porosity around part of weld around end of tube (could not find part number it in setup)" u="1"/>
        <s v="Pull stock on 24 pcs found falling off of pallet on trailer at G&amp;D rcvg dock. some parts found with scratched paint. 17 pcs found with scratches to the paint from parts not being banded to the     _x000a_pallet properly.                                                                " u="1"/>
        <s v="During assembly at G&amp;D cotter pins for hatch door will not install in EL0157 pins on hatch str. Print dimension of  27.5+/-.8mm was not kept, actual measurement is 25.5mm. Reference defect 896785." u="1"/>
        <s v="After problem of hatch door not fitting properly on axle was reported by G&amp;D assembly 1 pc in inventory checked for 27.5+/-.8mm dimension at EL0157 pin. Actual measurement was found to be 25.5 mm. Cotter pin and washer will not install at both pins" u="1"/>
        <s v="Parts found in location with surface rust present. Parts  have date code of 2023-06, RP should have been applied  to parts to prevent rusting during storage. 48 pcs checked  25 found ok, 23 found with rust. RP (oil) added to 25 pc  to prevent rusting. 23 pcs need reworked prior to RTS" u="1"/>
        <s v="parts not butt welded to print" u="1"/>
        <s v="EL00157 pins welded to door off location. Print dimension of 27.5+/-.8mm actually measures 25.5mm &amp; 26mm. Cotter pin will not install in hole in pins" u="1"/>
        <s v="ITEM 3 &amp; 4 ARE SWITCHED" u="1"/>
        <s v="pin holes and berries" u="1"/>
        <s v="PPAP Part. Part# was stamp too high up on the side.profile of weld down  behind doors paint has overspray,paint has primer showing paint on clips" u="1"/>
        <s v="Berries.undercut,pinholes,overlap,lack of fusion,tie end" u="1"/>
        <s v="Excessive rust inside" u="1"/>
        <s v="During assembly at G&amp;D, cover 58F5470950 was found not        fitting correctly to floor of deck. Print dimension of 22 mm not kept for location of 58F5470940 sheet, actual measurement is approx 18 mm." u="1"/>
        <s v="Due to pull stock was determined that caps are missing" u="1"/>
        <s v="Item 58B4600910 (upright) has a missing part XC3019." u="1"/>
        <s v="During assembly at G&amp;D deck was found missing 1 pc of     MM0079 stud for harness routing." u="1"/>
        <s v="During assembly at G&amp;D wrong stud was found welded to deck   for harness routing. Per print bolt should be MM0067 50 mm long, actual stud used is 60 mm long.                                 " u="1"/>
        <s v="58C5410380 CONTROL BOX A., HYDRAULIC arrived at PMO with excessive rust inside.                                                      " u="1"/>
        <s v="Cab sent in is a X830027783. The supplier taped a paper on the cab as a X830027782. This is also the riveted metal tag on the inside of the door frame. Cab is stamped on the floor pan with the correct P/N." u="1"/>
        <s v="Inside left door has mounting plate welded on door upside-down." u="1"/>
        <s v="LH Panel Bars are in the wrong location and will not allow for pabel installation" u="1"/>
        <s v="Brake cabinet recieved at PMO with 2 01571-00609 seats off location. Seats sould meaures 276.5mm from back side of actual measurement on both is approx 254" u="1"/>
        <s v="Inside the 58C5410380 Brake cabinet there is rust in multiple places." u="1"/>
        <s v="Item 58f5411401 has poor paint quality, lack of fusion in welds, porosity in welds and weld berries/spatter." u="1"/>
        <s v="Item has lack of fussion in welds, porosity in welds, weld berries/spatter and weld profiles. Also does not have sealer where print calls for sealer or complete weld. Part number was also stamped in wrong location." u="1"/>
        <s v="The two item 104 58B6010680 are off location the first measurment is supposed to be 107mm it measures 180mm. the 2nd measurement is to be516.4mm it measures approx 763mm." u="1"/>
        <s v="Dent was found in EG9326 tube at left side of deck. Dent has no paint damage, damaged prior to paint. Dent is approx 1/4 inch deep by 1 inch across." u="1"/>
        <s v="The bottom left 3 58F5430401 bracxkets are off location the grille screens will not mount . they are all from 2mm to 5mm too high and 2 to 4 mm off side to side as well." u="1"/>
        <s v="There are two incorrect clips wleded on at this location the wires will not attatch to these." u="1"/>
        <s v="PPAP Part._x000a_Block with 2 holes is 20mm off location.Paint in threads" u="1"/>
        <s v="PPAP Part._x000a_No paint under channel" u="1"/>
        <s v="PPAP part. Lack of fusion location E1 and E4 and lack of fusion loc I1 and I4 and berries B15" u="1"/>
        <s v="PPAP part. First PPAP was rejected for overspay isues. This is a resubmission.Paint in threads on blocks on both ends weld inside top left door jam paint on back top" u="1"/>
        <s v="During rcvg process at G&amp;D parts were found with scratched paint. Parts were packaged on pallet with no protection between 2 pcs of EL5745 and 1 pc of 58B8000780 causing paint damage to all 3 parts." u="1"/>
        <s v="EXHUAST ARRIVED AT PMO WITH WELDS ON END GROUND DOWN TO MUCH, REMOVING ALL WELD FROM PART. REWORK AS NEEDED OR REPLACE IF NOT ABLE TO MEET THE PAINT STANDARD" u="1"/>
        <s v="Customer rejected PPAP part for Berries all over, overlap, Lack of fusion,Base metal" u="1"/>
        <s v="Customer rejected PPAP part for missing paint and light paint issues" u="1"/>
        <s v="58E-54-53290 Center Deck, Platform arrived at PMO missing 01571-01016 10mm Seat" u="1"/>
        <s v="58D5403880 bracket welded 14mm off of location" u="1"/>
        <s v="Cab recieved at PMO with large area of paint peeling on roof" u="1"/>
        <s v="Pin holes,berries tie end and paint" u="1"/>
        <s v="Headache rack arrived at pmo missing a ek5645 bracket, hanger for rh exhuast hanger rod" u="1"/>
        <s v="PPAP part got rejected. Berries inside,pinholes top inside both sides,porosity left outside, paint rubed off from shiping and inside top left side.Flatness on top was 5mm" u="1"/>
        <s v="During assembly at G&amp;D 2 pcs of MM0073 studs found welded to deck off location. Print has dimension of 136.5 mm from beam, actual measurement is 195 mm." u="1"/>
        <s v="PPAP part. 4 weld studs off location at J10 print calls out 126.2 part 85 J15 calls out 219.8 part is 85" u="1"/>
        <s v="One item# 100 MM0576 10mm weld nut is welded on off center cannot get bolt to start for cab corner cover passenger side rear" u="1"/>
        <s v="Cab receIved at PMO with paint peeling and chipping on roof" u="1"/>
        <s v="Bolts was lose in carrier and paint came off and a scrach Drawing Location:" u="1"/>
        <s v="MM0577 X4 is not centered in holes of 58F5452900 Plate A., Str not allowing the transformer to be bolted down" u="1"/>
        <s v="Cab recieved at PMO with &quot;fog&quot; in between the panes of glass" u="1"/>
        <s v="Cab recieved at PMO with poor paint adhesion causing paint to crack and flake off" u="1"/>
        <s v="PPAP part got rejected for yellow paint is on the inside. When repaired last time used burr  tool paint not smooth in this spot &amp; their a base metal were grinder dug in" u="1"/>
        <s v="PPAP part got rejected.inside of cab behind driver seat oil caning, dust in paint. Paint under tubes,berries,caulk all over bottom of floor &amp; profile of caulk ,weld where should be no weld. Outside has berries, lack of fusion ,porosity base metal.lowwelds" u="1"/>
        <s v="Paint in treads, go gauge will not start. Paint looking bad on inside of cabinet. PPAP re-submission." u="1"/>
        <s v="During assembly at G&amp;D 2 studs were found switched positions for harness routing. See print 58B5423300 for correct positions of MM0073 &amp; MM0079" u="1"/>
        <s v="58f-02-50571 muffler arrived at pmo with poor quality welds on inlet of muffler weld cracked and has pin holes, LW322-66 Aluminum HI Heat Resistant paint needed to rework" u="1"/>
        <s v="Tube structure has areas that have poor weld quality, porosity and undercut" u="1"/>
        <s v="Sheet metal is installed out of square not allowing for fitup of the upper upright structure" u="1"/>
        <s v="There is a crack on one of the welds on the upper upright sub structure 58d4601120. Lack of fusion in the weld seam" u="1"/>
        <s v="wrong stud was found welded to deck for harness routing. Per print stud should be MM0088, 90 mm long, actual stud is MM0073, 60 mm long" u="1"/>
        <s v="Item EK1588 has poor weld quality" u="1"/>
        <s v="Item EK1588 has poor weld quality, SCRAP one part EK1588 and order one new part EK1588" u="1"/>
        <s v="The doors on the aux box will not open and close properly                   they are out of square and bent. The door latch assmeblies                   have both been ground on in an attempt to fix it (not done                   here at PMO).                                                               " u="1"/>
        <s v="TY9703 angle welded off location on brake cabinet should measure 160mm down from top of cabinet.  Actual measurement is approx. 148mm" u="1"/>
        <s v="Item 58E4620080 was built out of square and wont allow for                 the correct fit up during frame prep" u="1"/>
        <s v="Missing a 58E5423730 Bar tie in the front of the cab next to where the orbital valve is mounted" u="1"/>
        <s v="Paint Damage" u="1"/>
        <s v="Deck was found with one wrong stud welded for harness routing. Print lists stud should be MM0067 @ 50mm long, actual stud is MM0079 @ 70mm long." u="1"/>
        <s v="PPAP part. Painted Glossy black instaed of Flat black" u="1"/>
      </sharedItems>
    </cacheField>
    <cacheField name="Department Responsible" numFmtId="0">
      <sharedItems containsBlank="1"/>
    </cacheField>
    <cacheField name="Defect Category" numFmtId="0">
      <sharedItems containsBlank="1" count="97">
        <s v="Missing Component"/>
        <s v="Poor Function"/>
        <s v="Weld Defects"/>
        <s v="rust"/>
        <m/>
        <s v="Off Location"/>
        <s v="Damaged"/>
        <s v="Wrong Component"/>
        <s v="PPAP"/>
        <s v="water leakage"/>
        <s v="Wrong Product ID"/>
        <s v="Wrong Part"/>
        <s v="Undercut"/>
        <s v="Lack of Fusion"/>
        <s v="Out of Specification"/>
        <s v="Missed Operation"/>
        <s v="Missing Weld"/>
        <s v="Damage"/>
        <s v="Flatness"/>
        <s v="Wrong Orientation/ Flipped"/>
        <s v="Poor Adhesion"/>
        <s v="Broken"/>
        <s v=" Pin not moving through"/>
        <s v="Missing Operation"/>
        <s v="Paint on machined surface"/>
        <s v="Wrong Paint "/>
        <s v="Dim U/S"/>
        <s v="Material Imperfection"/>
        <s v="Interference"/>
        <s v="Lack of penetration"/>
        <s v="Cracked"/>
        <s v="wrong part number"/>
        <s v="Poor workmanship"/>
        <s v="wrong part "/>
        <s v="Wrong part/Damaged part"/>
        <s v="Machining"/>
        <s v="Parent material"/>
        <s v="Shipping"/>
        <s v="Un-incorporated weld"/>
        <s v="Overspray"/>
        <s v="Missing part"/>
        <s v="Missing Featire"/>
        <s v="Poor weld quality"/>
        <s v="Damage during transit"/>
        <s v="Welded to wrong side"/>
        <s v="U/S weld"/>
        <s v="Missing stamping"/>
        <s v="Part Marking"/>
        <s v="Internal Audit"/>
        <s v="Welding defects"/>
        <s v="paint defect" u="1"/>
        <s v="paint" u="1"/>
        <s v="Pin not moving through" u="1"/>
        <s v="water" u="1"/>
        <s v="Not aligned" u="1"/>
        <s v="Not In line" u="1"/>
        <s v="Out of Line" u="1"/>
        <s v="Missing holes" u="1"/>
        <s v="Poor wrokmanship" u="1"/>
        <s v="Poor Welding" u="1"/>
        <s v="Poor Pin Fit" u="1"/>
        <s v="Weld U/S" u="1"/>
        <s v="Wrong Revision" u="1"/>
        <s v="Dim O/S" u="1"/>
        <s v="Grinding / Sanding marks" u="1"/>
        <s v="Rust - Pitting" u="1"/>
        <s v="in Dispute" u="1"/>
        <s v="Backwards/Wrong Side" u="1"/>
        <s v="Porosity" u="1"/>
        <s v="Weld O/S" u="1"/>
        <s v="Contamination" u="1"/>
        <s v="Material Distortion" u="1"/>
        <s v="Missing Feature" u="1"/>
        <s v="Runs" u="1"/>
        <s v="Missing Product ID" u="1"/>
        <s v="Wrong Material" u="1"/>
        <s v="Underspray" u="1"/>
        <s v="Masking / Prep" u="1"/>
        <s v="Customer change / error" u="1"/>
        <s v="Profile" u="1"/>
        <s v="Audit" u="1"/>
        <s v="Surface Finish" u="1"/>
        <s v="Adhesion" u="1"/>
        <s v="Missing Paint" u="1"/>
        <s v="Excessive Spatter/ berries" u="1"/>
        <s v="Oil canning" u="1"/>
        <s v="Light paint" u="1"/>
        <s v="Paint inside thread" u="1"/>
        <s v="Material" u="1"/>
        <s v="Mishandling" u="1"/>
        <s v="N/A" u="1"/>
        <s v="Excess weld" u="1"/>
        <s v="Poor weld quality and paint issues" u="1"/>
        <s v="Poor workmanship+AB1283U1296W1283:Z1283W1283:AG12W1283:AC1283" u="1"/>
        <s v="Un-incorporated weld, Cleanliness" u="1"/>
        <s v="Un-incorporated welds" u="1"/>
        <s v="Missing Componet" u="1"/>
      </sharedItems>
    </cacheField>
    <cacheField name="Champion" numFmtId="0">
      <sharedItems containsBlank="1"/>
    </cacheField>
    <cacheField name="Containment Complete?" numFmtId="0">
      <sharedItems containsBlank="1"/>
    </cacheField>
    <cacheField name="Corrective Action Prevention" numFmtId="0">
      <sharedItems containsBlank="1" longText="1"/>
    </cacheField>
    <cacheField name="Corrective Action Detection" numFmtId="0">
      <sharedItems containsBlank="1"/>
    </cacheField>
    <cacheField name="Proposed Cost" numFmtId="0">
      <sharedItems containsBlank="1"/>
    </cacheField>
    <cacheField name="Cost Approved?" numFmtId="0">
      <sharedItems containsBlank="1"/>
    </cacheField>
    <cacheField name="Initial Resp." numFmtId="0">
      <sharedItems containsBlank="1" containsMixedTypes="1" containsNumber="1" containsInteger="1" minValue="517637" maxValue="517637"/>
    </cacheField>
    <cacheField name="Final Resp. Due Date" numFmtId="0">
      <sharedItems containsBlank="1"/>
    </cacheField>
    <cacheField name="Completed Resp. Actual" numFmtId="0">
      <sharedItems containsBlank="1"/>
    </cacheField>
    <cacheField name="Follow Up Dates " numFmtId="0">
      <sharedItems containsNonDate="0" containsString="0" containsBlank="1"/>
    </cacheField>
    <cacheField name="# Days Ongoing" numFmtId="0">
      <sharedItems containsBlank="1" containsMixedTypes="1" containsNumber="1" containsInteger="1" minValue="3" maxValue="374"/>
    </cacheField>
    <cacheField name="# Days to Close" numFmtId="0">
      <sharedItems containsBlank="1"/>
    </cacheField>
    <cacheField name="Closed Date" numFmtId="0">
      <sharedItems containsBlank="1"/>
    </cacheField>
    <cacheField name="Employee ID" numFmtId="0">
      <sharedItems containsNonDate="0" containsString="0" containsBlank="1"/>
    </cacheField>
    <cacheField name="RMA #" numFmtId="0">
      <sharedItems containsBlank="1" containsMixedTypes="1" containsNumber="1" containsInteger="1" minValue="2237" maxValue="2237"/>
    </cacheField>
    <cacheField name="Follow up items: " numFmtId="0">
      <sharedItems containsBlank="1"/>
    </cacheField>
    <cacheField name="Contact" numFmtId="0">
      <sharedItems containsBlank="1"/>
    </cacheField>
    <cacheField name="Contact2" numFmtId="0">
      <sharedItems containsNonDate="0" containsString="0" containsBlank="1"/>
    </cacheField>
    <cacheField name="Contact3" numFmtId="0">
      <sharedItems containsNonDate="0" containsString="0" containsBlank="1"/>
    </cacheField>
    <cacheField name="Contact4" numFmtId="0">
      <sharedItems containsNonDate="0" containsString="0" containsBlank="1"/>
    </cacheField>
    <cacheField name="Debit Cost" numFmtId="0">
      <sharedItems containsBlank="1" containsMixedTypes="1" containsNumber="1" minValue="75" maxValue="43225.9"/>
    </cacheField>
    <cacheField name="Comments" numFmtId="0">
      <sharedItems containsDate="1" containsBlank="1" containsMixedTypes="1" minDate="2025-12-09T00:00:00" maxDate="2025-12-10T00:00:00"/>
    </cacheField>
  </cacheFields>
  <extLst>
    <ext xmlns:x14="http://schemas.microsoft.com/office/spreadsheetml/2009/9/main" uri="{725AE2AE-9491-48be-B2B4-4EB974FC3084}">
      <x14:pivotCacheDefinition pivotCacheId="1033521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2">
  <r>
    <x v="0"/>
    <x v="0"/>
    <n v="935965"/>
    <x v="0"/>
    <s v="Customer"/>
    <s v="Log Only"/>
    <x v="0"/>
    <x v="0"/>
    <s v="Tank A., Rear Catch"/>
    <n v="953949"/>
    <x v="0"/>
    <s v=""/>
    <s v=""/>
    <s v=""/>
    <s v="count"/>
    <n v="481270"/>
    <d v="2024-02-24T00:00:00"/>
    <n v="1"/>
    <x v="0"/>
    <s v="Weld"/>
    <s v="Off Location"/>
    <s v="Location of studs was etched for a different part and inspection was not properly conducted"/>
    <m/>
    <m/>
    <m/>
    <m/>
    <m/>
    <n v="264"/>
    <s v="Pending"/>
    <m/>
    <m/>
    <m/>
    <m/>
    <m/>
  </r>
  <r>
    <x v="1"/>
    <x v="0"/>
    <s v=" 22-568"/>
    <x v="0"/>
    <s v="Internal"/>
    <s v="Log Only"/>
    <x v="1"/>
    <x v="1"/>
    <s v="Pan Hard Sleeves"/>
    <s v="NCR 22-671"/>
    <x v="0"/>
    <s v=""/>
    <s v=""/>
    <s v=""/>
    <s v="count"/>
    <s v="N/A"/>
    <s v="N/A"/>
    <n v="6"/>
    <x v="1"/>
    <s v="Receiving / Supplier"/>
    <s v="Poor Pin Fit"/>
    <s v="25JUL2022 -Reviewed sample of 6 sleeves - cmm report shows concentricity is out of tolerance - follow up meeting with Jeremy and Bill and update NCR for Roller Bearing Co.   _x000a_TBD - plan trial to test if these cause the issue?  Need to check with OKK pin throughout weld process (185/210)?_x000a_28JUL2022 Jeremy sent updated NCR 22-671A to RBC, CC will follow up in Woodstock with panhard checks and improvements to OKK M/C process - need to adjust OKK offsets to get better dimensions on second hole (Ron), need to consider preheating at panhard weld (at least trial one) (Jeff) - 22AUG2022 reviewed as refresher now that next 230 panhard is at the OKK  31AUG2022 dimensional report from Keneel - concentricity is much better (compared to last 230 in July), and 146 diameters are better too (mating and avg dim) - need to track panhard through rest of process_x000a_09SEP2022 concentricity went out of tolerance by 2 mm on 230 panhard post weld_x000a_08NOV2022 OKK down - outsourcing to Thurston - FPIR _x000a_21NOV2022 Thurstun supplied Panhards clean point starts on WO167927 for a 900 Axle, next is WO168739 for a 301 - will mark up and track/monitor when OKK is repaired.  No significant improvement found at pin fit_x000a_02JAN2022 OKK back up and running - recirculate Alert 22-072 for CMM data tracking - Jeff's idea of stresses in casting being relieved with weld heat needs to be investigated_x000a_09JAN2023 see email in folder from JH regarding preheat details to be captured in Change Alert  13FEB2023 - Closed as this issue is now a Customer Complaint on CAR 23-022"/>
    <s v="Lee"/>
    <m/>
    <m/>
    <m/>
    <m/>
    <s v="Closed"/>
    <n v="198"/>
    <d v="2023-02-08T00:00:00"/>
    <m/>
    <m/>
    <m/>
    <m/>
  </r>
  <r>
    <x v="2"/>
    <x v="0"/>
    <s v="21-258"/>
    <x v="1"/>
    <s v="Customer"/>
    <s v="Log Only"/>
    <x v="2"/>
    <x v="2"/>
    <s v="Handle Weldment "/>
    <s v="AI00693552"/>
    <x v="1"/>
    <s v=""/>
    <s v=""/>
    <s v=""/>
    <s v="count"/>
    <n v="143995"/>
    <d v="2021-01-05T00:00:00"/>
    <n v="1"/>
    <x v="2"/>
    <s v="Shipping"/>
    <s v="Missed Operation"/>
    <m/>
    <m/>
    <m/>
    <m/>
    <m/>
    <m/>
    <n v="1413"/>
    <s v="Pending"/>
    <m/>
    <m/>
    <m/>
    <m/>
    <m/>
  </r>
  <r>
    <x v="0"/>
    <x v="0"/>
    <s v="21-259"/>
    <x v="1"/>
    <s v="Customer"/>
    <s v="Log Only"/>
    <x v="2"/>
    <x v="3"/>
    <s v="Tube Str"/>
    <n v="934475"/>
    <x v="0"/>
    <s v=""/>
    <s v=""/>
    <s v=""/>
    <s v="count"/>
    <n v="394299"/>
    <d v="2021-09-20T00:00:00"/>
    <n v="1"/>
    <x v="3"/>
    <s v="Weld"/>
    <s v="Undercut"/>
    <s v="Quality Alert has been issued for stamping requirement for clarity"/>
    <s v="Steve S"/>
    <m/>
    <m/>
    <m/>
    <m/>
    <n v="1413"/>
    <s v="Pending"/>
    <m/>
    <m/>
    <m/>
    <m/>
    <m/>
  </r>
  <r>
    <x v="0"/>
    <x v="0"/>
    <s v="21-260"/>
    <x v="1"/>
    <s v="Customer"/>
    <s v="Log Only"/>
    <x v="3"/>
    <x v="4"/>
    <s v="Cab"/>
    <n v="508654"/>
    <x v="0"/>
    <s v=""/>
    <s v=""/>
    <s v=""/>
    <s v="count"/>
    <n v="419044"/>
    <d v="2021-10-20T00:00:00"/>
    <n v="1"/>
    <x v="4"/>
    <s v="Assembly"/>
    <s v="Missing Component"/>
    <m/>
    <s v="Ha H"/>
    <m/>
    <m/>
    <m/>
    <m/>
    <n v="1412"/>
    <s v="Pending"/>
    <m/>
    <s v="10807/10907"/>
    <m/>
    <m/>
    <m/>
  </r>
  <r>
    <x v="0"/>
    <x v="0"/>
    <s v="21-261"/>
    <x v="1"/>
    <s v="Customer"/>
    <s v="Log Only"/>
    <x v="4"/>
    <x v="5"/>
    <s v="Deck"/>
    <n v="892999"/>
    <x v="0"/>
    <s v=""/>
    <s v=""/>
    <n v="8"/>
    <s v="don't count"/>
    <n v="420687"/>
    <d v="2021-12-20T00:00:00"/>
    <n v="1"/>
    <x v="5"/>
    <s v="Shipping"/>
    <s v="Damaged"/>
    <m/>
    <s v="Terry H"/>
    <m/>
    <m/>
    <m/>
    <m/>
    <n v="1411"/>
    <s v="Pending"/>
    <m/>
    <s v="9732"/>
    <n v="1897"/>
    <m/>
    <m/>
  </r>
  <r>
    <x v="0"/>
    <x v="1"/>
    <s v="21-262"/>
    <x v="1"/>
    <s v="Customer"/>
    <s v="Log Only"/>
    <x v="5"/>
    <x v="6"/>
    <s v="Cabinet"/>
    <n v="508691"/>
    <x v="0"/>
    <s v=""/>
    <s v=""/>
    <s v=""/>
    <s v="count"/>
    <s v="N/A"/>
    <s v="N/A"/>
    <n v="1"/>
    <x v="6"/>
    <s v="Weld"/>
    <s v="Missing Component"/>
    <m/>
    <s v="Steve S"/>
    <m/>
    <m/>
    <m/>
    <m/>
    <n v="1404"/>
    <s v="Pending"/>
    <m/>
    <m/>
    <m/>
    <m/>
    <m/>
  </r>
  <r>
    <x v="0"/>
    <x v="0"/>
    <s v="21-263"/>
    <x v="1"/>
    <s v="Customer"/>
    <s v="Log Only"/>
    <x v="5"/>
    <x v="7"/>
    <s v="Bracket"/>
    <n v="508685"/>
    <x v="0"/>
    <s v=""/>
    <s v=""/>
    <s v=""/>
    <s v="count"/>
    <n v="420685"/>
    <d v="2021-12-20T00:00:00"/>
    <n v="1"/>
    <x v="7"/>
    <s v="Paint"/>
    <s v="Wrong Paint "/>
    <m/>
    <s v="John M"/>
    <m/>
    <m/>
    <m/>
    <m/>
    <n v="1404"/>
    <s v="Pending"/>
    <m/>
    <s v="9747"/>
    <m/>
    <m/>
    <m/>
  </r>
  <r>
    <x v="0"/>
    <x v="0"/>
    <s v="21-264"/>
    <x v="1"/>
    <s v="Customer"/>
    <s v="Log Only"/>
    <x v="5"/>
    <x v="7"/>
    <s v="Bracket"/>
    <n v="893015"/>
    <x v="0"/>
    <s v=""/>
    <s v=""/>
    <n v="8"/>
    <s v="don't count"/>
    <n v="420685"/>
    <d v="2021-12-20T00:00:00"/>
    <n v="7"/>
    <x v="7"/>
    <s v="Paint"/>
    <s v="Wrong Paint "/>
    <m/>
    <s v="John M"/>
    <m/>
    <m/>
    <m/>
    <m/>
    <n v="1404"/>
    <s v="Pending"/>
    <m/>
    <s v="9747"/>
    <m/>
    <m/>
    <m/>
  </r>
  <r>
    <x v="0"/>
    <x v="0"/>
    <s v="21-265"/>
    <x v="1"/>
    <s v="Customer"/>
    <s v="Log Only"/>
    <x v="6"/>
    <x v="8"/>
    <s v="Bracket A"/>
    <n v="893024"/>
    <x v="0"/>
    <s v=""/>
    <s v=""/>
    <n v="8"/>
    <s v="don't count"/>
    <n v="420511"/>
    <d v="2021-12-20T00:00:00"/>
    <n v="1"/>
    <x v="8"/>
    <s v="Paint"/>
    <s v="Wrong Paint "/>
    <m/>
    <s v="John M"/>
    <m/>
    <m/>
    <m/>
    <m/>
    <n v="1400"/>
    <s v="Pending"/>
    <m/>
    <s v="9747"/>
    <n v="1902"/>
    <m/>
    <m/>
  </r>
  <r>
    <x v="0"/>
    <x v="1"/>
    <s v="21-266"/>
    <x v="1"/>
    <s v="Customer"/>
    <s v="Log Only"/>
    <x v="7"/>
    <x v="9"/>
    <s v="Side Glass"/>
    <n v="306139"/>
    <x v="0"/>
    <s v=""/>
    <s v=""/>
    <s v=""/>
    <s v="count"/>
    <s v="N/A"/>
    <s v="N/A"/>
    <n v="7"/>
    <x v="9"/>
    <s v="Shipping"/>
    <s v="Wrong Product ID"/>
    <m/>
    <s v="Terry H"/>
    <m/>
    <m/>
    <m/>
    <m/>
    <n v="1399"/>
    <s v="Pending"/>
    <m/>
    <m/>
    <m/>
    <m/>
    <m/>
  </r>
  <r>
    <x v="0"/>
    <x v="1"/>
    <s v="21-267"/>
    <x v="1"/>
    <s v="Customer"/>
    <s v="Log Only"/>
    <x v="7"/>
    <x v="10"/>
    <s v="Cab"/>
    <n v="508717"/>
    <x v="0"/>
    <s v=""/>
    <s v=""/>
    <s v=""/>
    <s v="count"/>
    <n v="416155"/>
    <d v="2021-10-20T00:00:00"/>
    <n v="1"/>
    <x v="10"/>
    <s v="Assembly"/>
    <s v="Missing Component"/>
    <m/>
    <s v="Ha H"/>
    <m/>
    <m/>
    <m/>
    <m/>
    <n v="1399"/>
    <s v="Pending"/>
    <m/>
    <m/>
    <m/>
    <m/>
    <m/>
  </r>
  <r>
    <x v="0"/>
    <x v="0"/>
    <s v="21-268"/>
    <x v="1"/>
    <s v="Customer"/>
    <s v="Log Only"/>
    <x v="8"/>
    <x v="11"/>
    <s v="Grille"/>
    <n v="952806"/>
    <x v="0"/>
    <s v=""/>
    <s v=""/>
    <s v=""/>
    <s v="count"/>
    <n v="419109"/>
    <d v="2021-01-21T00:00:00"/>
    <n v="1"/>
    <x v="11"/>
    <s v="Weld"/>
    <s v="Weld U/S"/>
    <m/>
    <s v="Steve S"/>
    <m/>
    <m/>
    <m/>
    <m/>
    <n v="1395"/>
    <s v="Pending"/>
    <m/>
    <s v="9808"/>
    <n v="1899"/>
    <m/>
    <m/>
  </r>
  <r>
    <x v="0"/>
    <x v="0"/>
    <s v="21-269"/>
    <x v="1"/>
    <s v="Customer"/>
    <s v="Log Only"/>
    <x v="8"/>
    <x v="11"/>
    <s v="Grille"/>
    <n v="893056"/>
    <x v="0"/>
    <s v=""/>
    <s v=""/>
    <n v="8"/>
    <s v="don't count"/>
    <n v="419108"/>
    <d v="2021-01-21T00:00:00"/>
    <n v="1"/>
    <x v="11"/>
    <s v="Weld"/>
    <s v="Weld U/S"/>
    <m/>
    <s v="Steve S"/>
    <m/>
    <m/>
    <m/>
    <m/>
    <n v="1395"/>
    <s v="Pending"/>
    <m/>
    <s v="9808"/>
    <n v="1901"/>
    <m/>
    <m/>
  </r>
  <r>
    <x v="0"/>
    <x v="0"/>
    <s v="21-270"/>
    <x v="1"/>
    <s v="Customer"/>
    <s v="Log Only"/>
    <x v="9"/>
    <x v="11"/>
    <s v="Grille"/>
    <n v="508749"/>
    <x v="0"/>
    <s v=""/>
    <s v=""/>
    <s v=""/>
    <s v="count"/>
    <s v="N/A"/>
    <d v="2021-01-21T00:00:00"/>
    <n v="1"/>
    <x v="12"/>
    <s v="Weld"/>
    <s v="Off Location"/>
    <m/>
    <s v="Steve S"/>
    <m/>
    <m/>
    <m/>
    <m/>
    <n v="1396"/>
    <s v="Pending"/>
    <m/>
    <s v="10849/11170"/>
    <n v="1900"/>
    <m/>
    <m/>
  </r>
  <r>
    <x v="0"/>
    <x v="1"/>
    <s v="21-271"/>
    <x v="1"/>
    <s v="Customer"/>
    <s v="Log Only"/>
    <x v="8"/>
    <x v="12"/>
    <s v="LH Deck"/>
    <n v="508764"/>
    <x v="0"/>
    <s v=""/>
    <s v=""/>
    <s v=""/>
    <s v="count"/>
    <n v="413726"/>
    <d v="2021-01-21T00:00:00"/>
    <n v="1"/>
    <x v="13"/>
    <s v="Paint"/>
    <s v="Damaged"/>
    <m/>
    <s v="John M"/>
    <m/>
    <m/>
    <m/>
    <m/>
    <n v="1395"/>
    <s v="Pending"/>
    <m/>
    <m/>
    <m/>
    <m/>
    <m/>
  </r>
  <r>
    <x v="0"/>
    <x v="0"/>
    <s v="21-272"/>
    <x v="1"/>
    <s v="Customer"/>
    <s v="Log Only"/>
    <x v="10"/>
    <x v="13"/>
    <s v="Upright"/>
    <n v="508750"/>
    <x v="0"/>
    <s v=""/>
    <s v=""/>
    <s v=""/>
    <s v="count"/>
    <s v="N/A"/>
    <s v="N/A"/>
    <n v="1"/>
    <x v="14"/>
    <s v="Weld"/>
    <s v="Off Location"/>
    <m/>
    <s v="Steve S"/>
    <m/>
    <m/>
    <m/>
    <m/>
    <n v="1392"/>
    <s v="Pending"/>
    <m/>
    <m/>
    <m/>
    <m/>
    <m/>
  </r>
  <r>
    <x v="2"/>
    <x v="0"/>
    <s v="21-273"/>
    <x v="1"/>
    <s v="Internal"/>
    <s v="8D"/>
    <x v="10"/>
    <x v="14"/>
    <s v="Bracket Insep Assy"/>
    <m/>
    <x v="1"/>
    <s v=""/>
    <s v=""/>
    <s v=""/>
    <s v="count"/>
    <n v="131501"/>
    <d v="2020-04-01T00:00:00"/>
    <m/>
    <x v="15"/>
    <m/>
    <m/>
    <m/>
    <m/>
    <m/>
    <m/>
    <m/>
    <m/>
    <n v="1392"/>
    <s v="Pending"/>
    <m/>
    <m/>
    <m/>
    <m/>
    <m/>
  </r>
  <r>
    <x v="0"/>
    <x v="0"/>
    <s v="21-274"/>
    <x v="1"/>
    <s v="Customer"/>
    <s v="Log Only"/>
    <x v="11"/>
    <x v="10"/>
    <s v="Cab"/>
    <n v="508789"/>
    <x v="0"/>
    <s v=""/>
    <s v=""/>
    <s v=""/>
    <s v="count"/>
    <n v="419749"/>
    <d v="2021-01-21T00:00:00"/>
    <n v="1"/>
    <x v="16"/>
    <s v="Weld"/>
    <s v="Missing Component"/>
    <m/>
    <s v="Steve S"/>
    <m/>
    <m/>
    <m/>
    <m/>
    <n v="1389"/>
    <s v="Pending"/>
    <m/>
    <s v="10860/11141"/>
    <m/>
    <m/>
    <m/>
  </r>
  <r>
    <x v="0"/>
    <x v="0"/>
    <s v="21-275"/>
    <x v="1"/>
    <s v="Customer"/>
    <s v="Log Only"/>
    <x v="11"/>
    <x v="15"/>
    <s v="Battery Box"/>
    <n v="508791"/>
    <x v="0"/>
    <s v=""/>
    <s v=""/>
    <s v=""/>
    <s v="count"/>
    <n v="421961"/>
    <d v="2021-01-21T00:00:00"/>
    <n v="1"/>
    <x v="17"/>
    <s v="Weld"/>
    <s v="Off Location"/>
    <m/>
    <s v="Steve S"/>
    <m/>
    <m/>
    <m/>
    <m/>
    <n v="1389"/>
    <s v="Pending"/>
    <m/>
    <s v="11067"/>
    <m/>
    <m/>
    <m/>
  </r>
  <r>
    <x v="0"/>
    <x v="0"/>
    <s v="21-276"/>
    <x v="1"/>
    <s v="Customer"/>
    <s v="Log Only"/>
    <x v="11"/>
    <x v="15"/>
    <s v="Battery Box"/>
    <n v="508792"/>
    <x v="0"/>
    <s v=""/>
    <s v=""/>
    <s v=""/>
    <s v="count"/>
    <n v="421961"/>
    <d v="2021-01-21T00:00:00"/>
    <n v="1"/>
    <x v="18"/>
    <s v="Weld"/>
    <s v="Off Location"/>
    <m/>
    <s v="Steve S"/>
    <m/>
    <m/>
    <m/>
    <m/>
    <n v="1389"/>
    <s v="Pending"/>
    <m/>
    <s v="11067"/>
    <m/>
    <m/>
    <m/>
  </r>
  <r>
    <x v="0"/>
    <x v="0"/>
    <s v="21-277"/>
    <x v="1"/>
    <s v="Customer"/>
    <s v="Log Only"/>
    <x v="11"/>
    <x v="15"/>
    <s v="Battery Box"/>
    <n v="508793"/>
    <x v="0"/>
    <s v=""/>
    <s v=""/>
    <s v=""/>
    <s v="count"/>
    <n v="421961"/>
    <d v="2021-01-21T00:00:00"/>
    <n v="1"/>
    <x v="19"/>
    <s v="Weld"/>
    <s v="Off Location"/>
    <m/>
    <s v="Steve S"/>
    <m/>
    <m/>
    <m/>
    <m/>
    <n v="1389"/>
    <s v="Pending"/>
    <m/>
    <s v="11067"/>
    <m/>
    <m/>
    <m/>
  </r>
  <r>
    <x v="0"/>
    <x v="0"/>
    <s v="21-278"/>
    <x v="1"/>
    <s v="Customer"/>
    <s v="Log Only"/>
    <x v="12"/>
    <x v="15"/>
    <s v="Battery Box"/>
    <n v="893082"/>
    <x v="0"/>
    <s v=""/>
    <s v=""/>
    <n v="8"/>
    <s v="don't count"/>
    <n v="421961"/>
    <d v="2021-01-21T00:00:00"/>
    <n v="2"/>
    <x v="20"/>
    <s v="Weld"/>
    <s v="Off Location"/>
    <m/>
    <s v="Steve S"/>
    <m/>
    <m/>
    <m/>
    <m/>
    <n v="1388"/>
    <s v="Pending"/>
    <m/>
    <s v="1167"/>
    <n v="1903"/>
    <m/>
    <m/>
  </r>
  <r>
    <x v="0"/>
    <x v="1"/>
    <s v="21-279"/>
    <x v="1"/>
    <s v="Customer"/>
    <s v="Log Only"/>
    <x v="11"/>
    <x v="16"/>
    <s v="Platform center deck"/>
    <n v="508796"/>
    <x v="0"/>
    <s v=""/>
    <s v=""/>
    <s v=""/>
    <s v="count"/>
    <n v="418790"/>
    <d v="2021-12-20T00:00:00"/>
    <n v="1"/>
    <x v="21"/>
    <s v="Weld"/>
    <s v="Wrong Revision"/>
    <s v="Part was built before was in effect"/>
    <s v="Steve S"/>
    <m/>
    <m/>
    <m/>
    <m/>
    <n v="1389"/>
    <s v="Pending"/>
    <m/>
    <m/>
    <m/>
    <m/>
    <m/>
  </r>
  <r>
    <x v="1"/>
    <x v="0"/>
    <s v="21-280"/>
    <x v="1"/>
    <s v="Customer"/>
    <s v="Log Only"/>
    <x v="6"/>
    <x v="17"/>
    <s v="Axle housing"/>
    <n v="508656"/>
    <x v="0"/>
    <s v=""/>
    <s v=""/>
    <s v=""/>
    <s v="count"/>
    <n v="138459"/>
    <d v="2021-06-20T00:00:00"/>
    <n v="1"/>
    <x v="22"/>
    <s v="Weld"/>
    <s v="Dim O/S"/>
    <s v="Part had to be milled down @ Komatsu to allow seal."/>
    <s v="Jeff H"/>
    <m/>
    <m/>
    <m/>
    <m/>
    <n v="1400"/>
    <s v="Pending"/>
    <m/>
    <m/>
    <m/>
    <m/>
    <m/>
  </r>
  <r>
    <x v="0"/>
    <x v="0"/>
    <s v="21-281"/>
    <x v="1"/>
    <s v="Customer"/>
    <s v="Log Only"/>
    <x v="13"/>
    <x v="15"/>
    <s v="Battery Box"/>
    <n v="508805"/>
    <x v="0"/>
    <s v=""/>
    <s v=""/>
    <s v=""/>
    <s v="count"/>
    <n v="421961"/>
    <d v="2021-01-21T00:00:00"/>
    <n v="1"/>
    <x v="23"/>
    <s v="Weld"/>
    <s v="Off Location"/>
    <m/>
    <s v="Steve S"/>
    <m/>
    <m/>
    <m/>
    <m/>
    <n v="1385"/>
    <s v="Pending"/>
    <m/>
    <s v="11067"/>
    <n v="1905"/>
    <m/>
    <m/>
  </r>
  <r>
    <x v="0"/>
    <x v="0"/>
    <s v="21-282"/>
    <x v="1"/>
    <s v="Customer"/>
    <s v="Log Only"/>
    <x v="14"/>
    <x v="5"/>
    <s v="LH Deck"/>
    <n v="508815"/>
    <x v="0"/>
    <s v=""/>
    <s v=""/>
    <s v=""/>
    <s v="count"/>
    <n v="420689"/>
    <d v="2021-01-21T00:00:00"/>
    <n v="1"/>
    <x v="24"/>
    <s v="Weld"/>
    <s v="Missing Component"/>
    <m/>
    <s v="Steve S"/>
    <m/>
    <m/>
    <m/>
    <m/>
    <n v="1384"/>
    <s v="Pending"/>
    <m/>
    <s v="9834/11150/9900/10808/11131/11170/9882"/>
    <m/>
    <m/>
    <m/>
  </r>
  <r>
    <x v="0"/>
    <x v="0"/>
    <s v="21-283"/>
    <x v="1"/>
    <s v="Customer"/>
    <s v="Log Only"/>
    <x v="14"/>
    <x v="10"/>
    <s v="Cab"/>
    <n v="508819"/>
    <x v="0"/>
    <s v=""/>
    <s v=""/>
    <s v=""/>
    <s v="count"/>
    <n v="419746"/>
    <d v="2021-01-21T00:00:00"/>
    <n v="1"/>
    <x v="25"/>
    <s v="Assembly"/>
    <s v="Poor Function"/>
    <m/>
    <s v="Ha H"/>
    <m/>
    <m/>
    <m/>
    <m/>
    <n v="1384"/>
    <s v="Pending"/>
    <m/>
    <s v="9770"/>
    <m/>
    <m/>
    <m/>
  </r>
  <r>
    <x v="0"/>
    <x v="0"/>
    <s v="21-284"/>
    <x v="1"/>
    <s v="Customer"/>
    <s v="Log Only"/>
    <x v="15"/>
    <x v="18"/>
    <s v="LH Deck"/>
    <n v="508837"/>
    <x v="0"/>
    <s v=""/>
    <s v=""/>
    <s v=""/>
    <s v="count"/>
    <n v="421370"/>
    <d v="2021-01-21T00:00:00"/>
    <n v="1"/>
    <x v="26"/>
    <s v="Weld"/>
    <s v="Wrong Component"/>
    <m/>
    <s v="Steve S"/>
    <m/>
    <m/>
    <m/>
    <m/>
    <n v="1378"/>
    <s v="Pending"/>
    <m/>
    <s v="11131/11170"/>
    <m/>
    <m/>
    <m/>
  </r>
  <r>
    <x v="0"/>
    <x v="0"/>
    <s v="21-285"/>
    <x v="1"/>
    <s v="Customer"/>
    <s v="Log Only"/>
    <x v="16"/>
    <x v="10"/>
    <s v="Cab"/>
    <n v="508840"/>
    <x v="0"/>
    <s v=""/>
    <s v=""/>
    <s v=""/>
    <s v="count"/>
    <n v="419956"/>
    <d v="2021-01-21T00:00:00"/>
    <n v="1"/>
    <x v="27"/>
    <s v="Weld"/>
    <s v="Off Location"/>
    <m/>
    <s v="Steve S"/>
    <m/>
    <m/>
    <m/>
    <m/>
    <n v="1377"/>
    <s v="Pending"/>
    <m/>
    <s v="10952"/>
    <m/>
    <m/>
    <m/>
  </r>
  <r>
    <x v="0"/>
    <x v="0"/>
    <s v="21-286"/>
    <x v="1"/>
    <s v="Customer"/>
    <s v="Log Only"/>
    <x v="17"/>
    <x v="19"/>
    <s v="Tube Str"/>
    <n v="934503"/>
    <x v="0"/>
    <s v=""/>
    <s v=""/>
    <s v=""/>
    <s v="count"/>
    <s v="N/A"/>
    <s v="N/A"/>
    <n v="1"/>
    <x v="28"/>
    <s v="Weld"/>
    <s v="Off Location"/>
    <s v="Asked for date code stamping"/>
    <s v="Steve S"/>
    <m/>
    <m/>
    <m/>
    <m/>
    <n v="1376"/>
    <s v="Pending"/>
    <m/>
    <m/>
    <n v="1908"/>
    <m/>
    <m/>
  </r>
  <r>
    <x v="0"/>
    <x v="0"/>
    <s v="21-287"/>
    <x v="1"/>
    <s v="Customer"/>
    <s v="Log Only"/>
    <x v="17"/>
    <x v="3"/>
    <s v="Tube Str"/>
    <n v="893070"/>
    <x v="0"/>
    <s v=""/>
    <s v=""/>
    <n v="8"/>
    <s v="don't count"/>
    <n v="419156"/>
    <d v="2021-12-20T00:00:00"/>
    <n v="1"/>
    <x v="29"/>
    <s v="Weld"/>
    <s v="Off Location"/>
    <m/>
    <s v="Steve S /Willie W"/>
    <m/>
    <m/>
    <m/>
    <m/>
    <n v="1376"/>
    <s v="Pending"/>
    <m/>
    <s v="9829/9821"/>
    <n v="1906"/>
    <m/>
    <m/>
  </r>
  <r>
    <x v="0"/>
    <x v="0"/>
    <s v="21-288"/>
    <x v="1"/>
    <s v="Customer"/>
    <s v="Log Only"/>
    <x v="18"/>
    <x v="20"/>
    <s v="Control Box"/>
    <n v="893130"/>
    <x v="0"/>
    <s v=""/>
    <s v=""/>
    <n v="8"/>
    <s v="don't count"/>
    <n v="422655"/>
    <d v="2021-02-21T00:00:00"/>
    <n v="1"/>
    <x v="30"/>
    <s v="Receiving / Supplier"/>
    <s v="Wrong Component"/>
    <s v="Komatsu notified of issue Feb 12/21 rejection reported today Feb 16/21"/>
    <s v="John S"/>
    <m/>
    <m/>
    <m/>
    <m/>
    <n v="1371"/>
    <s v="Pending"/>
    <m/>
    <m/>
    <n v="1910"/>
    <m/>
    <m/>
  </r>
  <r>
    <x v="0"/>
    <x v="0"/>
    <s v="21-289"/>
    <x v="1"/>
    <s v="Customer"/>
    <s v="Log Only"/>
    <x v="19"/>
    <x v="10"/>
    <s v="Cab"/>
    <n v="508874"/>
    <x v="0"/>
    <s v=""/>
    <s v=""/>
    <s v=""/>
    <s v="count"/>
    <n v="419062"/>
    <d v="2021-12-20T00:00:00"/>
    <n v="1"/>
    <x v="31"/>
    <s v="Weld"/>
    <s v="Off Location"/>
    <s v="Part is fixtured need dimensional sign off to control part"/>
    <s v="Steve S /Willie W"/>
    <m/>
    <m/>
    <m/>
    <m/>
    <n v="1370"/>
    <s v="Pending"/>
    <m/>
    <s v="10860/11193/10943/9802/ 9816"/>
    <m/>
    <m/>
    <m/>
  </r>
  <r>
    <x v="0"/>
    <x v="0"/>
    <s v="21-290"/>
    <x v="1"/>
    <s v="Customer"/>
    <s v="Log Only"/>
    <x v="20"/>
    <x v="21"/>
    <s v="Cab"/>
    <n v="952821"/>
    <x v="0"/>
    <s v=""/>
    <s v=""/>
    <s v=""/>
    <s v="count"/>
    <n v="422541"/>
    <d v="2021-01-21T00:00:00"/>
    <n v="1"/>
    <x v="32"/>
    <s v="Weld"/>
    <s v="Grinding / Sanding marks"/>
    <m/>
    <s v="Steve S/ John M"/>
    <m/>
    <m/>
    <m/>
    <m/>
    <n v="1369"/>
    <s v="Pending"/>
    <m/>
    <s v="9783/9802/9816/9921/9770"/>
    <n v="1907"/>
    <m/>
    <m/>
  </r>
  <r>
    <x v="0"/>
    <x v="0"/>
    <s v="21-291"/>
    <x v="1"/>
    <s v="Customer"/>
    <s v="Log Only"/>
    <x v="20"/>
    <x v="22"/>
    <s v="Cabinet"/>
    <n v="400503"/>
    <x v="0"/>
    <s v=""/>
    <s v=""/>
    <s v=""/>
    <s v="count"/>
    <n v="419335"/>
    <d v="2021-12-20T00:00:00"/>
    <n v="1"/>
    <x v="33"/>
    <s v="Weld"/>
    <s v="Off Location"/>
    <m/>
    <s v="Steve S"/>
    <m/>
    <m/>
    <m/>
    <m/>
    <n v="1369"/>
    <s v="Pending"/>
    <m/>
    <s v="9763"/>
    <n v="1909"/>
    <m/>
    <m/>
  </r>
  <r>
    <x v="0"/>
    <x v="0"/>
    <s v="21-292"/>
    <x v="1"/>
    <s v="Customer"/>
    <s v="Log Only"/>
    <x v="21"/>
    <x v="23"/>
    <s v="Support"/>
    <s v="Not supplied"/>
    <x v="0"/>
    <s v=""/>
    <s v=""/>
    <s v=""/>
    <s v="count"/>
    <s v="N/A"/>
    <s v="N/A"/>
    <n v="1"/>
    <x v="34"/>
    <s v="Weld"/>
    <s v="Off Location"/>
    <m/>
    <s v="Steve S"/>
    <m/>
    <m/>
    <m/>
    <m/>
    <n v="1365"/>
    <s v="Pending"/>
    <m/>
    <m/>
    <m/>
    <m/>
    <m/>
  </r>
  <r>
    <x v="1"/>
    <x v="0"/>
    <s v="21-293"/>
    <x v="1"/>
    <s v="Customer"/>
    <s v="Log Only"/>
    <x v="20"/>
    <x v="24"/>
    <s v="Axle housing"/>
    <n v="508865"/>
    <x v="0"/>
    <s v=""/>
    <s v=""/>
    <s v=""/>
    <s v="count"/>
    <n v="144849"/>
    <m/>
    <n v="1"/>
    <x v="35"/>
    <s v="Assembly"/>
    <s v="Rust - Pitting"/>
    <s v="Apply more RPO prior to shipping"/>
    <s v="Jeff H"/>
    <m/>
    <m/>
    <m/>
    <m/>
    <n v="1369"/>
    <s v="Pending"/>
    <m/>
    <m/>
    <m/>
    <m/>
    <m/>
  </r>
  <r>
    <x v="0"/>
    <x v="0"/>
    <s v="21-294"/>
    <x v="1"/>
    <s v="Customer"/>
    <s v="Log Only"/>
    <x v="22"/>
    <x v="25"/>
    <s v="Rack, Controller"/>
    <n v="508902"/>
    <x v="0"/>
    <s v=""/>
    <s v=""/>
    <s v=""/>
    <s v="count"/>
    <n v="420670"/>
    <d v="2021-12-20T00:00:00"/>
    <n v="1"/>
    <x v="36"/>
    <s v="Weld"/>
    <s v="Dim O/S"/>
    <m/>
    <s v="Steve S"/>
    <m/>
    <m/>
    <m/>
    <m/>
    <n v="1364"/>
    <s v="Pending"/>
    <m/>
    <s v="10808/9804"/>
    <n v="1911"/>
    <m/>
    <m/>
  </r>
  <r>
    <x v="0"/>
    <x v="0"/>
    <s v="21-295"/>
    <x v="1"/>
    <s v="Customer"/>
    <s v="Log Only"/>
    <x v="23"/>
    <x v="21"/>
    <s v="Cab"/>
    <n v="952826"/>
    <x v="0"/>
    <s v=""/>
    <s v=""/>
    <s v=""/>
    <s v="count"/>
    <n v="424157"/>
    <d v="2021-02-21T00:00:00"/>
    <n v="1"/>
    <x v="37"/>
    <s v="Weld"/>
    <s v="Weld U/S"/>
    <s v="This weld cannot be properly dimension in the area it is being measured"/>
    <s v="Steve S"/>
    <m/>
    <m/>
    <m/>
    <m/>
    <n v="1363"/>
    <s v="Pending"/>
    <m/>
    <s v="10798/11131/9783"/>
    <m/>
    <m/>
    <m/>
  </r>
  <r>
    <x v="2"/>
    <x v="0"/>
    <s v="21-296"/>
    <x v="1"/>
    <s v="Customer"/>
    <s v="Log Only"/>
    <x v="24"/>
    <x v="26"/>
    <s v="Cover Insep Assy"/>
    <m/>
    <x v="2"/>
    <s v=""/>
    <s v=""/>
    <s v=""/>
    <s v="count"/>
    <m/>
    <d v="2021-02-24T00:00:00"/>
    <n v="1"/>
    <x v="38"/>
    <m/>
    <m/>
    <m/>
    <m/>
    <m/>
    <m/>
    <m/>
    <m/>
    <n v="1361"/>
    <s v="Pending"/>
    <m/>
    <m/>
    <m/>
    <m/>
    <m/>
  </r>
  <r>
    <x v="2"/>
    <x v="0"/>
    <s v="21-297"/>
    <x v="1"/>
    <s v="Customer"/>
    <s v="Log Only"/>
    <x v="25"/>
    <x v="27"/>
    <s v="Cutter"/>
    <s v="279298/279227"/>
    <x v="1"/>
    <s v=""/>
    <s v=""/>
    <s v=""/>
    <s v="count"/>
    <m/>
    <m/>
    <n v="30"/>
    <x v="39"/>
    <m/>
    <m/>
    <m/>
    <m/>
    <m/>
    <m/>
    <m/>
    <m/>
    <n v="1358"/>
    <s v="Pending"/>
    <m/>
    <m/>
    <m/>
    <m/>
    <m/>
  </r>
  <r>
    <x v="2"/>
    <x v="0"/>
    <s v="21-298"/>
    <x v="1"/>
    <s v="Internal"/>
    <s v="8D"/>
    <x v="26"/>
    <x v="28"/>
    <s v="Plate"/>
    <m/>
    <x v="1"/>
    <s v=""/>
    <s v=""/>
    <s v=""/>
    <s v="count"/>
    <s v="148090 148176 148091"/>
    <d v="2021-02-02T00:00:00"/>
    <n v="125"/>
    <x v="40"/>
    <m/>
    <m/>
    <m/>
    <m/>
    <m/>
    <m/>
    <m/>
    <m/>
    <n v="1357"/>
    <s v="Pending"/>
    <m/>
    <m/>
    <m/>
    <m/>
    <m/>
  </r>
  <r>
    <x v="2"/>
    <x v="0"/>
    <s v="21-299"/>
    <x v="1"/>
    <s v="Customer"/>
    <s v="8D - Customer"/>
    <x v="27"/>
    <x v="29"/>
    <s v="Frame ASM Mach"/>
    <s v="CAPA-2021-0849"/>
    <x v="3"/>
    <s v=""/>
    <s v=""/>
    <s v=""/>
    <s v="count"/>
    <m/>
    <d v="2021-03-03T00:00:00"/>
    <n v="5"/>
    <x v="41"/>
    <m/>
    <m/>
    <s v="16FEB2022 Adam issued Quality Alert 22-013_x000a_Kirby will complete website 8D form and close.  _x000a_24MAR2022 Online 8D completed waiting for customer response.  We have what we need to update these and send them back _x000a_31MAR2022 meeting booked for 08APR2022 with Jerry Myers and Cheryl Muir to evaluate return, email with details from Aug 2021 in folder_x000a_08APR2022 many people missing from meeting, try again next week"/>
    <s v="Kirby"/>
    <m/>
    <m/>
    <m/>
    <m/>
    <s v="Closed"/>
    <n v="415"/>
    <d v="2022-04-22T00:00:00"/>
    <m/>
    <m/>
    <s v="Ship parts back under new packaging req't?"/>
    <m/>
  </r>
  <r>
    <x v="0"/>
    <x v="0"/>
    <s v="21-300"/>
    <x v="1"/>
    <s v="Customer"/>
    <s v="Log Only"/>
    <x v="28"/>
    <x v="30"/>
    <s v="LH Deck"/>
    <n v="893196"/>
    <x v="0"/>
    <s v=""/>
    <s v=""/>
    <n v="8"/>
    <s v="don't count"/>
    <n v="422430"/>
    <d v="2021-02-01T00:00:00"/>
    <n v="1"/>
    <x v="42"/>
    <s v="Shipping"/>
    <s v="Damaged"/>
    <s v="Stands are continually returned from Komatsu damaged who is responsible for repairing"/>
    <s v="Terry H"/>
    <m/>
    <m/>
    <m/>
    <m/>
    <n v="1351"/>
    <s v="Pending"/>
    <m/>
    <m/>
    <n v="1912"/>
    <m/>
    <m/>
  </r>
  <r>
    <x v="0"/>
    <x v="0"/>
    <s v="21-301"/>
    <x v="1"/>
    <s v="Customer"/>
    <s v="Log Only"/>
    <x v="29"/>
    <x v="31"/>
    <s v="Containers"/>
    <s v="Not supplied"/>
    <x v="1"/>
    <s v=""/>
    <s v=""/>
    <s v=""/>
    <s v="count"/>
    <n v="143949"/>
    <d v="2021-01-21T00:00:00"/>
    <n v="1"/>
    <x v="43"/>
    <s v="Weld"/>
    <s v="Missing Component"/>
    <s v="Container top was built under WO#424195"/>
    <s v="Steve S/ Willie W"/>
    <m/>
    <m/>
    <m/>
    <m/>
    <n v="1347"/>
    <s v="Pending"/>
    <m/>
    <s v="11037/11042"/>
    <n v="1913"/>
    <m/>
    <m/>
  </r>
  <r>
    <x v="0"/>
    <x v="0"/>
    <s v="21-302"/>
    <x v="1"/>
    <s v="Customer"/>
    <s v="Log Only"/>
    <x v="30"/>
    <x v="32"/>
    <s v="Hatch Str"/>
    <n v="893245"/>
    <x v="0"/>
    <s v=""/>
    <s v=""/>
    <n v="8"/>
    <s v="don't count"/>
    <n v="422013"/>
    <d v="2021-02-21T00:00:00"/>
    <n v="4"/>
    <x v="44"/>
    <s v="Weld"/>
    <s v="Dim U/S"/>
    <s v="Part is fixture possible twist in item #3 looks as if the the dimension at the pin location is under sized by up to 2mm but at lower end measures to print 352mm"/>
    <s v="Steve S"/>
    <m/>
    <m/>
    <m/>
    <m/>
    <n v="1340"/>
    <s v="Pending"/>
    <m/>
    <s v="9763"/>
    <n v="1917"/>
    <m/>
    <m/>
  </r>
  <r>
    <x v="0"/>
    <x v="0"/>
    <s v="21-302"/>
    <x v="1"/>
    <s v="Customer"/>
    <s v="Log Only"/>
    <x v="30"/>
    <x v="32"/>
    <s v="Hatch Str"/>
    <n v="508997"/>
    <x v="0"/>
    <s v=""/>
    <s v=""/>
    <s v=""/>
    <s v="count"/>
    <n v="422013"/>
    <d v="2021-02-21T00:00:00"/>
    <n v="1"/>
    <x v="44"/>
    <s v="Weld"/>
    <s v="Dim U/S"/>
    <s v="Part is fixture possible twist in item #3 looks as if the the dimension at the pin location is under sized by up to 2mm but at lower end measures to print 352mm"/>
    <s v="Steve S"/>
    <m/>
    <m/>
    <m/>
    <m/>
    <n v="1340"/>
    <s v="Pending"/>
    <m/>
    <s v="9763"/>
    <n v="1914"/>
    <m/>
    <m/>
  </r>
  <r>
    <x v="0"/>
    <x v="0"/>
    <s v="21-302"/>
    <x v="1"/>
    <s v="Customer"/>
    <s v="Log Only"/>
    <x v="30"/>
    <x v="32"/>
    <s v="Hatch Str"/>
    <n v="508998"/>
    <x v="0"/>
    <s v=""/>
    <s v=""/>
    <s v=""/>
    <s v="count"/>
    <n v="422013"/>
    <d v="2021-02-21T00:00:00"/>
    <n v="1"/>
    <x v="44"/>
    <s v="Weld"/>
    <s v="Dim U/S"/>
    <s v="Part is fixture possible twist in item #3 looks as if the the dimension at the pin location is under sized by up to 2mm but at lower end measures to print 352mm"/>
    <s v="Steve S"/>
    <m/>
    <m/>
    <m/>
    <m/>
    <n v="1340"/>
    <s v="Pending"/>
    <m/>
    <s v="9763"/>
    <n v="1915"/>
    <m/>
    <m/>
  </r>
  <r>
    <x v="0"/>
    <x v="0"/>
    <s v="21-302"/>
    <x v="1"/>
    <s v="Customer"/>
    <s v="Log Only"/>
    <x v="30"/>
    <x v="32"/>
    <s v="Hatch Str"/>
    <n v="508999"/>
    <x v="0"/>
    <s v=""/>
    <s v=""/>
    <s v=""/>
    <s v="count"/>
    <n v="422013"/>
    <d v="2021-02-21T00:00:00"/>
    <n v="1"/>
    <x v="44"/>
    <s v="Weld"/>
    <s v="Dim U/S"/>
    <s v="Part is fixture possible twist in item #3 looks as if the the dimension at the pin location is under sized by up to 2mm but at lower end measures to print 352mm"/>
    <s v="Steve S"/>
    <m/>
    <m/>
    <m/>
    <m/>
    <n v="1340"/>
    <s v="Pending"/>
    <m/>
    <s v="9763"/>
    <n v="1916"/>
    <m/>
    <m/>
  </r>
  <r>
    <x v="0"/>
    <x v="0"/>
    <s v="21-303"/>
    <x v="1"/>
    <s v="Customer"/>
    <s v="Log Only"/>
    <x v="30"/>
    <x v="21"/>
    <s v="Cab"/>
    <n v="509015"/>
    <x v="0"/>
    <s v=""/>
    <s v=""/>
    <s v=""/>
    <s v="count"/>
    <n v="424167"/>
    <d v="2021-03-22T00:00:00"/>
    <n v="1"/>
    <x v="45"/>
    <s v="Assembly"/>
    <s v="Poor Function"/>
    <m/>
    <s v="Terry H"/>
    <m/>
    <m/>
    <m/>
    <m/>
    <n v="1340"/>
    <s v="Pending"/>
    <m/>
    <s v="9770"/>
    <m/>
    <m/>
    <m/>
  </r>
  <r>
    <x v="0"/>
    <x v="0"/>
    <s v="21-304"/>
    <x v="1"/>
    <s v="Customer"/>
    <s v="Log Only"/>
    <x v="31"/>
    <x v="32"/>
    <s v="Hatch Str"/>
    <n v="306328"/>
    <x v="0"/>
    <s v=""/>
    <s v=""/>
    <s v=""/>
    <s v="count"/>
    <s v="N/A"/>
    <d v="2021-07-20T00:00:00"/>
    <n v="9"/>
    <x v="44"/>
    <s v="Weld"/>
    <s v="Dim U/S"/>
    <s v="These parts are made to the old rev fit form and function should be good"/>
    <s v="Steve S"/>
    <m/>
    <m/>
    <m/>
    <m/>
    <n v="1337"/>
    <s v="Pending"/>
    <m/>
    <s v="N/A"/>
    <n v="1919"/>
    <m/>
    <m/>
  </r>
  <r>
    <x v="0"/>
    <x v="0"/>
    <s v="21-305"/>
    <x v="1"/>
    <s v="Customer"/>
    <s v="Log Only"/>
    <x v="32"/>
    <x v="30"/>
    <s v="LH Deck"/>
    <n v="509029"/>
    <x v="0"/>
    <s v=""/>
    <s v=""/>
    <s v=""/>
    <s v="count"/>
    <n v="425449"/>
    <d v="2021-03-21T00:00:00"/>
    <n v="1"/>
    <x v="46"/>
    <s v="Weld"/>
    <s v="Off Location"/>
    <m/>
    <s v="Steve S"/>
    <m/>
    <m/>
    <m/>
    <m/>
    <n v="1334"/>
    <s v="Pending"/>
    <m/>
    <s v="11194/9900"/>
    <m/>
    <m/>
    <m/>
  </r>
  <r>
    <x v="0"/>
    <x v="1"/>
    <s v="21-306"/>
    <x v="1"/>
    <s v="Customer"/>
    <s v="Log Only"/>
    <x v="32"/>
    <x v="33"/>
    <s v="Door"/>
    <n v="306343"/>
    <x v="0"/>
    <s v=""/>
    <s v=""/>
    <s v=""/>
    <s v="count"/>
    <s v="Not provided"/>
    <s v="Not provided"/>
    <n v="1"/>
    <x v="47"/>
    <s v="Assembly"/>
    <s v="Wrong Product ID"/>
    <m/>
    <s v="Ha H"/>
    <m/>
    <m/>
    <m/>
    <m/>
    <n v="1334"/>
    <s v="Pending"/>
    <m/>
    <m/>
    <n v="1920"/>
    <m/>
    <m/>
  </r>
  <r>
    <x v="0"/>
    <x v="1"/>
    <s v="21-307"/>
    <x v="1"/>
    <s v="Customer"/>
    <s v="Log Only"/>
    <x v="32"/>
    <x v="4"/>
    <s v="Cab "/>
    <n v="509025"/>
    <x v="0"/>
    <s v=""/>
    <s v=""/>
    <s v=""/>
    <s v="count"/>
    <n v="426168"/>
    <s v="Not provided"/>
    <n v="1"/>
    <x v="48"/>
    <s v="Assembly"/>
    <s v="Missing Component"/>
    <s v="Harness is not installed our supplied by Steelcraft"/>
    <m/>
    <m/>
    <m/>
    <m/>
    <m/>
    <n v="1334"/>
    <s v="Pending"/>
    <m/>
    <m/>
    <m/>
    <m/>
    <m/>
  </r>
  <r>
    <x v="0"/>
    <x v="0"/>
    <s v="21-308"/>
    <x v="1"/>
    <s v="Customer"/>
    <s v="Log Only"/>
    <x v="33"/>
    <x v="34"/>
    <s v="Cab"/>
    <n v="509050"/>
    <x v="0"/>
    <s v=""/>
    <s v=""/>
    <s v=""/>
    <s v="count"/>
    <n v="423407"/>
    <d v="2021-03-21T00:00:00"/>
    <n v="1"/>
    <x v="49"/>
    <s v="Weld"/>
    <s v="Off Location"/>
    <m/>
    <s v="Steve S /Willie W"/>
    <m/>
    <m/>
    <m/>
    <m/>
    <n v="1328"/>
    <s v="Pending"/>
    <m/>
    <s v="10484/11070/ 10943/11141"/>
    <m/>
    <m/>
    <m/>
  </r>
  <r>
    <x v="2"/>
    <x v="0"/>
    <s v="21-309"/>
    <x v="1"/>
    <s v="Customer"/>
    <s v="8D"/>
    <x v="33"/>
    <x v="35"/>
    <s v="Plate,Insep Assy #4 RH"/>
    <m/>
    <x v="1"/>
    <s v=""/>
    <s v=""/>
    <s v=""/>
    <s v="count"/>
    <m/>
    <m/>
    <n v="16"/>
    <x v="50"/>
    <m/>
    <m/>
    <m/>
    <m/>
    <m/>
    <m/>
    <m/>
    <m/>
    <n v="1328"/>
    <s v="Pending"/>
    <m/>
    <m/>
    <m/>
    <m/>
    <m/>
  </r>
  <r>
    <x v="0"/>
    <x v="0"/>
    <s v="21-310"/>
    <x v="1"/>
    <s v="Customer"/>
    <s v="Log Only"/>
    <x v="34"/>
    <x v="21"/>
    <s v="Cab"/>
    <n v="509068"/>
    <x v="0"/>
    <s v=""/>
    <s v=""/>
    <s v=""/>
    <s v="count"/>
    <n v="425581"/>
    <d v="2021-03-21T00:00:00"/>
    <n v="1"/>
    <x v="51"/>
    <s v="Weld"/>
    <s v="Off Location"/>
    <s v="Fixture was not used"/>
    <s v="Steve S"/>
    <m/>
    <m/>
    <m/>
    <m/>
    <n v="1320"/>
    <s v="Pending"/>
    <m/>
    <s v="9802/10943/ 11193/9816"/>
    <n v="1921"/>
    <m/>
    <m/>
  </r>
  <r>
    <x v="0"/>
    <x v="0"/>
    <s v="21-311"/>
    <x v="1"/>
    <s v="Customer"/>
    <s v="Log Only"/>
    <x v="34"/>
    <x v="36"/>
    <s v="Bracket"/>
    <n v="306409"/>
    <x v="0"/>
    <s v=""/>
    <s v=""/>
    <s v=""/>
    <s v="count"/>
    <s v="Not provided"/>
    <d v="2021-03-21T00:00:00"/>
    <n v="10"/>
    <x v="52"/>
    <s v="Shipping"/>
    <s v="Wrong Component"/>
    <s v="It appears that there was a typo when sending the electronic paperwork to Komatsu"/>
    <s v="Terry H"/>
    <m/>
    <m/>
    <m/>
    <m/>
    <n v="1320"/>
    <s v="Pending"/>
    <m/>
    <m/>
    <m/>
    <m/>
    <m/>
  </r>
  <r>
    <x v="0"/>
    <x v="0"/>
    <s v="21-312"/>
    <x v="1"/>
    <s v="Customer"/>
    <s v="Log Only"/>
    <x v="34"/>
    <x v="37"/>
    <s v="Bracket"/>
    <n v="509073"/>
    <x v="0"/>
    <s v=""/>
    <s v=""/>
    <s v=""/>
    <s v="count"/>
    <n v="422969"/>
    <d v="2021-02-21T00:00:00"/>
    <n v="1"/>
    <x v="53"/>
    <s v="Forming"/>
    <s v="Poor Function"/>
    <s v="Forming issue with part WO#424672"/>
    <s v="John M"/>
    <m/>
    <m/>
    <m/>
    <m/>
    <n v="1320"/>
    <s v="Pending"/>
    <m/>
    <s v="10965"/>
    <n v="1922"/>
    <m/>
    <m/>
  </r>
  <r>
    <x v="0"/>
    <x v="1"/>
    <s v="21-313"/>
    <x v="1"/>
    <s v="Customer"/>
    <s v="Log Only"/>
    <x v="34"/>
    <x v="34"/>
    <s v="Cab"/>
    <n v="509074"/>
    <x v="0"/>
    <s v=""/>
    <s v=""/>
    <s v=""/>
    <s v="count"/>
    <n v="421581"/>
    <d v="2021-03-21T00:00:00"/>
    <n v="1"/>
    <x v="54"/>
    <m/>
    <m/>
    <s v="Part is not installed by Steelcraft"/>
    <m/>
    <m/>
    <m/>
    <m/>
    <m/>
    <n v="1320"/>
    <s v="Pending"/>
    <m/>
    <m/>
    <m/>
    <m/>
    <m/>
  </r>
  <r>
    <x v="2"/>
    <x v="0"/>
    <s v="21-314"/>
    <x v="1"/>
    <s v="Customer"/>
    <s v="Log Only"/>
    <x v="35"/>
    <x v="38"/>
    <s v="Plate Insep Assy #4 LH"/>
    <n v="705745"/>
    <x v="1"/>
    <s v=""/>
    <s v=""/>
    <s v=""/>
    <s v="count"/>
    <n v="148948"/>
    <d v="2021-03-21T00:00:00"/>
    <n v="3"/>
    <x v="55"/>
    <s v="Quality"/>
    <s v="in Dispute"/>
    <m/>
    <m/>
    <m/>
    <m/>
    <m/>
    <m/>
    <n v="1316"/>
    <s v="Pending"/>
    <m/>
    <m/>
    <m/>
    <m/>
    <m/>
  </r>
  <r>
    <x v="0"/>
    <x v="0"/>
    <s v="21-315"/>
    <x v="1"/>
    <s v="Customer"/>
    <s v="Log Only"/>
    <x v="35"/>
    <x v="37"/>
    <s v="Bracket"/>
    <n v="893310"/>
    <x v="0"/>
    <s v=""/>
    <s v=""/>
    <n v="8"/>
    <s v="don't count"/>
    <n v="422969"/>
    <d v="2021-02-21T00:00:00"/>
    <n v="17"/>
    <x v="56"/>
    <s v="Forming"/>
    <s v="Poor Function"/>
    <s v="Forming issue with part WO#424672"/>
    <s v="John M"/>
    <m/>
    <m/>
    <m/>
    <m/>
    <n v="1316"/>
    <s v="Pending"/>
    <m/>
    <m/>
    <n v="1923"/>
    <m/>
    <m/>
  </r>
  <r>
    <x v="0"/>
    <x v="0"/>
    <s v="21-316"/>
    <x v="1"/>
    <s v="Customer"/>
    <s v="Log Only"/>
    <x v="35"/>
    <x v="39"/>
    <s v="Platform, Center Deck"/>
    <n v="509090"/>
    <x v="0"/>
    <s v=""/>
    <s v=""/>
    <s v=""/>
    <s v="count"/>
    <n v="423590"/>
    <d v="2021-03-21T00:00:00"/>
    <n v="1"/>
    <x v="57"/>
    <s v="Weld"/>
    <s v="Off Location"/>
    <s v="Possible case to have fixtures made?"/>
    <s v="Steve S"/>
    <m/>
    <m/>
    <m/>
    <m/>
    <n v="1316"/>
    <s v="Pending"/>
    <m/>
    <s v="10991/11241"/>
    <s v=" "/>
    <m/>
    <m/>
  </r>
  <r>
    <x v="0"/>
    <x v="0"/>
    <s v="21-317"/>
    <x v="1"/>
    <s v="Customer"/>
    <s v="Log Only"/>
    <x v="36"/>
    <x v="40"/>
    <s v="Rear Suspension Container"/>
    <s v="Not supplied"/>
    <x v="1"/>
    <s v=""/>
    <s v=""/>
    <s v=""/>
    <s v="count"/>
    <n v="145601"/>
    <d v="2021-03-21T00:00:00"/>
    <n v="1"/>
    <x v="58"/>
    <s v="Weld"/>
    <s v="Off Location"/>
    <s v="Cambridge WO#428063"/>
    <s v="Willie W"/>
    <m/>
    <m/>
    <m/>
    <m/>
    <n v="1312"/>
    <s v="Pending"/>
    <m/>
    <s v="11091"/>
    <n v="1924"/>
    <m/>
    <m/>
  </r>
  <r>
    <x v="0"/>
    <x v="0"/>
    <s v="21-318"/>
    <x v="1"/>
    <s v="Customer"/>
    <s v="Log Only"/>
    <x v="37"/>
    <x v="34"/>
    <s v="Cab"/>
    <n v="509102"/>
    <x v="0"/>
    <s v=""/>
    <s v=""/>
    <s v=""/>
    <s v="count"/>
    <n v="423407"/>
    <d v="2021-03-21T00:00:00"/>
    <n v="1"/>
    <x v="59"/>
    <s v="Weld"/>
    <s v="Off Location"/>
    <m/>
    <s v="Steve S"/>
    <m/>
    <m/>
    <m/>
    <m/>
    <n v="1311"/>
    <s v="Pending"/>
    <m/>
    <s v="09700"/>
    <n v="1928"/>
    <m/>
    <m/>
  </r>
  <r>
    <x v="0"/>
    <x v="0"/>
    <s v="21-319"/>
    <x v="1"/>
    <s v="Customer"/>
    <s v="Log Only"/>
    <x v="38"/>
    <x v="41"/>
    <s v="Cabinet"/>
    <n v="509100"/>
    <x v="0"/>
    <s v=""/>
    <s v=""/>
    <s v=""/>
    <s v="count"/>
    <s v="Not provided"/>
    <s v="Not provided"/>
    <n v="1"/>
    <x v="60"/>
    <s v="Forming"/>
    <s v="Backwards/Wrong Side"/>
    <m/>
    <s v="John M"/>
    <m/>
    <m/>
    <m/>
    <m/>
    <n v="1309"/>
    <s v="Pending"/>
    <m/>
    <m/>
    <m/>
    <m/>
    <m/>
  </r>
  <r>
    <x v="0"/>
    <x v="0"/>
    <s v="21-320"/>
    <x v="1"/>
    <s v="Customer"/>
    <s v="Log Only"/>
    <x v="39"/>
    <x v="42"/>
    <s v="Container "/>
    <s v="21-518"/>
    <x v="1"/>
    <s v=""/>
    <s v=""/>
    <s v=""/>
    <s v="count"/>
    <n v="145631"/>
    <d v="2021-03-21T00:00:00"/>
    <n v="1"/>
    <x v="61"/>
    <s v="Weld"/>
    <s v="Porosity"/>
    <s v="Cambridge WO#428041"/>
    <s v="Willie W"/>
    <m/>
    <m/>
    <m/>
    <m/>
    <n v="1308"/>
    <s v="Pending"/>
    <m/>
    <s v="11145/11198"/>
    <n v="1926"/>
    <m/>
    <m/>
  </r>
  <r>
    <x v="2"/>
    <x v="0"/>
    <s v="21-321"/>
    <x v="1"/>
    <s v="Internal"/>
    <s v="8D"/>
    <x v="40"/>
    <x v="43"/>
    <s v="Plate Insep Assy #3 RH"/>
    <s v="CD00280472"/>
    <x v="1"/>
    <s v=""/>
    <s v=""/>
    <s v=""/>
    <s v="count"/>
    <m/>
    <m/>
    <n v="17"/>
    <x v="62"/>
    <s v="Weld"/>
    <s v="Weld O/S"/>
    <m/>
    <m/>
    <m/>
    <m/>
    <m/>
    <m/>
    <n v="1307"/>
    <s v="Pending"/>
    <m/>
    <m/>
    <m/>
    <m/>
    <m/>
  </r>
  <r>
    <x v="2"/>
    <x v="0"/>
    <s v="21-322"/>
    <x v="1"/>
    <s v="Internal"/>
    <s v="8D"/>
    <x v="41"/>
    <x v="44"/>
    <s v="Plate Insep Assy #3 LH"/>
    <s v="CD00281218"/>
    <x v="1"/>
    <s v=""/>
    <s v=""/>
    <s v=""/>
    <s v="count"/>
    <m/>
    <m/>
    <n v="9"/>
    <x v="63"/>
    <s v="Weld"/>
    <s v="Weld O/S"/>
    <m/>
    <m/>
    <m/>
    <m/>
    <m/>
    <m/>
    <n v="1305"/>
    <s v="Pending"/>
    <m/>
    <m/>
    <m/>
    <m/>
    <m/>
  </r>
  <r>
    <x v="0"/>
    <x v="0"/>
    <s v="21-323"/>
    <x v="1"/>
    <s v="Customer"/>
    <s v="Log Only"/>
    <x v="42"/>
    <x v="45"/>
    <s v="Cabinet"/>
    <n v="509143"/>
    <x v="0"/>
    <s v=""/>
    <s v=""/>
    <s v=""/>
    <s v="count"/>
    <n v="425808"/>
    <d v="2021-03-21T00:00:00"/>
    <n v="1"/>
    <x v="64"/>
    <s v="Weld"/>
    <s v="Lack of Fusion"/>
    <m/>
    <s v="Steve S"/>
    <m/>
    <m/>
    <m/>
    <m/>
    <n v="1301"/>
    <s v="Pending"/>
    <m/>
    <s v="9788"/>
    <m/>
    <m/>
    <m/>
  </r>
  <r>
    <x v="0"/>
    <x v="0"/>
    <s v="21-324"/>
    <x v="1"/>
    <s v="Customer"/>
    <s v="Log Only"/>
    <x v="42"/>
    <x v="21"/>
    <s v="Cab"/>
    <n v="509145"/>
    <x v="0"/>
    <s v=""/>
    <s v=""/>
    <s v=""/>
    <s v="count"/>
    <n v="425752"/>
    <d v="2021-04-21T00:00:00"/>
    <n v="1"/>
    <x v="65"/>
    <s v="Weld"/>
    <s v="Lack of Fusion"/>
    <s v="This part is built as a sub assembly the last WO#430105"/>
    <s v="Steve S"/>
    <m/>
    <m/>
    <m/>
    <m/>
    <n v="1301"/>
    <s v="Pending"/>
    <m/>
    <s v="10988"/>
    <m/>
    <m/>
    <m/>
  </r>
  <r>
    <x v="0"/>
    <x v="1"/>
    <s v="21-325"/>
    <x v="1"/>
    <s v="Customer"/>
    <s v="Log Only"/>
    <x v="43"/>
    <x v="46"/>
    <s v="Support"/>
    <n v="509132"/>
    <x v="0"/>
    <s v=""/>
    <s v=""/>
    <s v=""/>
    <s v="count"/>
    <m/>
    <m/>
    <n v="1"/>
    <x v="66"/>
    <s v="Shipping"/>
    <s v="Poor Function"/>
    <m/>
    <s v="Terry H"/>
    <m/>
    <m/>
    <m/>
    <m/>
    <n v="1299"/>
    <s v="Pending"/>
    <m/>
    <m/>
    <m/>
    <m/>
    <m/>
  </r>
  <r>
    <x v="2"/>
    <x v="0"/>
    <s v="21-326"/>
    <x v="1"/>
    <s v="Internal"/>
    <s v="8D"/>
    <x v="44"/>
    <x v="47"/>
    <s v="Plate Insep Assys "/>
    <n v="49937"/>
    <x v="1"/>
    <s v=""/>
    <s v=""/>
    <s v=""/>
    <s v="count"/>
    <n v="148456"/>
    <s v="3/24/2021"/>
    <m/>
    <x v="67"/>
    <s v="Weld"/>
    <s v="Damaged"/>
    <m/>
    <m/>
    <m/>
    <m/>
    <m/>
    <m/>
    <n v="1298"/>
    <s v="Pending"/>
    <m/>
    <m/>
    <m/>
    <m/>
    <m/>
  </r>
  <r>
    <x v="2"/>
    <x v="0"/>
    <s v="21-327"/>
    <x v="1"/>
    <s v="Internal"/>
    <s v="8D"/>
    <x v="44"/>
    <x v="38"/>
    <s v="Plate Insep Assy #4 LH"/>
    <s v="CD00281345"/>
    <x v="1"/>
    <s v=""/>
    <s v=""/>
    <s v=""/>
    <s v="count"/>
    <n v="148948"/>
    <d v="2021-04-30T00:00:00"/>
    <n v="5"/>
    <x v="63"/>
    <s v="Weld"/>
    <s v="Weld O/S"/>
    <m/>
    <m/>
    <m/>
    <m/>
    <m/>
    <m/>
    <n v="1298"/>
    <s v="Pending"/>
    <m/>
    <m/>
    <m/>
    <m/>
    <m/>
  </r>
  <r>
    <x v="0"/>
    <x v="0"/>
    <s v="21-328"/>
    <x v="1"/>
    <s v="Customer"/>
    <s v="Log Only"/>
    <x v="45"/>
    <x v="48"/>
    <s v="Container"/>
    <s v="21-526"/>
    <x v="1"/>
    <s v=""/>
    <s v=""/>
    <s v=""/>
    <s v="count"/>
    <n v="145609"/>
    <d v="2021-03-21T00:00:00"/>
    <n v="1"/>
    <x v="68"/>
    <s v="Weld"/>
    <s v="Off Location"/>
    <s v="Top contianer welded on WO#428123 emp #11171/11146. Bottom welded on WO#428122 emp# 11091/11171/11157"/>
    <s v="Steve S /Willie W"/>
    <m/>
    <m/>
    <m/>
    <m/>
    <n v="1295"/>
    <s v="Pending"/>
    <m/>
    <s v="11091/11171/11157/11146"/>
    <n v="1927"/>
    <m/>
    <m/>
  </r>
  <r>
    <x v="0"/>
    <x v="0"/>
    <s v="21-329"/>
    <x v="1"/>
    <s v="Customer"/>
    <s v="Log Only"/>
    <x v="46"/>
    <x v="49"/>
    <s v="Center Deck"/>
    <n v="509177"/>
    <x v="0"/>
    <s v=""/>
    <s v=""/>
    <s v=""/>
    <s v="count"/>
    <s v="Not provided"/>
    <s v="Not provided"/>
    <n v="1"/>
    <x v="69"/>
    <s v="Weld"/>
    <s v="Poor Function"/>
    <m/>
    <m/>
    <m/>
    <m/>
    <m/>
    <m/>
    <n v="1294"/>
    <s v="Pending"/>
    <m/>
    <m/>
    <m/>
    <m/>
    <m/>
  </r>
  <r>
    <x v="2"/>
    <x v="0"/>
    <s v="21-330"/>
    <x v="1"/>
    <s v="Internal"/>
    <s v="8D"/>
    <x v="46"/>
    <x v="50"/>
    <s v="Plate Insep assy #4 LH"/>
    <n v="281344"/>
    <x v="1"/>
    <s v=""/>
    <n v="2"/>
    <s v=""/>
    <s v="don't count"/>
    <m/>
    <m/>
    <n v="5"/>
    <x v="63"/>
    <s v="Weld"/>
    <s v="Weld O/S"/>
    <m/>
    <m/>
    <m/>
    <m/>
    <m/>
    <m/>
    <n v="1294"/>
    <s v="Pending"/>
    <m/>
    <m/>
    <m/>
    <m/>
    <m/>
  </r>
  <r>
    <x v="2"/>
    <x v="0"/>
    <s v="21-331"/>
    <x v="1"/>
    <s v="Customer"/>
    <s v="8D"/>
    <x v="47"/>
    <x v="51"/>
    <s v="SWBP enclosure"/>
    <m/>
    <x v="4"/>
    <s v=""/>
    <s v=""/>
    <s v=""/>
    <s v="count"/>
    <n v="146649"/>
    <m/>
    <n v="1"/>
    <x v="70"/>
    <m/>
    <m/>
    <m/>
    <m/>
    <m/>
    <d v="2021-05-28T00:00:00"/>
    <m/>
    <m/>
    <n v="1293"/>
    <s v="Pending"/>
    <m/>
    <m/>
    <m/>
    <m/>
    <m/>
  </r>
  <r>
    <x v="0"/>
    <x v="0"/>
    <s v="21-332"/>
    <x v="1"/>
    <s v="Customer"/>
    <s v="Log Only"/>
    <x v="48"/>
    <x v="21"/>
    <s v="Cab"/>
    <n v="509205"/>
    <x v="0"/>
    <s v=""/>
    <s v=""/>
    <s v=""/>
    <s v="count"/>
    <n v="425370"/>
    <d v="2021-03-21T00:00:00"/>
    <n v="1"/>
    <x v="71"/>
    <s v="Receiving / Supplier"/>
    <s v="Poor Function"/>
    <m/>
    <s v="John S"/>
    <m/>
    <m/>
    <m/>
    <m/>
    <n v="1287"/>
    <s v="Pending"/>
    <m/>
    <m/>
    <m/>
    <m/>
    <m/>
  </r>
  <r>
    <x v="0"/>
    <x v="0"/>
    <s v="21-333"/>
    <x v="1"/>
    <s v="Customer"/>
    <s v="Log Only"/>
    <x v="49"/>
    <x v="52"/>
    <s v="Grille"/>
    <n v="952889"/>
    <x v="0"/>
    <s v=""/>
    <s v=""/>
    <s v=""/>
    <s v="count"/>
    <n v="425504"/>
    <d v="2021-04-21T00:00:00"/>
    <n v="1"/>
    <x v="72"/>
    <s v="Weld"/>
    <s v="Lack of Fusion"/>
    <m/>
    <s v="Steve S"/>
    <m/>
    <m/>
    <m/>
    <m/>
    <n v="1284"/>
    <s v="Pending"/>
    <m/>
    <s v="11165"/>
    <n v="1929"/>
    <m/>
    <m/>
  </r>
  <r>
    <x v="0"/>
    <x v="0"/>
    <s v="21-334"/>
    <x v="1"/>
    <s v="Customer"/>
    <s v="Log Only"/>
    <x v="50"/>
    <x v="53"/>
    <s v="Container"/>
    <s v="E-mail"/>
    <x v="1"/>
    <s v="Email"/>
    <s v=""/>
    <s v=""/>
    <s v="don't count"/>
    <n v="431782"/>
    <s v="Not provided"/>
    <n v="1"/>
    <x v="73"/>
    <s v="Weld"/>
    <s v="Off Location"/>
    <m/>
    <s v="Steve S"/>
    <m/>
    <m/>
    <m/>
    <m/>
    <n v="1281"/>
    <s v="Pending"/>
    <m/>
    <m/>
    <n v="1930"/>
    <m/>
    <m/>
  </r>
  <r>
    <x v="1"/>
    <x v="0"/>
    <s v="21-335"/>
    <x v="1"/>
    <s v="Customer"/>
    <s v="Log Only"/>
    <x v="51"/>
    <x v="54"/>
    <s v="SPF Chassis"/>
    <s v="E-mail"/>
    <x v="5"/>
    <s v="Email"/>
    <s v=""/>
    <s v=""/>
    <s v="don't count"/>
    <s v="WO145906 "/>
    <m/>
    <n v="1"/>
    <x v="74"/>
    <s v="Weld"/>
    <s v="Off Location"/>
    <s v="Implement Faro Checks going forward"/>
    <m/>
    <m/>
    <m/>
    <m/>
    <m/>
    <n v="1302"/>
    <s v="Pending"/>
    <m/>
    <m/>
    <m/>
    <m/>
    <m/>
  </r>
  <r>
    <x v="2"/>
    <x v="0"/>
    <s v="21-336"/>
    <x v="1"/>
    <s v="Customer"/>
    <s v="8D"/>
    <x v="50"/>
    <x v="51"/>
    <s v="SWBP enclosure"/>
    <s v="E-mail"/>
    <x v="4"/>
    <s v="Email"/>
    <s v=""/>
    <s v=""/>
    <s v="don't count"/>
    <m/>
    <m/>
    <n v="1"/>
    <x v="75"/>
    <s v="Receiving / Supplier"/>
    <s v="Contamination"/>
    <s v="Quality Alert, Chase holes at militex. Add check to lid checksheet at final assy. "/>
    <m/>
    <m/>
    <d v="2021-05-28T00:00:00"/>
    <m/>
    <m/>
    <n v="1281"/>
    <s v="Pending"/>
    <m/>
    <m/>
    <m/>
    <m/>
    <m/>
  </r>
  <r>
    <x v="2"/>
    <x v="0"/>
    <s v="21-337"/>
    <x v="1"/>
    <s v="Customer"/>
    <s v="8D"/>
    <x v="50"/>
    <x v="51"/>
    <s v="SWBP enclosure"/>
    <s v="E-mail"/>
    <x v="4"/>
    <s v="Email"/>
    <s v=""/>
    <s v=""/>
    <s v="don't count"/>
    <m/>
    <m/>
    <n v="1"/>
    <x v="76"/>
    <s v="Engineering"/>
    <s v="Wrong Revision"/>
    <s v="Wrong Decription on PO. Notified Militex. Correcting Eng master description"/>
    <m/>
    <m/>
    <d v="2021-05-28T00:00:00"/>
    <m/>
    <m/>
    <n v="1281"/>
    <s v="Pending"/>
    <m/>
    <m/>
    <m/>
    <m/>
    <m/>
  </r>
  <r>
    <x v="0"/>
    <x v="0"/>
    <s v="21-338"/>
    <x v="1"/>
    <s v="Customer"/>
    <s v="Log Only"/>
    <x v="52"/>
    <x v="55"/>
    <s v="LH Deck"/>
    <n v="952892"/>
    <x v="0"/>
    <s v=""/>
    <s v=""/>
    <s v=""/>
    <s v="count"/>
    <n v="427750"/>
    <d v="2021-04-21T00:00:00"/>
    <n v="1"/>
    <x v="77"/>
    <s v="Weld"/>
    <s v="Lack of Fusion"/>
    <m/>
    <s v="Steve S /Willie W"/>
    <m/>
    <m/>
    <m/>
    <m/>
    <n v="1273"/>
    <s v="Pending"/>
    <m/>
    <s v="11131/11150/11130/9882/111194"/>
    <n v="1932"/>
    <m/>
    <m/>
  </r>
  <r>
    <x v="0"/>
    <x v="0"/>
    <s v="21-339"/>
    <x v="1"/>
    <s v="Customer"/>
    <s v="Log Only"/>
    <x v="52"/>
    <x v="30"/>
    <s v="LH Deck"/>
    <n v="509239"/>
    <x v="0"/>
    <s v=""/>
    <s v=""/>
    <s v=""/>
    <s v="count"/>
    <n v="427049"/>
    <d v="2021-04-21T00:00:00"/>
    <n v="1"/>
    <x v="78"/>
    <s v="Weld"/>
    <s v="Off Location"/>
    <s v="Faro image shows part to be in tolerance"/>
    <s v="Steve S Willie W"/>
    <m/>
    <m/>
    <m/>
    <m/>
    <n v="1273"/>
    <s v="Pending"/>
    <m/>
    <s v="11170/11150/11131/9882"/>
    <m/>
    <m/>
    <m/>
  </r>
  <r>
    <x v="2"/>
    <x v="0"/>
    <s v="21-340"/>
    <x v="1"/>
    <s v="Internal"/>
    <s v="Log Only"/>
    <x v="52"/>
    <x v="56"/>
    <m/>
    <m/>
    <x v="6"/>
    <s v=""/>
    <s v=""/>
    <s v=""/>
    <s v="count"/>
    <m/>
    <m/>
    <m/>
    <x v="15"/>
    <m/>
    <m/>
    <m/>
    <m/>
    <m/>
    <m/>
    <m/>
    <m/>
    <n v="1273"/>
    <s v="Pending"/>
    <m/>
    <m/>
    <m/>
    <m/>
    <m/>
  </r>
  <r>
    <x v="1"/>
    <x v="0"/>
    <s v="21-341"/>
    <x v="1"/>
    <s v="Customer"/>
    <s v="Log Only"/>
    <x v="53"/>
    <x v="57"/>
    <s v="Axle"/>
    <n v="509237"/>
    <x v="0"/>
    <s v=""/>
    <s v=""/>
    <s v=""/>
    <s v="count"/>
    <m/>
    <d v="2021-04-01T00:00:00"/>
    <n v="1"/>
    <x v="79"/>
    <s v="Paint"/>
    <s v="Contamination"/>
    <s v="Shot blast wasn’t cleaned and vacuumed out. Both people thought the other cleaned it (blaster and painter).  Spoke to the painter at the time as they should have stopped.  Reinforced that the part needs to be tipped to remove all shot."/>
    <m/>
    <m/>
    <m/>
    <m/>
    <m/>
    <n v="1278"/>
    <s v="Pending"/>
    <m/>
    <m/>
    <m/>
    <m/>
    <m/>
  </r>
  <r>
    <x v="0"/>
    <x v="0"/>
    <s v="21-342"/>
    <x v="1"/>
    <s v="Customer"/>
    <s v="Log Only"/>
    <x v="52"/>
    <x v="58"/>
    <s v="Container "/>
    <s v="E-mail"/>
    <x v="7"/>
    <s v="Email"/>
    <s v=""/>
    <s v=""/>
    <s v="don't count"/>
    <m/>
    <s v="Not provided"/>
    <n v="1"/>
    <x v="80"/>
    <s v="Weld"/>
    <s v="Missing Weld"/>
    <m/>
    <s v="Steve S"/>
    <m/>
    <m/>
    <m/>
    <m/>
    <n v="1273"/>
    <s v="Pending"/>
    <m/>
    <m/>
    <n v="1931"/>
    <m/>
    <m/>
  </r>
  <r>
    <x v="1"/>
    <x v="0"/>
    <s v="21-343"/>
    <x v="1"/>
    <s v="Customer"/>
    <s v="Log Only"/>
    <x v="51"/>
    <x v="54"/>
    <s v="SP-784-C"/>
    <s v="E-mail"/>
    <x v="5"/>
    <s v="Email"/>
    <s v=""/>
    <s v=""/>
    <s v="don't count"/>
    <s v="WO148011 and WO148015"/>
    <m/>
    <n v="1"/>
    <x v="81"/>
    <s v="Weld"/>
    <s v="Dim U/S"/>
    <m/>
    <m/>
    <m/>
    <m/>
    <m/>
    <m/>
    <n v="1302"/>
    <s v="Pending"/>
    <m/>
    <m/>
    <m/>
    <m/>
    <m/>
  </r>
  <r>
    <x v="0"/>
    <x v="0"/>
    <s v="21-344"/>
    <x v="1"/>
    <s v="Customer"/>
    <s v="Log Only"/>
    <x v="51"/>
    <x v="59"/>
    <s v="Container"/>
    <s v="E-mail"/>
    <x v="7"/>
    <s v="Email"/>
    <s v=""/>
    <s v=""/>
    <s v="don't count"/>
    <n v="145704"/>
    <d v="2021-04-21T00:00:00"/>
    <n v="1"/>
    <x v="82"/>
    <s v="Weld"/>
    <s v="Damaged"/>
    <m/>
    <s v="Steve S"/>
    <m/>
    <m/>
    <m/>
    <m/>
    <n v="1302"/>
    <s v="Pending"/>
    <m/>
    <m/>
    <n v="1934"/>
    <m/>
    <m/>
  </r>
  <r>
    <x v="0"/>
    <x v="0"/>
    <s v="21-345"/>
    <x v="1"/>
    <s v="Customer"/>
    <s v="Log Only"/>
    <x v="54"/>
    <x v="30"/>
    <s v="LH Deck"/>
    <n v="509261"/>
    <x v="0"/>
    <s v=""/>
    <s v=""/>
    <s v=""/>
    <s v="count"/>
    <n v="427883"/>
    <d v="2021-04-21T00:00:00"/>
    <n v="1"/>
    <x v="83"/>
    <s v="Weld"/>
    <s v="Wrong Component"/>
    <m/>
    <s v="Steve S /Willie W"/>
    <m/>
    <m/>
    <m/>
    <m/>
    <n v="1272"/>
    <s v="Pending"/>
    <m/>
    <s v="9834"/>
    <m/>
    <m/>
    <m/>
  </r>
  <r>
    <x v="0"/>
    <x v="0"/>
    <s v="21-346"/>
    <x v="1"/>
    <s v="Customer"/>
    <s v="Log Only"/>
    <x v="55"/>
    <x v="21"/>
    <s v="Cab"/>
    <n v="509278"/>
    <x v="0"/>
    <s v=""/>
    <s v=""/>
    <s v=""/>
    <s v="count"/>
    <n v="426628"/>
    <d v="2021-05-21T00:00:00"/>
    <n v="1"/>
    <x v="84"/>
    <s v="Assembly"/>
    <s v="Damaged"/>
    <m/>
    <s v="Ha H"/>
    <m/>
    <m/>
    <m/>
    <m/>
    <n v="1267"/>
    <s v="Pending"/>
    <m/>
    <s v="9770"/>
    <m/>
    <m/>
    <m/>
  </r>
  <r>
    <x v="0"/>
    <x v="0"/>
    <s v="21-347"/>
    <x v="1"/>
    <s v="Customer"/>
    <s v="Log Only"/>
    <x v="56"/>
    <x v="60"/>
    <s v="Container"/>
    <s v="E-mail"/>
    <x v="7"/>
    <s v="Email"/>
    <s v=""/>
    <s v=""/>
    <s v="don't count"/>
    <n v="145670"/>
    <d v="2021-04-21T00:00:00"/>
    <n v="1"/>
    <x v="85"/>
    <s v="Weld"/>
    <s v="Material Distortion"/>
    <m/>
    <s v="Steve S"/>
    <m/>
    <m/>
    <m/>
    <m/>
    <n v="1292"/>
    <s v="Pending"/>
    <m/>
    <s v="11157/11145"/>
    <n v="1933"/>
    <m/>
    <m/>
  </r>
  <r>
    <x v="2"/>
    <x v="0"/>
    <s v="21-348"/>
    <x v="1"/>
    <s v="Internal"/>
    <s v="8D"/>
    <x v="57"/>
    <x v="35"/>
    <s v="Plate,Insep Assy #4 RH"/>
    <m/>
    <x v="1"/>
    <s v=""/>
    <s v=""/>
    <s v=""/>
    <s v="count"/>
    <m/>
    <m/>
    <n v="4"/>
    <x v="86"/>
    <m/>
    <m/>
    <m/>
    <m/>
    <m/>
    <m/>
    <m/>
    <m/>
    <n v="1266"/>
    <s v="Pending"/>
    <m/>
    <m/>
    <m/>
    <m/>
    <m/>
  </r>
  <r>
    <x v="2"/>
    <x v="1"/>
    <s v="21-349"/>
    <x v="1"/>
    <s v="Customer"/>
    <s v="8D"/>
    <x v="57"/>
    <x v="14"/>
    <s v="Bracket,Insep ASSy"/>
    <m/>
    <x v="1"/>
    <s v=""/>
    <s v=""/>
    <s v=""/>
    <s v="count"/>
    <m/>
    <m/>
    <n v="2"/>
    <x v="87"/>
    <m/>
    <m/>
    <m/>
    <m/>
    <m/>
    <m/>
    <m/>
    <m/>
    <n v="1266"/>
    <s v="Pending"/>
    <m/>
    <m/>
    <m/>
    <m/>
    <m/>
  </r>
  <r>
    <x v="2"/>
    <x v="0"/>
    <s v="21-350"/>
    <x v="1"/>
    <s v="Internal"/>
    <s v="8D"/>
    <x v="57"/>
    <x v="61"/>
    <s v="Plate,Formed"/>
    <m/>
    <x v="1"/>
    <s v=""/>
    <s v=""/>
    <s v=""/>
    <s v="count"/>
    <m/>
    <m/>
    <n v="1"/>
    <x v="88"/>
    <m/>
    <m/>
    <m/>
    <m/>
    <m/>
    <m/>
    <m/>
    <m/>
    <n v="1266"/>
    <s v="Pending"/>
    <m/>
    <m/>
    <m/>
    <m/>
    <m/>
  </r>
  <r>
    <x v="2"/>
    <x v="0"/>
    <s v="21-351"/>
    <x v="1"/>
    <s v="Internal"/>
    <s v="8D"/>
    <x v="57"/>
    <x v="62"/>
    <s v="Plate Insep Assy #3 LH"/>
    <m/>
    <x v="1"/>
    <s v=""/>
    <s v=""/>
    <s v=""/>
    <s v="count"/>
    <m/>
    <m/>
    <n v="2"/>
    <x v="89"/>
    <s v="Weld"/>
    <s v="Weld U/S"/>
    <m/>
    <m/>
    <m/>
    <m/>
    <m/>
    <m/>
    <n v="1266"/>
    <s v="Pending"/>
    <m/>
    <m/>
    <m/>
    <m/>
    <m/>
  </r>
  <r>
    <x v="2"/>
    <x v="0"/>
    <s v="21-352"/>
    <x v="1"/>
    <s v="Internal"/>
    <s v="8D"/>
    <x v="58"/>
    <x v="43"/>
    <s v="Plate Insep Assy #3 RH"/>
    <m/>
    <x v="1"/>
    <s v=""/>
    <s v=""/>
    <s v=""/>
    <s v="count"/>
    <m/>
    <m/>
    <n v="1"/>
    <x v="90"/>
    <s v="Weld"/>
    <s v="Grinding / Sanding marks"/>
    <m/>
    <m/>
    <m/>
    <m/>
    <m/>
    <m/>
    <n v="1264"/>
    <s v="Pending"/>
    <m/>
    <m/>
    <m/>
    <m/>
    <m/>
  </r>
  <r>
    <x v="2"/>
    <x v="0"/>
    <s v="21-353"/>
    <x v="1"/>
    <s v="Customer"/>
    <s v="8D"/>
    <x v="58"/>
    <x v="50"/>
    <s v="Plate Insep Assy #4 LH"/>
    <m/>
    <x v="1"/>
    <s v=""/>
    <s v=""/>
    <s v=""/>
    <s v="count"/>
    <m/>
    <m/>
    <n v="1"/>
    <x v="91"/>
    <s v="Weld"/>
    <s v="Grinding / Sanding marks"/>
    <m/>
    <m/>
    <m/>
    <m/>
    <m/>
    <m/>
    <n v="1264"/>
    <s v="Pending"/>
    <m/>
    <m/>
    <m/>
    <m/>
    <m/>
  </r>
  <r>
    <x v="0"/>
    <x v="0"/>
    <s v="21-354"/>
    <x v="1"/>
    <s v="Customer"/>
    <s v="Log Only"/>
    <x v="59"/>
    <x v="34"/>
    <s v="Cab"/>
    <n v="509290"/>
    <x v="0"/>
    <s v=""/>
    <s v=""/>
    <s v=""/>
    <s v="count"/>
    <n v="426529"/>
    <d v="2021-05-21T00:00:00"/>
    <n v="1"/>
    <x v="92"/>
    <s v="Weld"/>
    <s v="Off Location"/>
    <m/>
    <s v="Steve S / Williew W"/>
    <m/>
    <m/>
    <m/>
    <m/>
    <n v="1260"/>
    <s v="Pending"/>
    <m/>
    <m/>
    <m/>
    <m/>
    <m/>
  </r>
  <r>
    <x v="0"/>
    <x v="0"/>
    <s v="21-355"/>
    <x v="1"/>
    <s v="Customer"/>
    <s v="Log Only"/>
    <x v="60"/>
    <x v="63"/>
    <s v="Container "/>
    <s v="21-547"/>
    <x v="7"/>
    <s v=""/>
    <s v=""/>
    <s v=""/>
    <s v="count"/>
    <n v="149075"/>
    <d v="2021-05-21T00:00:00"/>
    <n v="1"/>
    <x v="93"/>
    <s v="Weld"/>
    <s v="Off Location"/>
    <m/>
    <s v="Steve S  "/>
    <m/>
    <m/>
    <m/>
    <m/>
    <n v="1257"/>
    <s v="Pending"/>
    <m/>
    <s v="9822"/>
    <n v="1935"/>
    <m/>
    <m/>
  </r>
  <r>
    <x v="0"/>
    <x v="0"/>
    <s v="21-356"/>
    <x v="1"/>
    <s v="Customer"/>
    <s v="Log Only"/>
    <x v="61"/>
    <x v="64"/>
    <s v="Battery Box Lid"/>
    <n v="307091"/>
    <x v="0"/>
    <s v=""/>
    <s v=""/>
    <s v=""/>
    <s v="count"/>
    <n v="432876"/>
    <d v="2021-06-21T00:00:00"/>
    <n v="9"/>
    <x v="94"/>
    <s v="Shipping"/>
    <s v="Damaged"/>
    <m/>
    <s v="Terry H"/>
    <m/>
    <m/>
    <m/>
    <m/>
    <n v="1256"/>
    <s v="Pending"/>
    <m/>
    <m/>
    <n v="1936"/>
    <m/>
    <m/>
  </r>
  <r>
    <x v="0"/>
    <x v="1"/>
    <s v="21-357"/>
    <x v="1"/>
    <s v="Customer"/>
    <s v="Log Only"/>
    <x v="62"/>
    <x v="65"/>
    <s v="Panel sub assembly lower front"/>
    <n v="952912"/>
    <x v="0"/>
    <s v=""/>
    <s v=""/>
    <s v=""/>
    <s v="count"/>
    <n v="430120"/>
    <d v="2021-04-21T00:00:00"/>
    <n v="1"/>
    <x v="95"/>
    <s v="Weld"/>
    <s v="Weld O/S"/>
    <m/>
    <s v="Steve S"/>
    <m/>
    <m/>
    <m/>
    <m/>
    <n v="1252"/>
    <s v="Pending"/>
    <m/>
    <s v="9804"/>
    <m/>
    <m/>
    <m/>
  </r>
  <r>
    <x v="0"/>
    <x v="0"/>
    <s v="21-358"/>
    <x v="1"/>
    <s v="Customer"/>
    <s v="Log Only"/>
    <x v="62"/>
    <x v="66"/>
    <s v="Plate bent foot rest"/>
    <n v="307105"/>
    <x v="0"/>
    <s v=""/>
    <s v=""/>
    <s v=""/>
    <s v="count"/>
    <n v="433407"/>
    <d v="2021-05-21T00:00:00"/>
    <n v="14"/>
    <x v="96"/>
    <s v="Stamping"/>
    <s v="Wrong Product ID"/>
    <m/>
    <s v="John M"/>
    <m/>
    <m/>
    <m/>
    <m/>
    <n v="1252"/>
    <s v="Pending"/>
    <m/>
    <s v="T-00014"/>
    <n v="1937"/>
    <m/>
    <m/>
  </r>
  <r>
    <x v="0"/>
    <x v="0"/>
    <s v="21-359"/>
    <x v="1"/>
    <s v="Customer"/>
    <s v="Log Only"/>
    <x v="63"/>
    <x v="67"/>
    <s v="Container"/>
    <s v="E-mail"/>
    <x v="7"/>
    <s v="Email"/>
    <s v=""/>
    <s v=""/>
    <s v="don't count"/>
    <n v="149073"/>
    <d v="2021-05-21T00:00:00"/>
    <n v="1"/>
    <x v="93"/>
    <s v="Weld"/>
    <s v="Off Location"/>
    <s v="Drawing numbers Q2015052 and Q2015052-001"/>
    <s v="Steve S"/>
    <m/>
    <m/>
    <m/>
    <m/>
    <n v="1250"/>
    <s v="Pending"/>
    <m/>
    <s v="9822"/>
    <n v="1938"/>
    <m/>
    <m/>
  </r>
  <r>
    <x v="0"/>
    <x v="0"/>
    <s v="21-360"/>
    <x v="1"/>
    <s v="Customer"/>
    <s v="Log Only"/>
    <x v="64"/>
    <x v="68"/>
    <s v="Container"/>
    <s v="21-555"/>
    <x v="7"/>
    <s v=""/>
    <s v=""/>
    <s v=""/>
    <s v="count"/>
    <n v="149088"/>
    <d v="2021-05-21T00:00:00"/>
    <n v="1"/>
    <x v="93"/>
    <s v="Weld"/>
    <s v="Off Location"/>
    <s v="Drawing numbers Q2015052 and Q2015052-001"/>
    <s v="Steve S"/>
    <m/>
    <m/>
    <m/>
    <m/>
    <n v="1249"/>
    <s v="Pending"/>
    <m/>
    <s v="9822"/>
    <n v="1939"/>
    <m/>
    <m/>
  </r>
  <r>
    <x v="0"/>
    <x v="0"/>
    <s v="21-361"/>
    <x v="1"/>
    <s v="Customer"/>
    <s v="Log Only"/>
    <x v="65"/>
    <x v="69"/>
    <s v="Container Frame"/>
    <s v="21-559"/>
    <x v="7"/>
    <s v=""/>
    <s v=""/>
    <s v=""/>
    <s v="count"/>
    <n v="149117"/>
    <d v="2021-05-21T00:00:00"/>
    <n v="1"/>
    <x v="93"/>
    <s v="Weld"/>
    <s v="Off Location"/>
    <m/>
    <s v="Steve S"/>
    <m/>
    <m/>
    <m/>
    <m/>
    <n v="1243"/>
    <s v="Pending"/>
    <m/>
    <m/>
    <n v="1940"/>
    <m/>
    <m/>
  </r>
  <r>
    <x v="0"/>
    <x v="0"/>
    <s v="21-362"/>
    <x v="1"/>
    <s v="Customer"/>
    <s v="Log Only"/>
    <x v="66"/>
    <x v="13"/>
    <s v="Uprgiht "/>
    <n v="934624"/>
    <x v="0"/>
    <s v=""/>
    <s v=""/>
    <s v=""/>
    <s v="count"/>
    <n v="432159"/>
    <d v="2021-06-21T00:00:00"/>
    <n v="1"/>
    <x v="97"/>
    <s v="Weld"/>
    <s v="Off Location"/>
    <m/>
    <s v="Steve S / Willie W"/>
    <m/>
    <m/>
    <m/>
    <m/>
    <n v="1239"/>
    <s v="Pending"/>
    <m/>
    <s v="11157/10999"/>
    <m/>
    <m/>
    <m/>
  </r>
  <r>
    <x v="0"/>
    <x v="1"/>
    <s v="21-363"/>
    <x v="1"/>
    <s v="Customer"/>
    <s v="Log Only"/>
    <x v="67"/>
    <x v="32"/>
    <s v="Hatch Cover"/>
    <n v="509368"/>
    <x v="0"/>
    <s v=""/>
    <s v=""/>
    <s v=""/>
    <s v="count"/>
    <n v="430134"/>
    <d v="2021-06-21T00:00:00"/>
    <n v="1"/>
    <x v="98"/>
    <s v="Weld"/>
    <s v="Material Distortion"/>
    <m/>
    <s v="Willie W /Steve S"/>
    <m/>
    <m/>
    <m/>
    <m/>
    <n v="1238"/>
    <s v="Pending"/>
    <m/>
    <s v="11091/11066"/>
    <n v="1941"/>
    <m/>
    <m/>
  </r>
  <r>
    <x v="0"/>
    <x v="1"/>
    <s v="21-364"/>
    <x v="1"/>
    <s v="Customer"/>
    <s v="Log Only"/>
    <x v="67"/>
    <x v="32"/>
    <s v="Hatch Cover"/>
    <n v="509369"/>
    <x v="0"/>
    <s v=""/>
    <s v=""/>
    <s v=""/>
    <s v="count"/>
    <n v="430134"/>
    <d v="2021-06-21T00:00:00"/>
    <n v="1"/>
    <x v="98"/>
    <s v="Weld"/>
    <s v="Material Distortion"/>
    <m/>
    <s v="Willie W /Steve S"/>
    <m/>
    <m/>
    <m/>
    <m/>
    <n v="1238"/>
    <s v="Pending"/>
    <m/>
    <s v="11091/11066"/>
    <n v="1941"/>
    <m/>
    <m/>
  </r>
  <r>
    <x v="0"/>
    <x v="1"/>
    <s v="21-365"/>
    <x v="1"/>
    <s v="Customer"/>
    <s v="Log Only"/>
    <x v="67"/>
    <x v="32"/>
    <s v="Hatch Cover"/>
    <n v="509370"/>
    <x v="0"/>
    <s v=""/>
    <s v=""/>
    <s v=""/>
    <s v="count"/>
    <n v="432172"/>
    <d v="2021-06-21T00:00:00"/>
    <n v="1"/>
    <x v="98"/>
    <s v="Weld"/>
    <s v="Material Distortion"/>
    <m/>
    <s v="Willie W /Steve S"/>
    <m/>
    <m/>
    <m/>
    <m/>
    <n v="1238"/>
    <s v="Pending"/>
    <m/>
    <s v="11091/11066"/>
    <n v="1941"/>
    <m/>
    <m/>
  </r>
  <r>
    <x v="0"/>
    <x v="1"/>
    <s v="21-366"/>
    <x v="1"/>
    <s v="Customer"/>
    <s v="Log Only"/>
    <x v="67"/>
    <x v="32"/>
    <s v="Hatch Cover"/>
    <n v="509371"/>
    <x v="0"/>
    <s v=""/>
    <s v=""/>
    <s v=""/>
    <s v="count"/>
    <n v="432172"/>
    <d v="2021-06-21T00:00:00"/>
    <n v="1"/>
    <x v="98"/>
    <s v="Weld"/>
    <s v="Material Distortion"/>
    <m/>
    <s v="Willie W /Steve S"/>
    <m/>
    <m/>
    <m/>
    <m/>
    <n v="1238"/>
    <s v="Pending"/>
    <m/>
    <s v="11091/11066"/>
    <n v="1941"/>
    <m/>
    <m/>
  </r>
  <r>
    <x v="0"/>
    <x v="1"/>
    <s v="21-367"/>
    <x v="1"/>
    <s v="Customer"/>
    <s v="Log Only"/>
    <x v="68"/>
    <x v="32"/>
    <s v="Hatch Cover"/>
    <n v="893639"/>
    <x v="0"/>
    <s v=""/>
    <s v=""/>
    <n v="8"/>
    <s v="don't count"/>
    <s v="432172/430134"/>
    <d v="2021-06-21T00:00:00"/>
    <n v="17"/>
    <x v="99"/>
    <s v="Weld"/>
    <s v="Material Distortion"/>
    <m/>
    <s v="Willie W /Steve S"/>
    <m/>
    <m/>
    <m/>
    <m/>
    <n v="1237"/>
    <s v="Pending"/>
    <m/>
    <s v="11091/11066"/>
    <n v="1942"/>
    <m/>
    <m/>
  </r>
  <r>
    <x v="0"/>
    <x v="0"/>
    <s v="21-368"/>
    <x v="1"/>
    <s v="Customer"/>
    <s v="Log Only"/>
    <x v="68"/>
    <x v="70"/>
    <s v="Support Str"/>
    <n v="509376"/>
    <x v="0"/>
    <s v=""/>
    <s v=""/>
    <s v=""/>
    <s v="count"/>
    <s v="Not provided"/>
    <s v="Not provided"/>
    <n v="1"/>
    <x v="100"/>
    <s v="Weld"/>
    <s v="Off Location"/>
    <m/>
    <s v="Willie W /Steve S"/>
    <m/>
    <m/>
    <m/>
    <m/>
    <n v="1237"/>
    <s v="Pending"/>
    <m/>
    <m/>
    <m/>
    <m/>
    <m/>
  </r>
  <r>
    <x v="2"/>
    <x v="0"/>
    <s v="21-369"/>
    <x v="1"/>
    <s v="Customer"/>
    <s v="Log Only"/>
    <x v="69"/>
    <x v="71"/>
    <s v="Bolt,Hex,M8.SWBP"/>
    <m/>
    <x v="4"/>
    <s v=""/>
    <s v=""/>
    <s v=""/>
    <s v="count"/>
    <m/>
    <m/>
    <n v="50"/>
    <x v="15"/>
    <m/>
    <m/>
    <m/>
    <m/>
    <m/>
    <m/>
    <m/>
    <m/>
    <n v="1236"/>
    <s v="Pending"/>
    <m/>
    <m/>
    <m/>
    <m/>
    <m/>
  </r>
  <r>
    <x v="0"/>
    <x v="0"/>
    <s v="21-370"/>
    <x v="1"/>
    <s v="Customer"/>
    <s v="Log Only"/>
    <x v="70"/>
    <x v="69"/>
    <s v="Container"/>
    <s v="21-562"/>
    <x v="7"/>
    <s v=""/>
    <s v=""/>
    <s v=""/>
    <s v="count"/>
    <n v="159066"/>
    <m/>
    <n v="1"/>
    <x v="101"/>
    <s v="Weld"/>
    <s v="Off Location"/>
    <m/>
    <s v="Steve S"/>
    <m/>
    <m/>
    <m/>
    <m/>
    <n v="1232"/>
    <s v="Pending"/>
    <m/>
    <s v="9822"/>
    <n v="1943"/>
    <m/>
    <m/>
  </r>
  <r>
    <x v="0"/>
    <x v="0"/>
    <s v="21-371"/>
    <x v="1"/>
    <s v="Customer"/>
    <s v="Log Only"/>
    <x v="70"/>
    <x v="72"/>
    <s v="LH Deck"/>
    <n v="509382"/>
    <x v="0"/>
    <s v=""/>
    <s v=""/>
    <s v=""/>
    <s v="count"/>
    <n v="428610"/>
    <d v="2021-06-21T00:00:00"/>
    <n v="1"/>
    <x v="102"/>
    <s v="Laser / Plasma"/>
    <s v="Dim U/S"/>
    <m/>
    <s v="John S"/>
    <m/>
    <m/>
    <m/>
    <m/>
    <n v="1232"/>
    <s v="Pending"/>
    <m/>
    <m/>
    <m/>
    <m/>
    <m/>
  </r>
  <r>
    <x v="0"/>
    <x v="0"/>
    <s v="21-372"/>
    <x v="1"/>
    <s v="Customer"/>
    <s v="Log Only"/>
    <x v="70"/>
    <x v="49"/>
    <s v="Center Deck"/>
    <n v="893673"/>
    <x v="0"/>
    <s v=""/>
    <s v=""/>
    <n v="8"/>
    <s v="don't count"/>
    <n v="425491"/>
    <d v="2021-04-21T00:00:00"/>
    <n v="1"/>
    <x v="103"/>
    <s v="Shipping"/>
    <s v="Damaged"/>
    <m/>
    <s v="Terry H"/>
    <m/>
    <m/>
    <m/>
    <m/>
    <n v="1232"/>
    <s v="Pending"/>
    <m/>
    <m/>
    <n v="1944"/>
    <m/>
    <m/>
  </r>
  <r>
    <x v="2"/>
    <x v="0"/>
    <s v="21-373"/>
    <x v="1"/>
    <s v="Internal"/>
    <s v="Log Only"/>
    <x v="71"/>
    <x v="73"/>
    <s v="Fuel tank"/>
    <m/>
    <x v="1"/>
    <s v=""/>
    <s v=""/>
    <s v=""/>
    <s v="count"/>
    <m/>
    <m/>
    <n v="1"/>
    <x v="104"/>
    <m/>
    <m/>
    <m/>
    <m/>
    <m/>
    <m/>
    <m/>
    <m/>
    <n v="1228"/>
    <s v="Pending"/>
    <m/>
    <m/>
    <m/>
    <m/>
    <m/>
  </r>
  <r>
    <x v="1"/>
    <x v="0"/>
    <s v="21-374"/>
    <x v="1"/>
    <s v="Customer"/>
    <s v="Log Only"/>
    <x v="72"/>
    <x v="17"/>
    <s v="Axle housing"/>
    <n v="893741"/>
    <x v="0"/>
    <s v=""/>
    <s v=""/>
    <n v="8"/>
    <s v="don't count"/>
    <n v="150717"/>
    <d v="2021-06-21T00:00:00"/>
    <n v="1"/>
    <x v="105"/>
    <s v="Weld"/>
    <s v="Off Location"/>
    <s v="Reviewed importance of details on Stud &amp; Nut ITP"/>
    <s v="Jeff H"/>
    <m/>
    <m/>
    <m/>
    <m/>
    <n v="1216"/>
    <s v="Pending"/>
    <m/>
    <m/>
    <m/>
    <m/>
    <m/>
  </r>
  <r>
    <x v="0"/>
    <x v="0"/>
    <s v="21-375"/>
    <x v="1"/>
    <s v="Customer"/>
    <s v="Log Only"/>
    <x v="73"/>
    <x v="74"/>
    <s v="Bracket A"/>
    <n v="509435"/>
    <x v="0"/>
    <s v=""/>
    <s v=""/>
    <s v=""/>
    <s v="count"/>
    <n v="396307"/>
    <d v="2021-02-21T00:00:00"/>
    <n v="1"/>
    <x v="106"/>
    <s v="Forming"/>
    <s v="Dim O/S"/>
    <m/>
    <m/>
    <m/>
    <m/>
    <m/>
    <m/>
    <n v="1213"/>
    <s v="Pending"/>
    <m/>
    <m/>
    <n v="1945"/>
    <m/>
    <m/>
  </r>
  <r>
    <x v="0"/>
    <x v="0"/>
    <s v="21-376"/>
    <x v="1"/>
    <s v="Customer"/>
    <s v="Log Only"/>
    <x v="74"/>
    <x v="19"/>
    <s v="TUBE, STRUCTURE "/>
    <n v="934637"/>
    <x v="0"/>
    <s v=""/>
    <s v=""/>
    <s v=""/>
    <s v="count"/>
    <n v="386447"/>
    <m/>
    <n v="1"/>
    <x v="107"/>
    <s v="Weld"/>
    <s v="Porosity"/>
    <m/>
    <m/>
    <m/>
    <m/>
    <m/>
    <m/>
    <n v="1210"/>
    <s v="Pending"/>
    <m/>
    <m/>
    <m/>
    <m/>
    <m/>
  </r>
  <r>
    <x v="1"/>
    <x v="0"/>
    <s v="21-377"/>
    <x v="1"/>
    <s v="Customer"/>
    <s v="Log Only"/>
    <x v="75"/>
    <x v="17"/>
    <s v="Axle housing"/>
    <n v="509458"/>
    <x v="0"/>
    <s v=""/>
    <s v=""/>
    <s v=""/>
    <s v="count"/>
    <n v="150717"/>
    <d v="2021-06-21T00:00:00"/>
    <n v="1"/>
    <x v="108"/>
    <s v="Weld"/>
    <s v="Missing Feature"/>
    <s v="Reviewed importance of details on Stud &amp; Nut ITP"/>
    <s v="Jeff H"/>
    <m/>
    <m/>
    <m/>
    <m/>
    <n v="1209"/>
    <s v="Pending"/>
    <m/>
    <m/>
    <m/>
    <m/>
    <m/>
  </r>
  <r>
    <x v="2"/>
    <x v="0"/>
    <s v="21-378"/>
    <x v="1"/>
    <s v="Customer"/>
    <s v="Log Only"/>
    <x v="76"/>
    <x v="75"/>
    <s v="Side Frame, Insep Assy"/>
    <m/>
    <x v="1"/>
    <s v=""/>
    <s v=""/>
    <s v=""/>
    <s v="count"/>
    <m/>
    <s v=" "/>
    <n v="1"/>
    <x v="109"/>
    <m/>
    <s v="Missing Component"/>
    <m/>
    <m/>
    <m/>
    <m/>
    <m/>
    <m/>
    <n v="1202"/>
    <s v="Pending"/>
    <m/>
    <m/>
    <m/>
    <m/>
    <m/>
  </r>
  <r>
    <x v="0"/>
    <x v="0"/>
    <s v="21-379"/>
    <x v="1"/>
    <s v="Customer"/>
    <s v="Log Only"/>
    <x v="76"/>
    <x v="55"/>
    <s v="LH Deck"/>
    <n v="952947"/>
    <x v="0"/>
    <s v=""/>
    <s v=""/>
    <s v=""/>
    <s v="count"/>
    <n v="427750"/>
    <m/>
    <n v="1"/>
    <x v="110"/>
    <s v="Weld"/>
    <s v="Lack of Fusion"/>
    <m/>
    <m/>
    <m/>
    <m/>
    <m/>
    <m/>
    <n v="1202"/>
    <s v="Pending"/>
    <m/>
    <m/>
    <n v="1947"/>
    <m/>
    <m/>
  </r>
  <r>
    <x v="0"/>
    <x v="0"/>
    <s v="21-380"/>
    <x v="1"/>
    <s v="Customer"/>
    <s v="Log Only"/>
    <x v="73"/>
    <x v="37"/>
    <s v="Bracket A, Diagnostic"/>
    <n v="509436"/>
    <x v="0"/>
    <s v=""/>
    <s v=""/>
    <s v=""/>
    <s v="count"/>
    <n v="422969"/>
    <d v="2021-02-21T00:00:00"/>
    <n v="1"/>
    <x v="111"/>
    <s v="Forming"/>
    <s v="Dim O/S"/>
    <m/>
    <m/>
    <m/>
    <m/>
    <m/>
    <m/>
    <n v="1213"/>
    <s v="Pending"/>
    <m/>
    <m/>
    <n v="1946"/>
    <m/>
    <m/>
  </r>
  <r>
    <x v="0"/>
    <x v="2"/>
    <s v="21-381"/>
    <x v="1"/>
    <s v="Customer"/>
    <s v="Log Only"/>
    <x v="77"/>
    <x v="76"/>
    <s v="Shim"/>
    <n v="307312"/>
    <x v="0"/>
    <s v=""/>
    <s v=""/>
    <s v=""/>
    <s v="count"/>
    <s v="Not provided"/>
    <d v="2021-06-21T00:00:00"/>
    <n v="54"/>
    <x v="112"/>
    <s v="Shipping"/>
    <s v="Rust - Pitting"/>
    <s v="Parts do not have QCI date codes"/>
    <m/>
    <m/>
    <m/>
    <m/>
    <m/>
    <n v="1201"/>
    <s v="Pending"/>
    <m/>
    <m/>
    <m/>
    <m/>
    <m/>
  </r>
  <r>
    <x v="0"/>
    <x v="0"/>
    <s v="21-382"/>
    <x v="1"/>
    <s v="Customer"/>
    <s v="Log Only"/>
    <x v="78"/>
    <x v="77"/>
    <s v="Cab"/>
    <n v="509485"/>
    <x v="0"/>
    <s v=""/>
    <s v=""/>
    <s v=""/>
    <s v="count"/>
    <n v="435484"/>
    <d v="2021-07-21T00:00:00"/>
    <n v="1"/>
    <x v="113"/>
    <s v="Assembly"/>
    <s v="Missed Operation"/>
    <m/>
    <s v="Ha H"/>
    <m/>
    <m/>
    <m/>
    <m/>
    <n v="1200"/>
    <s v="Pending"/>
    <m/>
    <s v="9744/10907 /10807"/>
    <m/>
    <m/>
    <m/>
  </r>
  <r>
    <x v="1"/>
    <x v="0"/>
    <s v="21-383"/>
    <x v="1"/>
    <s v="Customer"/>
    <s v="Log Only"/>
    <x v="79"/>
    <x v="57"/>
    <s v="Axle housing"/>
    <n v="509518"/>
    <x v="0"/>
    <s v=""/>
    <s v=""/>
    <s v=""/>
    <s v="count"/>
    <n v="150712"/>
    <d v="2021-07-21T00:00:00"/>
    <n v="1"/>
    <x v="114"/>
    <s v="Paint"/>
    <s v="Runs"/>
    <s v="Reviewed with operators and inspectors"/>
    <s v="Jeff H"/>
    <m/>
    <m/>
    <m/>
    <m/>
    <n v="1193"/>
    <s v="Pending"/>
    <m/>
    <m/>
    <m/>
    <m/>
    <m/>
  </r>
  <r>
    <x v="0"/>
    <x v="0"/>
    <s v="21-384"/>
    <x v="1"/>
    <s v="Customer"/>
    <s v="Log Only"/>
    <x v="80"/>
    <x v="22"/>
    <s v="Control Box A., Aux"/>
    <n v="400866"/>
    <x v="0"/>
    <s v=""/>
    <s v=""/>
    <s v=""/>
    <s v="count"/>
    <m/>
    <m/>
    <n v="1"/>
    <x v="115"/>
    <s v="Weld"/>
    <s v="Missing Weld"/>
    <m/>
    <m/>
    <m/>
    <m/>
    <m/>
    <m/>
    <n v="1187"/>
    <s v="Pending"/>
    <m/>
    <m/>
    <m/>
    <m/>
    <m/>
  </r>
  <r>
    <x v="2"/>
    <x v="0"/>
    <s v="21-385"/>
    <x v="1"/>
    <s v="Customer"/>
    <s v="Log Only"/>
    <x v="81"/>
    <x v="78"/>
    <s v="Fuel Tank"/>
    <m/>
    <x v="2"/>
    <s v=""/>
    <s v=""/>
    <s v=""/>
    <s v="count"/>
    <n v="151919"/>
    <d v="2021-07-24T00:00:00"/>
    <n v="1"/>
    <x v="116"/>
    <m/>
    <m/>
    <m/>
    <m/>
    <m/>
    <m/>
    <m/>
    <m/>
    <n v="1182"/>
    <s v="Pending"/>
    <m/>
    <m/>
    <m/>
    <m/>
    <m/>
  </r>
  <r>
    <x v="2"/>
    <x v="0"/>
    <s v="21-386"/>
    <x v="1"/>
    <s v="Customer"/>
    <s v="Log Only"/>
    <x v="82"/>
    <x v="79"/>
    <s v="Plate armour"/>
    <m/>
    <x v="2"/>
    <s v=""/>
    <s v=""/>
    <s v=""/>
    <s v="count"/>
    <n v="153165"/>
    <d v="2021-08-17T00:00:00"/>
    <n v="1"/>
    <x v="117"/>
    <s v="Forming"/>
    <m/>
    <m/>
    <m/>
    <m/>
    <m/>
    <m/>
    <m/>
    <n v="1181"/>
    <s v="Pending"/>
    <m/>
    <m/>
    <m/>
    <m/>
    <m/>
  </r>
  <r>
    <x v="2"/>
    <x v="0"/>
    <s v="21-387"/>
    <x v="1"/>
    <s v="Customer"/>
    <s v="Log Only"/>
    <x v="83"/>
    <x v="80"/>
    <s v="End Housing ASM"/>
    <m/>
    <x v="3"/>
    <s v=""/>
    <s v=""/>
    <s v=""/>
    <s v="count"/>
    <m/>
    <s v="na"/>
    <m/>
    <x v="15"/>
    <m/>
    <m/>
    <m/>
    <m/>
    <m/>
    <m/>
    <m/>
    <m/>
    <n v="1180"/>
    <s v="Pending"/>
    <m/>
    <m/>
    <m/>
    <m/>
    <m/>
  </r>
  <r>
    <x v="3"/>
    <x v="0"/>
    <s v="21-388"/>
    <x v="1"/>
    <s v="Internal"/>
    <s v="8D"/>
    <x v="84"/>
    <x v="81"/>
    <s v="Materials"/>
    <m/>
    <x v="8"/>
    <s v=""/>
    <s v=""/>
    <s v=""/>
    <s v="count"/>
    <m/>
    <m/>
    <m/>
    <x v="118"/>
    <m/>
    <m/>
    <m/>
    <m/>
    <m/>
    <m/>
    <m/>
    <m/>
    <n v="1175"/>
    <s v="Pending"/>
    <m/>
    <m/>
    <m/>
    <m/>
    <m/>
  </r>
  <r>
    <x v="0"/>
    <x v="0"/>
    <s v="21-389"/>
    <x v="1"/>
    <s v="Customer"/>
    <s v="Log Only"/>
    <x v="85"/>
    <x v="82"/>
    <s v="Formed cover plate"/>
    <n v="893939"/>
    <x v="0"/>
    <s v=""/>
    <s v=""/>
    <n v="8"/>
    <s v="don't count"/>
    <n v="436256"/>
    <d v="2021-09-07T00:00:00"/>
    <n v="6"/>
    <x v="119"/>
    <s v="Shipping"/>
    <s v="Poor Function"/>
    <m/>
    <s v="Terry H"/>
    <m/>
    <m/>
    <m/>
    <m/>
    <n v="1168"/>
    <s v="Pending"/>
    <m/>
    <m/>
    <n v="1948"/>
    <m/>
    <m/>
  </r>
  <r>
    <x v="1"/>
    <x v="0"/>
    <s v="21-390"/>
    <x v="1"/>
    <s v="Customer"/>
    <s v="Log Only"/>
    <x v="86"/>
    <x v="17"/>
    <s v="Axle housing"/>
    <n v="509585"/>
    <x v="0"/>
    <s v=""/>
    <s v=""/>
    <s v=""/>
    <s v="count"/>
    <n v="151684"/>
    <d v="2021-07-01T00:00:00"/>
    <n v="1"/>
    <x v="120"/>
    <s v="Weld"/>
    <s v="Material Distortion"/>
    <s v="Issued Quality Alert 21-201 to perform a thread check on all fittings.  ITPs updated to record the checks.  "/>
    <s v="Jeff H"/>
    <m/>
    <m/>
    <m/>
    <m/>
    <n v="1166"/>
    <s v="Pending"/>
    <m/>
    <m/>
    <m/>
    <m/>
    <m/>
  </r>
  <r>
    <x v="0"/>
    <x v="0"/>
    <s v="21-391"/>
    <x v="1"/>
    <s v="Customer"/>
    <s v="Log Only"/>
    <x v="87"/>
    <x v="13"/>
    <s v="Uprgiht "/>
    <n v="893992"/>
    <x v="0"/>
    <s v=""/>
    <s v=""/>
    <n v="8"/>
    <s v="don't count"/>
    <n v="434658"/>
    <d v="2021-08-21T00:00:00"/>
    <n v="1"/>
    <x v="121"/>
    <s v="Weld"/>
    <s v="Dim U/S"/>
    <m/>
    <s v="Steve S"/>
    <m/>
    <m/>
    <m/>
    <m/>
    <n v="1158"/>
    <s v="Pending"/>
    <m/>
    <m/>
    <n v="1954"/>
    <m/>
    <m/>
  </r>
  <r>
    <x v="0"/>
    <x v="0"/>
    <s v="21-392"/>
    <x v="1"/>
    <s v="Customer"/>
    <s v="Log Only"/>
    <x v="88"/>
    <x v="83"/>
    <s v="Hyd pump mount"/>
    <n v="509629"/>
    <x v="0"/>
    <s v=""/>
    <s v=""/>
    <s v=""/>
    <s v="count"/>
    <n v="435117"/>
    <d v="2021-06-21T00:00:00"/>
    <n v="1"/>
    <x v="122"/>
    <s v="Weld"/>
    <s v="Off Location"/>
    <m/>
    <s v="Steve S"/>
    <m/>
    <m/>
    <m/>
    <m/>
    <n v="1154"/>
    <s v="Pending"/>
    <m/>
    <s v="11091/11066"/>
    <n v="1949"/>
    <m/>
    <m/>
  </r>
  <r>
    <x v="0"/>
    <x v="0"/>
    <s v="21-393"/>
    <x v="1"/>
    <s v="Customer"/>
    <s v="Log Only"/>
    <x v="89"/>
    <x v="25"/>
    <s v="Controller Rack"/>
    <n v="894018"/>
    <x v="0"/>
    <s v=""/>
    <s v=""/>
    <n v="8"/>
    <s v="don't count"/>
    <n v="437750"/>
    <d v="2021-09-21T00:00:00"/>
    <n v="7"/>
    <x v="123"/>
    <s v="Weld"/>
    <s v="Dim U/S"/>
    <m/>
    <s v="Steve S"/>
    <m/>
    <m/>
    <m/>
    <m/>
    <n v="1148"/>
    <s v="Pending"/>
    <m/>
    <s v="9793"/>
    <n v="1953"/>
    <m/>
    <m/>
  </r>
  <r>
    <x v="2"/>
    <x v="0"/>
    <s v="21-394"/>
    <x v="1"/>
    <s v="Customer"/>
    <s v="Log Only"/>
    <x v="89"/>
    <x v="84"/>
    <s v="Side Frame Insep Assy"/>
    <s v="CD00282835"/>
    <x v="1"/>
    <s v=""/>
    <s v=""/>
    <s v=""/>
    <s v="count"/>
    <m/>
    <d v="2021-09-20T00:00:00"/>
    <n v="1"/>
    <x v="124"/>
    <m/>
    <m/>
    <m/>
    <m/>
    <m/>
    <m/>
    <m/>
    <m/>
    <n v="1148"/>
    <s v="Pending"/>
    <m/>
    <m/>
    <m/>
    <m/>
    <m/>
  </r>
  <r>
    <x v="2"/>
    <x v="0"/>
    <s v="21-395"/>
    <x v="1"/>
    <s v="Customer"/>
    <s v="Log Only"/>
    <x v="89"/>
    <x v="85"/>
    <s v="Plate Insep assy #3 RH"/>
    <s v="CD00282360"/>
    <x v="1"/>
    <s v=""/>
    <s v=""/>
    <s v=""/>
    <s v="count"/>
    <m/>
    <m/>
    <n v="1"/>
    <x v="125"/>
    <s v="Weld"/>
    <s v="Weld U/S"/>
    <m/>
    <m/>
    <m/>
    <m/>
    <m/>
    <m/>
    <n v="1148"/>
    <s v="Pending"/>
    <m/>
    <m/>
    <m/>
    <m/>
    <m/>
  </r>
  <r>
    <x v="0"/>
    <x v="0"/>
    <s v="21-396"/>
    <x v="1"/>
    <s v="Customer"/>
    <s v="Log Only"/>
    <x v="89"/>
    <x v="86"/>
    <s v="Mounting Structure power cable"/>
    <n v="893993"/>
    <x v="0"/>
    <s v=""/>
    <s v=""/>
    <n v="8"/>
    <s v="don't count"/>
    <n v="431701"/>
    <d v="2021-06-21T00:00:00"/>
    <n v="9"/>
    <x v="126"/>
    <s v="Weld"/>
    <s v="Dim U/S"/>
    <m/>
    <s v="Steve S"/>
    <m/>
    <m/>
    <m/>
    <m/>
    <n v="1148"/>
    <s v="Pending"/>
    <m/>
    <s v="11067"/>
    <n v="1950"/>
    <m/>
    <m/>
  </r>
  <r>
    <x v="0"/>
    <x v="0"/>
    <s v="21-397"/>
    <x v="1"/>
    <s v="Customer"/>
    <s v="Log Only"/>
    <x v="90"/>
    <x v="87"/>
    <s v="Tank A., Washer"/>
    <n v="509669"/>
    <x v="0"/>
    <s v=""/>
    <s v=""/>
    <s v=""/>
    <s v="count"/>
    <s v="Not provided"/>
    <s v="Not provided"/>
    <n v="1"/>
    <x v="127"/>
    <s v="Shipping"/>
    <s v="Damaged"/>
    <m/>
    <s v="Terry H"/>
    <m/>
    <m/>
    <m/>
    <m/>
    <n v="1146"/>
    <s v="Pending"/>
    <m/>
    <m/>
    <n v="1952"/>
    <m/>
    <m/>
  </r>
  <r>
    <x v="0"/>
    <x v="0"/>
    <s v="21-398"/>
    <x v="1"/>
    <s v="Customer"/>
    <s v="Log Only"/>
    <x v="91"/>
    <x v="88"/>
    <s v="Retainer Anti Rotation"/>
    <n v="894049"/>
    <x v="0"/>
    <s v=""/>
    <s v=""/>
    <n v="8"/>
    <s v="don't count"/>
    <s v="*429902"/>
    <d v="2021-07-21T00:00:00"/>
    <n v="1"/>
    <x v="128"/>
    <s v="Weld"/>
    <s v="Off Location"/>
    <m/>
    <s v="Steve S"/>
    <m/>
    <m/>
    <m/>
    <m/>
    <n v="1141"/>
    <s v="Pending"/>
    <m/>
    <s v="11077/10914"/>
    <n v="1955"/>
    <m/>
    <m/>
  </r>
  <r>
    <x v="0"/>
    <x v="0"/>
    <s v="21-399"/>
    <x v="1"/>
    <s v="Customer"/>
    <s v="Log Only"/>
    <x v="92"/>
    <x v="89"/>
    <s v="Cabinet"/>
    <n v="509726"/>
    <x v="0"/>
    <s v=""/>
    <s v=""/>
    <s v=""/>
    <s v="count"/>
    <n v="396239"/>
    <d v="2021-10-19T00:00:00"/>
    <n v="1"/>
    <x v="129"/>
    <s v="Weld"/>
    <s v="Off Location"/>
    <m/>
    <s v="Willie W"/>
    <m/>
    <m/>
    <m/>
    <m/>
    <n v="1133"/>
    <s v="Pending"/>
    <m/>
    <s v="11193"/>
    <m/>
    <m/>
    <m/>
  </r>
  <r>
    <x v="2"/>
    <x v="0"/>
    <s v="21-400"/>
    <x v="1"/>
    <s v="Customer"/>
    <s v="Log Only"/>
    <x v="93"/>
    <x v="90"/>
    <s v="Plate insep Assy 3 LH(Taco"/>
    <n v="285489"/>
    <x v="1"/>
    <s v=""/>
    <n v="2"/>
    <s v=""/>
    <s v="don't count"/>
    <m/>
    <d v="2021-10-27T00:00:00"/>
    <n v="2"/>
    <x v="130"/>
    <s v="Weld"/>
    <m/>
    <m/>
    <m/>
    <m/>
    <m/>
    <m/>
    <m/>
    <n v="1118"/>
    <s v="Pending"/>
    <m/>
    <m/>
    <m/>
    <m/>
    <m/>
  </r>
  <r>
    <x v="0"/>
    <x v="1"/>
    <s v="21-401"/>
    <x v="1"/>
    <s v="Customer"/>
    <s v="Log Only"/>
    <x v="94"/>
    <x v="21"/>
    <s v="Cab"/>
    <n v="509809"/>
    <x v="0"/>
    <s v=""/>
    <s v=""/>
    <s v=""/>
    <s v="count"/>
    <n v="433522"/>
    <d v="2021-09-21T00:00:00"/>
    <n v="1"/>
    <x v="131"/>
    <s v="Assembly"/>
    <s v="Missed Operation"/>
    <s v="Steelcraft does not hokk-up any wiring to the window motor except to check functionability of windows before shipping"/>
    <s v="Ha H"/>
    <m/>
    <m/>
    <m/>
    <m/>
    <n v="1116"/>
    <s v="Pending"/>
    <m/>
    <s v="N/A"/>
    <m/>
    <m/>
    <m/>
  </r>
  <r>
    <x v="1"/>
    <x v="0"/>
    <s v="21-402"/>
    <x v="1"/>
    <s v="Customer"/>
    <s v="8D"/>
    <x v="95"/>
    <x v="24"/>
    <s v="Axle housing"/>
    <s v="SN01072"/>
    <x v="0"/>
    <s v=""/>
    <s v=""/>
    <s v=""/>
    <s v="count"/>
    <s v="147911, 148233, 148234, 148480"/>
    <s v="Apr, May/21"/>
    <n v="4"/>
    <x v="132"/>
    <s v="Weld"/>
    <s v="Poor Function"/>
    <s v="Quality Alert 21-196 posted and signed by all welders, both shifts. Scar report being completed by Chris Manson._x000a_04JAN2022 Chris sent SCAR Report again to Jim.  Awaiting review at Komatsu._x000a_09FEB2022 Meeting with Komatsu and QCI teams to discuss weld improvements - shared PPTs saved in folder_x000a_24FEB2022 Email from Jim for closed status"/>
    <s v="Chris"/>
    <m/>
    <m/>
    <m/>
    <m/>
    <s v="Closed"/>
    <n v="119"/>
    <d v="2022-02-24T00:00:00"/>
    <m/>
    <m/>
    <m/>
    <m/>
  </r>
  <r>
    <x v="0"/>
    <x v="0"/>
    <s v="21-403"/>
    <x v="1"/>
    <s v="Customer"/>
    <s v="Log Only"/>
    <x v="96"/>
    <x v="19"/>
    <s v="Tube Structure"/>
    <n v="934691"/>
    <x v="0"/>
    <s v=""/>
    <s v=""/>
    <s v=""/>
    <s v="count"/>
    <s v="Not provided"/>
    <s v="Not provided"/>
    <n v="1"/>
    <x v="133"/>
    <s v="Weld"/>
    <s v="Poor Function"/>
    <s v="Waiting for date code stamping"/>
    <m/>
    <m/>
    <m/>
    <m/>
    <m/>
    <n v="1110"/>
    <s v="Pending"/>
    <m/>
    <m/>
    <m/>
    <m/>
    <m/>
  </r>
  <r>
    <x v="1"/>
    <x v="0"/>
    <s v="21-404"/>
    <x v="1"/>
    <s v="Customer"/>
    <s v="Log Only"/>
    <x v="97"/>
    <x v="17"/>
    <s v="Axle housing"/>
    <n v="509843"/>
    <x v="0"/>
    <s v=""/>
    <s v=""/>
    <s v=""/>
    <s v="count"/>
    <n v="153432"/>
    <d v="2021-10-01T00:00:00"/>
    <n v="1"/>
    <x v="134"/>
    <s v="Weld"/>
    <s v="Wrong Component"/>
    <s v="Newer Inspector, reviewed importance of checking details on Stud &amp; Nut ITP. "/>
    <s v="Jeff H"/>
    <m/>
    <m/>
    <m/>
    <m/>
    <n v="1109"/>
    <s v="Pending"/>
    <m/>
    <m/>
    <m/>
    <m/>
    <m/>
  </r>
  <r>
    <x v="0"/>
    <x v="1"/>
    <s v="21-405"/>
    <x v="1"/>
    <s v="Customer"/>
    <s v="Log Only"/>
    <x v="98"/>
    <x v="91"/>
    <s v="Tube Str"/>
    <n v="934697"/>
    <x v="0"/>
    <s v=""/>
    <s v=""/>
    <s v=""/>
    <s v="count"/>
    <s v="Not provided"/>
    <s v="Not provided"/>
    <n v="1"/>
    <x v="135"/>
    <s v="Receiving / Supplier"/>
    <s v="Damaged"/>
    <s v="Tube is supplied by Komatsu"/>
    <s v="John K"/>
    <m/>
    <m/>
    <m/>
    <m/>
    <n v="1103"/>
    <s v="Pending"/>
    <m/>
    <m/>
    <m/>
    <m/>
    <m/>
  </r>
  <r>
    <x v="0"/>
    <x v="0"/>
    <s v="21-406"/>
    <x v="1"/>
    <s v="Customer"/>
    <s v="Log Only"/>
    <x v="98"/>
    <x v="22"/>
    <s v="Cabinet"/>
    <s v="Not supplied"/>
    <x v="0"/>
    <s v=""/>
    <s v=""/>
    <s v=""/>
    <s v="count"/>
    <n v="438858"/>
    <d v="2021-10-21T00:00:00"/>
    <n v="1"/>
    <x v="136"/>
    <s v="Weld"/>
    <s v="Damaged"/>
    <m/>
    <s v="Willie W"/>
    <m/>
    <m/>
    <m/>
    <m/>
    <n v="1103"/>
    <s v="Pending"/>
    <m/>
    <s v="11037"/>
    <n v="1956"/>
    <m/>
    <m/>
  </r>
  <r>
    <x v="0"/>
    <x v="0"/>
    <s v="21-407"/>
    <x v="1"/>
    <s v="Customer"/>
    <s v="Log Only"/>
    <x v="99"/>
    <x v="92"/>
    <s v="Bracket"/>
    <n v="953037"/>
    <x v="0"/>
    <s v=""/>
    <s v=""/>
    <s v=""/>
    <s v="count"/>
    <n v="437935"/>
    <d v="2021-10-21T00:00:00"/>
    <n v="1"/>
    <x v="137"/>
    <s v="Weld"/>
    <s v="Off Location"/>
    <m/>
    <s v="Steve S /Willie W"/>
    <m/>
    <m/>
    <m/>
    <m/>
    <n v="1099"/>
    <s v="Pending"/>
    <m/>
    <s v="9778/11091"/>
    <m/>
    <m/>
    <m/>
  </r>
  <r>
    <x v="0"/>
    <x v="1"/>
    <s v="21-408"/>
    <x v="1"/>
    <s v="Customer"/>
    <s v="Log Only"/>
    <x v="100"/>
    <x v="93"/>
    <s v="LH Deck"/>
    <n v="509956"/>
    <x v="0"/>
    <s v=""/>
    <s v=""/>
    <s v=""/>
    <s v="count"/>
    <n v="430187"/>
    <d v="2021-06-21T00:00:00"/>
    <n v="1"/>
    <x v="138"/>
    <s v="Weld"/>
    <s v="Off Location"/>
    <m/>
    <s v="Steve S /Willie W"/>
    <m/>
    <m/>
    <m/>
    <m/>
    <s v="Closed"/>
    <n v="0"/>
    <d v="2021-11-17T00:00:00"/>
    <s v="10808/9804"/>
    <m/>
    <m/>
    <m/>
  </r>
  <r>
    <x v="0"/>
    <x v="1"/>
    <s v="21-409"/>
    <x v="1"/>
    <s v="Customer"/>
    <s v="Log Only"/>
    <x v="101"/>
    <x v="21"/>
    <s v="Cab "/>
    <n v="509957"/>
    <x v="0"/>
    <s v=""/>
    <s v=""/>
    <s v=""/>
    <s v="count"/>
    <n v="426632"/>
    <d v="2021-06-21T00:00:00"/>
    <n v="1"/>
    <x v="139"/>
    <s v="Assembly"/>
    <s v="Damaged"/>
    <m/>
    <m/>
    <m/>
    <m/>
    <m/>
    <m/>
    <s v="Closed"/>
    <n v="0"/>
    <d v="2021-11-18T00:00:00"/>
    <m/>
    <m/>
    <m/>
    <m/>
  </r>
  <r>
    <x v="2"/>
    <x v="0"/>
    <s v="21-410"/>
    <x v="1"/>
    <s v="Customer"/>
    <s v="Log Only"/>
    <x v="102"/>
    <x v="94"/>
    <s v="Lid Assembly"/>
    <m/>
    <x v="4"/>
    <s v=""/>
    <s v=""/>
    <s v=""/>
    <s v="count"/>
    <n v="152165"/>
    <d v="2021-11-19T00:00:00"/>
    <n v="1"/>
    <x v="140"/>
    <m/>
    <m/>
    <s v="Look at WO for operation to remove tab"/>
    <s v="Kirby/Adam"/>
    <m/>
    <m/>
    <m/>
    <m/>
    <n v="1095"/>
    <s v="Pending"/>
    <m/>
    <m/>
    <m/>
    <m/>
    <m/>
  </r>
  <r>
    <x v="2"/>
    <x v="0"/>
    <s v="21-411"/>
    <x v="1"/>
    <s v="Customer"/>
    <s v="Log Only"/>
    <x v="102"/>
    <x v="95"/>
    <s v="Drivers inner floor plate"/>
    <s v="CD00285855"/>
    <x v="1"/>
    <s v=""/>
    <s v=""/>
    <s v=""/>
    <s v="count"/>
    <n v="152264"/>
    <d v="2021-11-19T00:00:00"/>
    <n v="1"/>
    <x v="141"/>
    <s v="Forming"/>
    <s v="Poor Function"/>
    <s v="Measured with probe instead of laser and found in spec.  Return to GDLS with CMM report provided. "/>
    <s v="Kirby"/>
    <m/>
    <m/>
    <m/>
    <m/>
    <n v="1095"/>
    <s v="Pending"/>
    <m/>
    <m/>
    <m/>
    <m/>
    <m/>
  </r>
  <r>
    <x v="0"/>
    <x v="3"/>
    <s v="21-412"/>
    <x v="1"/>
    <s v="Customer"/>
    <s v="Log Only"/>
    <x v="103"/>
    <x v="96"/>
    <s v="Cabinet"/>
    <n v="953077"/>
    <x v="0"/>
    <s v=""/>
    <s v=""/>
    <s v=""/>
    <s v="count"/>
    <n v="436645"/>
    <d v="2021-08-21T00:00:00"/>
    <n v="1"/>
    <x v="142"/>
    <s v="Weld"/>
    <s v="Missing Product ID"/>
    <s v="Waiting for response from Komatsu "/>
    <m/>
    <m/>
    <m/>
    <m/>
    <m/>
    <n v="1091"/>
    <s v="Pending"/>
    <m/>
    <m/>
    <m/>
    <m/>
    <m/>
  </r>
  <r>
    <x v="1"/>
    <x v="0"/>
    <s v="21-413"/>
    <x v="1"/>
    <s v="Customer"/>
    <s v="Log Only"/>
    <x v="104"/>
    <x v="97"/>
    <s v="Axle housing"/>
    <n v="510005"/>
    <x v="0"/>
    <s v=""/>
    <s v=""/>
    <s v=""/>
    <s v="count"/>
    <n v="155091"/>
    <d v="2021-10-21T00:00:00"/>
    <n v="1"/>
    <x v="143"/>
    <s v="Weld"/>
    <s v="Missing Feature"/>
    <s v="Newer Inspector, reviewed importance of checking details on Stud &amp; Nut ITP. "/>
    <s v="Jeff H"/>
    <m/>
    <m/>
    <m/>
    <m/>
    <n v="1094"/>
    <s v="Pending"/>
    <m/>
    <m/>
    <m/>
    <m/>
    <m/>
  </r>
  <r>
    <x v="1"/>
    <x v="0"/>
    <s v="21-414"/>
    <x v="1"/>
    <s v="Customer"/>
    <s v="Log Only"/>
    <x v="105"/>
    <x v="98"/>
    <s v="Deck support"/>
    <n v="894240"/>
    <x v="0"/>
    <s v=""/>
    <s v=""/>
    <n v="8"/>
    <s v="don't count"/>
    <s v="153874 154528"/>
    <d v="2021-10-21T00:00:00"/>
    <n v="2"/>
    <x v="144"/>
    <s v="Machining"/>
    <s v="Off Location"/>
    <s v="Rework in Woodstock. Remove and Replace 58D4600720 (X2pcs). Refit, weld, and machine as per drawing._x000a_16DEC2021 Issued Quality Alert 21-205 indicating new process to check the small dimple locations in the machining program before fully drilling the holes. "/>
    <m/>
    <m/>
    <m/>
    <m/>
    <m/>
    <n v="1092"/>
    <s v="Pending"/>
    <m/>
    <m/>
    <m/>
    <m/>
    <m/>
  </r>
  <r>
    <x v="0"/>
    <x v="0"/>
    <s v="21-415"/>
    <x v="1"/>
    <s v="Customer"/>
    <s v="Log Only"/>
    <x v="106"/>
    <x v="99"/>
    <s v="Platform Center Deck"/>
    <n v="953080"/>
    <x v="0"/>
    <s v=""/>
    <s v=""/>
    <s v=""/>
    <s v="count"/>
    <n v="439691"/>
    <d v="2021-11-21T00:00:00"/>
    <n v="1"/>
    <x v="145"/>
    <s v="Weld"/>
    <s v="Poor Function"/>
    <m/>
    <s v="Steve S /Willie W"/>
    <m/>
    <m/>
    <m/>
    <m/>
    <n v="1085"/>
    <s v="Pending"/>
    <m/>
    <s v="11241/10991/10839/11070"/>
    <n v="1957"/>
    <m/>
    <m/>
  </r>
  <r>
    <x v="0"/>
    <x v="0"/>
    <s v="21-416"/>
    <x v="1"/>
    <s v="Customer"/>
    <s v="8D"/>
    <x v="106"/>
    <x v="19"/>
    <s v="Tube Str"/>
    <n v="934717"/>
    <x v="0"/>
    <s v=""/>
    <s v=""/>
    <s v=""/>
    <s v="count"/>
    <s v="Not provided"/>
    <s v="Not provided"/>
    <n v="1"/>
    <x v="146"/>
    <s v="Weld"/>
    <s v="Poor Function"/>
    <m/>
    <s v="Steve S /Willie W"/>
    <m/>
    <m/>
    <m/>
    <m/>
    <n v="1085"/>
    <s v="Pending"/>
    <m/>
    <m/>
    <m/>
    <m/>
    <m/>
  </r>
  <r>
    <x v="0"/>
    <x v="0"/>
    <s v="21-417"/>
    <x v="1"/>
    <s v="Customer"/>
    <s v="Log Only"/>
    <x v="107"/>
    <x v="12"/>
    <s v="LH Deck"/>
    <n v="510035"/>
    <x v="0"/>
    <s v=""/>
    <s v=""/>
    <s v=""/>
    <s v="count"/>
    <n v="440291"/>
    <d v="2021-10-21T00:00:00"/>
    <n v="1"/>
    <x v="147"/>
    <s v="Weld"/>
    <s v="Off Location"/>
    <m/>
    <s v="Steve S /Willie W"/>
    <m/>
    <m/>
    <m/>
    <m/>
    <n v="1084"/>
    <s v="Pending"/>
    <m/>
    <s v="9900/11150/11170/11198/11131"/>
    <m/>
    <m/>
    <m/>
  </r>
  <r>
    <x v="2"/>
    <x v="0"/>
    <s v="21-418"/>
    <x v="1"/>
    <s v="Customer"/>
    <s v="Log Only"/>
    <x v="108"/>
    <x v="100"/>
    <s v="LH Fuel tank"/>
    <s v="287343 , 287564"/>
    <x v="1"/>
    <s v=""/>
    <s v=""/>
    <s v=""/>
    <s v="count"/>
    <m/>
    <m/>
    <n v="4"/>
    <x v="148"/>
    <m/>
    <m/>
    <m/>
    <s v="Kirby"/>
    <m/>
    <m/>
    <m/>
    <m/>
    <n v="1083"/>
    <s v="Pending"/>
    <m/>
    <m/>
    <m/>
    <m/>
    <m/>
  </r>
  <r>
    <x v="2"/>
    <x v="0"/>
    <s v="21-419"/>
    <x v="1"/>
    <s v="Customer"/>
    <s v="Log Only"/>
    <x v="108"/>
    <x v="101"/>
    <s v="RH Fuel tank"/>
    <n v="287345"/>
    <x v="1"/>
    <s v=""/>
    <n v="2"/>
    <s v=""/>
    <s v="don't count"/>
    <m/>
    <m/>
    <n v="1"/>
    <x v="148"/>
    <m/>
    <m/>
    <s v="See CAR21-418 for details"/>
    <s v="Kirby"/>
    <m/>
    <m/>
    <m/>
    <m/>
    <n v="1083"/>
    <s v="Pending"/>
    <m/>
    <m/>
    <m/>
    <m/>
    <m/>
  </r>
  <r>
    <x v="0"/>
    <x v="0"/>
    <s v="21-420"/>
    <x v="1"/>
    <s v="Customer"/>
    <s v="Log Only"/>
    <x v="108"/>
    <x v="102"/>
    <s v="Door Assembly"/>
    <n v="307794"/>
    <x v="0"/>
    <s v=""/>
    <s v=""/>
    <s v=""/>
    <s v="count"/>
    <s v="Not provided"/>
    <s v="Not provided"/>
    <n v="2"/>
    <x v="149"/>
    <s v="Shipping"/>
    <s v="Wrong Product ID"/>
    <m/>
    <s v="Heatherlynn"/>
    <m/>
    <m/>
    <m/>
    <m/>
    <n v="1083"/>
    <s v="Pending"/>
    <m/>
    <m/>
    <m/>
    <m/>
    <m/>
  </r>
  <r>
    <x v="2"/>
    <x v="0"/>
    <s v="21-421"/>
    <x v="1"/>
    <s v="Customer"/>
    <s v="Log Only"/>
    <x v="109"/>
    <x v="103"/>
    <s v="Frame ASM"/>
    <s v="004184"/>
    <x v="9"/>
    <s v=""/>
    <s v=""/>
    <s v=""/>
    <s v="count"/>
    <m/>
    <m/>
    <n v="1"/>
    <x v="150"/>
    <m/>
    <m/>
    <s v="Reviewed with operators and inspectors, cleaned up fixture as prevention.  May have happened in transit. "/>
    <m/>
    <m/>
    <m/>
    <m/>
    <m/>
    <n v="1082"/>
    <s v="Pending"/>
    <m/>
    <m/>
    <m/>
    <m/>
    <m/>
  </r>
  <r>
    <x v="1"/>
    <x v="4"/>
    <s v="21-422"/>
    <x v="1"/>
    <s v="Customer"/>
    <s v="Log Only"/>
    <x v="107"/>
    <x v="24"/>
    <s v="Man hole"/>
    <n v="510042"/>
    <x v="0"/>
    <s v=""/>
    <s v=""/>
    <s v=""/>
    <s v="count"/>
    <n v="153885"/>
    <d v="2021-10-21T00:00:00"/>
    <n v="1"/>
    <x v="151"/>
    <s v="Weld"/>
    <s v="Off Location"/>
    <s v="11JAN2022 New Fixture components arrived and should be ready to use on next build due Feb 11th._x000a_18JAN2022 Alert 22-004 Issued to measure dia. Of manhole rings before welding into barrel.  _x000a_20JAN2022 Requested replacement rings from Stratford.  _x000a_25JAN2022 Stack Up issue to be calculated, CMM of the next unit to verify dimensions_x000a_08FEB2022 Dave went through 3D model to demonstrate potential for interference within tolerance. _x000a_11FEB2022 CMM analysis on PO 162598_x000a_15FEB2022 JIm says it fits well now._x000a_08APR2022 meeting with Jim and Nick and Dennis - Komatsu agrees that dimensioning the doors from the centreline is best practice to ensure correct fit up in future.  Jim will submit change request and work on removing defects from QCI_x000a_02MAY2022 CLOSED - QCI Rejected status - no response from Jim re: removal"/>
    <m/>
    <m/>
    <m/>
    <m/>
    <m/>
    <s v="Closed"/>
    <n v="153"/>
    <d v="2022-05-02T00:00:00"/>
    <m/>
    <m/>
    <m/>
    <m/>
  </r>
  <r>
    <x v="2"/>
    <x v="0"/>
    <s v="21-422A"/>
    <x v="1"/>
    <s v="Audit"/>
    <s v="8D - Internal"/>
    <x v="110"/>
    <x v="24"/>
    <s v="Man hole"/>
    <n v="510042"/>
    <x v="0"/>
    <s v=""/>
    <s v=""/>
    <s v=""/>
    <s v="count"/>
    <n v="153885"/>
    <d v="2021-10-21T00:00:00"/>
    <n v="1"/>
    <x v="152"/>
    <s v="Weld"/>
    <s v="Missed Operation"/>
    <s v="* Lead Hand to create multiple copies of WO Traveler if the batch needs to be split into smaller sets.  Write on the top of the copies to identify multiple sets.  Example: “Set 1 of 2, Parts 1 to 3”  “Set 2 of 2, Parts 4 and 5) Quality Alert 22-006 issued for Move cards_x000a_*Clarify expectations for reviewing Work Orders at “Move to Inventory” step. Quality Alert 22-007 issued to notify relevant personnel about closing barcodes._x000a_04MAR2022 Jacob Marcon starting to shadow train with Karen - will be set up to enter OV Inspections into Visual at time of inspection.  _x000a_17MAR2022 waiting on Visual login from Brenda_x000a_23MAR2022 Kirby to review inspection entry in Visual with Steve and Jacob_x000a_21APR2022 email in folder with improved Inspection Barcode entry"/>
    <s v="Dwayne"/>
    <d v="2022-01-10T00:00:00"/>
    <d v="2022-03-20T00:00:00"/>
    <m/>
    <m/>
    <s v="Closed"/>
    <n v="122"/>
    <d v="2022-04-21T00:00:00"/>
    <m/>
    <m/>
    <m/>
    <m/>
  </r>
  <r>
    <x v="1"/>
    <x v="4"/>
    <s v="21-423"/>
    <x v="1"/>
    <s v="Customer"/>
    <s v="Log Only"/>
    <x v="108"/>
    <x v="24"/>
    <s v="Man hole"/>
    <n v="510052"/>
    <x v="0"/>
    <s v=""/>
    <s v=""/>
    <s v=""/>
    <s v="count"/>
    <n v="154519"/>
    <d v="2021-10-21T00:00:00"/>
    <n v="1"/>
    <x v="153"/>
    <s v="Weld"/>
    <s v="Off Location"/>
    <s v="See CAR 21-422 for details"/>
    <m/>
    <m/>
    <m/>
    <m/>
    <m/>
    <s v="Closed"/>
    <n v="152"/>
    <d v="2022-05-02T00:00:00"/>
    <m/>
    <m/>
    <m/>
    <m/>
  </r>
  <r>
    <x v="0"/>
    <x v="0"/>
    <s v="21-424"/>
    <x v="1"/>
    <s v="Customer"/>
    <s v="Log Only"/>
    <x v="111"/>
    <x v="104"/>
    <s v="Panel A Str RH"/>
    <n v="953085"/>
    <x v="0"/>
    <s v=""/>
    <s v=""/>
    <s v=""/>
    <s v="count"/>
    <n v="440534"/>
    <d v="2021-10-21T00:00:00"/>
    <n v="1"/>
    <x v="154"/>
    <s v="Weld"/>
    <s v="Missed Operation"/>
    <m/>
    <s v="Steve S"/>
    <m/>
    <m/>
    <m/>
    <m/>
    <n v="1077"/>
    <s v="Pending"/>
    <m/>
    <s v="9793"/>
    <n v="1963"/>
    <m/>
    <m/>
  </r>
  <r>
    <x v="0"/>
    <x v="0"/>
    <s v="21-425"/>
    <x v="1"/>
    <s v="Customer"/>
    <s v="Log Only"/>
    <x v="112"/>
    <x v="105"/>
    <s v="Platform Center Deck"/>
    <n v="953088"/>
    <x v="0"/>
    <s v=""/>
    <s v=""/>
    <s v=""/>
    <s v="count"/>
    <n v="439698"/>
    <d v="2021-11-21T00:00:00"/>
    <n v="1"/>
    <x v="155"/>
    <s v="Weld"/>
    <s v="Missed Operation"/>
    <s v="No weld symbol has ** in the weld tail for this requirement"/>
    <s v="Steve S/ Willie W"/>
    <m/>
    <m/>
    <m/>
    <m/>
    <n v="1076"/>
    <s v="Pending"/>
    <m/>
    <m/>
    <n v="1958"/>
    <m/>
    <m/>
  </r>
  <r>
    <x v="2"/>
    <x v="1"/>
    <s v="21-426"/>
    <x v="1"/>
    <s v="Customer"/>
    <s v="8D"/>
    <x v="113"/>
    <x v="51"/>
    <s v="tap pad material"/>
    <m/>
    <x v="4"/>
    <s v=""/>
    <s v=""/>
    <s v=""/>
    <s v="count"/>
    <m/>
    <m/>
    <m/>
    <x v="156"/>
    <m/>
    <m/>
    <s v="Canceled"/>
    <m/>
    <m/>
    <m/>
    <m/>
    <m/>
    <n v="1074"/>
    <s v="Pending"/>
    <m/>
    <m/>
    <m/>
    <m/>
    <m/>
  </r>
  <r>
    <x v="1"/>
    <x v="1"/>
    <s v="21-427"/>
    <x v="1"/>
    <s v="Customer"/>
    <s v="Log Only"/>
    <x v="114"/>
    <x v="24"/>
    <s v="Axle housing"/>
    <n v="894300"/>
    <x v="0"/>
    <s v=""/>
    <s v=""/>
    <n v="8"/>
    <s v="don't count"/>
    <n v="155095"/>
    <d v="2021-11-21T00:00:00"/>
    <n v="1"/>
    <x v="157"/>
    <s v="Weld"/>
    <s v="Weld U/S"/>
    <s v="Information notice with drawing posted @  3WC220_x000a_07JAN2022 prepared an analysis to dispute the defect with Jim (saved in folder)_x000a_25JAN2022 Jim confirmed cancelled (email in folder)"/>
    <s v="Jeff H"/>
    <m/>
    <m/>
    <m/>
    <m/>
    <n v="1073"/>
    <s v="Pending"/>
    <m/>
    <m/>
    <m/>
    <m/>
    <m/>
  </r>
  <r>
    <x v="0"/>
    <x v="0"/>
    <s v="21-428"/>
    <x v="1"/>
    <s v="Customer"/>
    <s v="Log Only"/>
    <x v="115"/>
    <x v="92"/>
    <s v="Support A Hanging"/>
    <n v="953095"/>
    <x v="0"/>
    <s v=""/>
    <s v=""/>
    <s v=""/>
    <s v="count"/>
    <n v="437936"/>
    <d v="2021-11-21T00:00:00"/>
    <n v="1"/>
    <x v="158"/>
    <s v="Weld"/>
    <s v="Poor Function"/>
    <m/>
    <s v="Steve S"/>
    <m/>
    <m/>
    <m/>
    <m/>
    <n v="1069"/>
    <s v="Pending"/>
    <m/>
    <s v="9778"/>
    <n v="1960"/>
    <m/>
    <m/>
  </r>
  <r>
    <x v="0"/>
    <x v="0"/>
    <s v="21-429"/>
    <x v="1"/>
    <s v="Customer"/>
    <s v="Log Only"/>
    <x v="116"/>
    <x v="106"/>
    <s v="Support A Hanging"/>
    <n v="953098"/>
    <x v="0"/>
    <s v=""/>
    <s v=""/>
    <s v=""/>
    <s v="count"/>
    <n v="440532"/>
    <d v="2021-10-21T00:00:00"/>
    <n v="1"/>
    <x v="159"/>
    <s v="Weld"/>
    <s v="Off Location"/>
    <s v="Komatsu has started using the CMM to inspect all incoming parts"/>
    <s v="Steve S"/>
    <m/>
    <m/>
    <m/>
    <m/>
    <n v="1063"/>
    <s v="Pending"/>
    <m/>
    <s v="9771"/>
    <n v="1961"/>
    <m/>
    <m/>
  </r>
  <r>
    <x v="0"/>
    <x v="0"/>
    <s v="21-430"/>
    <x v="1"/>
    <s v="Customer"/>
    <s v="Log Only"/>
    <x v="117"/>
    <x v="107"/>
    <s v="Closure Str Front"/>
    <n v="953100"/>
    <x v="0"/>
    <s v=""/>
    <s v=""/>
    <s v=""/>
    <s v="count"/>
    <n v="438400"/>
    <d v="2021-12-21T00:00:00"/>
    <n v="1"/>
    <x v="160"/>
    <s v="Weld"/>
    <s v="Off Location"/>
    <m/>
    <s v="Steve S"/>
    <m/>
    <m/>
    <m/>
    <m/>
    <n v="1062"/>
    <s v="Pending"/>
    <m/>
    <s v="9816"/>
    <n v="1962"/>
    <m/>
    <m/>
  </r>
  <r>
    <x v="0"/>
    <x v="0"/>
    <s v="21-431"/>
    <x v="2"/>
    <s v="Customer"/>
    <s v="Log Only"/>
    <x v="118"/>
    <x v="108"/>
    <s v="Backer Bar`"/>
    <n v="894347"/>
    <x v="0"/>
    <s v=""/>
    <s v=""/>
    <n v="8"/>
    <s v="don't count"/>
    <n v="444006"/>
    <d v="2022-11-21T00:00:00"/>
    <n v="1"/>
    <x v="161"/>
    <s v="Weld"/>
    <s v="Dim U/S"/>
    <m/>
    <s v="John M"/>
    <m/>
    <m/>
    <m/>
    <m/>
    <s v="Closed"/>
    <n v="0"/>
    <d v="2022-01-03T00:00:00"/>
    <s v="9754"/>
    <n v="1964"/>
    <m/>
    <m/>
  </r>
  <r>
    <x v="0"/>
    <x v="0"/>
    <s v="22-432"/>
    <x v="0"/>
    <s v="Customer"/>
    <s v="Log Only"/>
    <x v="119"/>
    <x v="109"/>
    <s v="Grille"/>
    <n v="510240"/>
    <x v="0"/>
    <s v=""/>
    <s v=""/>
    <s v=""/>
    <s v="count"/>
    <n v="441044"/>
    <d v="2022-11-21T00:00:00"/>
    <n v="1"/>
    <x v="162"/>
    <s v="Weld"/>
    <s v="Off Location"/>
    <m/>
    <s v="Steve S"/>
    <m/>
    <m/>
    <m/>
    <m/>
    <n v="1041"/>
    <s v="Pending"/>
    <m/>
    <s v="10849"/>
    <m/>
    <m/>
    <m/>
  </r>
  <r>
    <x v="0"/>
    <x v="0"/>
    <s v="22-433"/>
    <x v="2"/>
    <s v="Customer"/>
    <s v="Log Only"/>
    <x v="120"/>
    <x v="110"/>
    <s v="Mount A Str"/>
    <n v="894396"/>
    <x v="0"/>
    <s v=""/>
    <s v=""/>
    <n v="8"/>
    <s v="don't count"/>
    <n v="442161"/>
    <d v="2022-01-22T00:00:00"/>
    <n v="3"/>
    <x v="163"/>
    <s v="Stamping"/>
    <s v="Wrong Product ID"/>
    <m/>
    <s v="Steve S"/>
    <m/>
    <m/>
    <m/>
    <m/>
    <s v="Closed"/>
    <n v="0"/>
    <d v="2022-01-14T00:00:00"/>
    <m/>
    <m/>
    <m/>
    <m/>
  </r>
  <r>
    <x v="2"/>
    <x v="0"/>
    <s v="22-434"/>
    <x v="0"/>
    <s v="Customer"/>
    <s v="Log Only"/>
    <x v="120"/>
    <x v="111"/>
    <s v="Guard Insep asst Hydrop"/>
    <m/>
    <x v="2"/>
    <s v=""/>
    <s v=""/>
    <s v=""/>
    <s v="count"/>
    <m/>
    <m/>
    <n v="1"/>
    <x v="164"/>
    <m/>
    <m/>
    <s v="RMA issued and parts returned to be repaired"/>
    <m/>
    <m/>
    <m/>
    <m/>
    <m/>
    <s v="Closed"/>
    <n v="0"/>
    <d v="2022-01-14T00:00:00"/>
    <m/>
    <m/>
    <m/>
    <m/>
  </r>
  <r>
    <x v="1"/>
    <x v="4"/>
    <s v="22-435"/>
    <x v="2"/>
    <s v="Customer"/>
    <s v="Log Only"/>
    <x v="120"/>
    <x v="97"/>
    <s v="Man hole"/>
    <n v="510259"/>
    <x v="0"/>
    <s v=""/>
    <s v=""/>
    <s v=""/>
    <s v="count"/>
    <n v="156062"/>
    <d v="2022-11-21T00:00:00"/>
    <n v="1"/>
    <x v="165"/>
    <s v="Weld"/>
    <s v="Off Location"/>
    <s v="See CAR 21-422 for details"/>
    <m/>
    <m/>
    <m/>
    <m/>
    <m/>
    <s v="Closed"/>
    <n v="108"/>
    <d v="2022-05-02T00:00:00"/>
    <m/>
    <m/>
    <m/>
    <m/>
  </r>
  <r>
    <x v="1"/>
    <x v="4"/>
    <s v="22-436"/>
    <x v="2"/>
    <s v="Customer"/>
    <s v="Log Only"/>
    <x v="121"/>
    <x v="57"/>
    <s v="Man hole"/>
    <n v="509940"/>
    <x v="0"/>
    <s v=""/>
    <s v=""/>
    <s v=""/>
    <s v="count"/>
    <n v="151086"/>
    <d v="2022-09-21T00:00:00"/>
    <n v="1"/>
    <x v="166"/>
    <s v="Weld"/>
    <s v="Off Location"/>
    <s v="See CAR 21-422 for details"/>
    <m/>
    <m/>
    <m/>
    <m/>
    <m/>
    <s v="Closed"/>
    <n v="167"/>
    <d v="2022-05-02T00:00:00"/>
    <m/>
    <m/>
    <m/>
    <m/>
  </r>
  <r>
    <x v="0"/>
    <x v="0"/>
    <s v="22-437"/>
    <x v="0"/>
    <s v="Customer"/>
    <s v="Log Only"/>
    <x v="122"/>
    <x v="19"/>
    <s v="Tube Str"/>
    <n v="934753"/>
    <x v="0"/>
    <s v=""/>
    <s v=""/>
    <s v=""/>
    <s v="count"/>
    <n v="439714"/>
    <d v="2022-10-21T00:00:00"/>
    <n v="1"/>
    <x v="167"/>
    <s v="Weld"/>
    <s v="Poor Function"/>
    <m/>
    <s v="Steve S"/>
    <m/>
    <m/>
    <m/>
    <m/>
    <s v="Closed"/>
    <n v="0"/>
    <d v="2022-01-17T00:00:00"/>
    <s v="9805"/>
    <m/>
    <m/>
    <m/>
  </r>
  <r>
    <x v="1"/>
    <x v="1"/>
    <s v="22-438"/>
    <x v="0"/>
    <s v="Customer"/>
    <s v="Log Only"/>
    <x v="123"/>
    <x v="112"/>
    <s v="Axle housing"/>
    <n v="894422"/>
    <x v="0"/>
    <s v=""/>
    <s v=""/>
    <n v="8"/>
    <s v="don't count"/>
    <n v="152892"/>
    <d v="2021-07-01T00:00:00"/>
    <n v="1"/>
    <x v="168"/>
    <s v="Customer Issue"/>
    <s v="Rust - Pitting"/>
    <s v="20JAN2022 Jim emailed right away to notify us this would be removed from QCI (email in folder)"/>
    <s v="Jim"/>
    <m/>
    <m/>
    <m/>
    <m/>
    <s v="Closed"/>
    <n v="0"/>
    <d v="2022-01-20T00:00:00"/>
    <m/>
    <m/>
    <m/>
    <m/>
  </r>
  <r>
    <x v="0"/>
    <x v="0"/>
    <s v="22-439"/>
    <x v="0"/>
    <s v="Customer"/>
    <s v="Log Only"/>
    <x v="124"/>
    <x v="19"/>
    <s v="Tube Structure"/>
    <n v="934763"/>
    <x v="0"/>
    <s v=""/>
    <s v=""/>
    <s v=""/>
    <s v="count"/>
    <s v="Not provided"/>
    <s v="Not provided"/>
    <n v="1"/>
    <x v="167"/>
    <s v="Weld"/>
    <s v="Poor Function"/>
    <m/>
    <s v="Steve S"/>
    <m/>
    <m/>
    <m/>
    <m/>
    <s v="Closed"/>
    <n v="0"/>
    <d v="2022-01-24T00:00:00"/>
    <s v=" "/>
    <s v=" "/>
    <m/>
    <m/>
  </r>
  <r>
    <x v="0"/>
    <x v="0"/>
    <s v="22-440"/>
    <x v="2"/>
    <s v="Customer"/>
    <s v="Log Only"/>
    <x v="125"/>
    <x v="19"/>
    <s v="Tube Structure"/>
    <n v="894435"/>
    <x v="0"/>
    <s v=""/>
    <s v=""/>
    <n v="8"/>
    <s v="don't count"/>
    <s v="Not provided"/>
    <s v="Not provided"/>
    <n v="8"/>
    <x v="169"/>
    <s v="Weld"/>
    <s v="Poor Function"/>
    <m/>
    <s v="Steve S"/>
    <m/>
    <m/>
    <m/>
    <m/>
    <s v="Closed"/>
    <n v="0"/>
    <d v="2022-01-25T00:00:00"/>
    <m/>
    <n v="1966"/>
    <m/>
    <m/>
  </r>
  <r>
    <x v="1"/>
    <x v="0"/>
    <s v="22-441"/>
    <x v="0"/>
    <s v="Customer"/>
    <s v="Log Only"/>
    <x v="126"/>
    <x v="97"/>
    <s v="Axle housing"/>
    <n v="510328"/>
    <x v="0"/>
    <s v=""/>
    <s v=""/>
    <s v=""/>
    <s v="count"/>
    <n v="156063"/>
    <d v="2022-01-01T00:00:00"/>
    <n v="1"/>
    <x v="170"/>
    <s v="Weld"/>
    <s v="Off Location"/>
    <s v="31JAN2022 Reviewed with operator and established that 100 mm offset on tape measure was missed during layout.  Reminded to review Off Location Best Practices training material (copy saved in CAR folder).    _x000a_Marked up repairs not completed? - need to review_x000a_14FEB2022 ITP updated to record rework and stop tags so nothing gets overlooked. _x000a_03MAR2022 New ITP is in process and working well"/>
    <s v="Jeff"/>
    <m/>
    <m/>
    <m/>
    <m/>
    <s v="Closed"/>
    <n v="35"/>
    <d v="2022-03-03T00:00:00"/>
    <m/>
    <m/>
    <m/>
    <m/>
  </r>
  <r>
    <x v="2"/>
    <x v="0"/>
    <s v="22-442"/>
    <x v="0"/>
    <s v="Customer"/>
    <s v="Log Only"/>
    <x v="127"/>
    <x v="113"/>
    <s v="Fuel Tank"/>
    <s v="CN00728952/ CD00288201"/>
    <x v="1"/>
    <s v=""/>
    <s v=""/>
    <s v=""/>
    <s v="count"/>
    <m/>
    <m/>
    <n v="1"/>
    <x v="171"/>
    <m/>
    <m/>
    <s v="28JAN2022 Waiting for RMA to arrive_x000a_03FEB2022 Parts returned and verified for defects._x000a_Need to investigate with Stella at Militex to determine preventative measures_x000a_23FEB2022 Confirmed with Stella they are using a hyperlinked pictue to assist the operator. (See email in folder) "/>
    <s v="Kirby"/>
    <d v="2022-02-03T00:00:00"/>
    <d v="2022-02-18T00:00:00"/>
    <m/>
    <m/>
    <s v="Closed"/>
    <n v="26"/>
    <d v="2022-02-23T00:00:00"/>
    <m/>
    <m/>
    <m/>
    <m/>
  </r>
  <r>
    <x v="2"/>
    <x v="0"/>
    <s v="22-446"/>
    <x v="0"/>
    <s v="Customer"/>
    <s v="Log Only"/>
    <x v="128"/>
    <x v="114"/>
    <s v="Front Tunnel Tacked assy"/>
    <s v="CN00729410 / CD00289025"/>
    <x v="1"/>
    <s v=""/>
    <s v=""/>
    <s v=""/>
    <s v="count"/>
    <m/>
    <m/>
    <n v="6"/>
    <x v="172"/>
    <s v="Forming"/>
    <s v="Poor Function"/>
    <s v="03FEB2022 Alert 22-009 issued 04FEB2022 Conduct a review of internal documentation/dxf compared to print  Check Flat calculation.  Parts are hand trimmed by using a red rubber template and will be getting new stitch and trim pattern to eliminate need for the rubber template (Engineering Trial on 835 and 945 downcomp.) 09FEB2022 Still investigating the issue as the nature of the rejection was not clear. When the parts are returned we can investigate further.15FEB2022 Kirby to measure down components: Follow up with Trial or 835 and 945; Adam to get more info from GDLS 22FEB2022 - down components measured before tacking together for PA01 assembly; follow up once tacked together and still in fixture.  01MAR2022 - Kirby to create CMM program to check  profile in tacked together state.  03MAR2022 - ECN going through for trial on 945s, new template to go through V&amp;V orange tag process 17MAR2022 CLOSED - Action Plan notes added to folder - see ECN 22-015 and ECN 22-019 for further detail"/>
    <s v="Adam"/>
    <d v="2022-02-04T00:00:00"/>
    <m/>
    <m/>
    <m/>
    <s v="Closed"/>
    <n v="42"/>
    <d v="2022-03-17T00:00:00"/>
    <m/>
    <m/>
    <m/>
    <m/>
  </r>
  <r>
    <x v="0"/>
    <x v="0"/>
    <s v="22-447"/>
    <x v="0"/>
    <s v="Customer"/>
    <s v="Log Only"/>
    <x v="129"/>
    <x v="115"/>
    <s v="Cabinet"/>
    <n v="401228"/>
    <x v="0"/>
    <s v=""/>
    <s v=""/>
    <s v=""/>
    <s v="count"/>
    <n v="442097"/>
    <d v="2022-12-21T00:00:00"/>
    <n v="1"/>
    <x v="173"/>
    <m/>
    <s v="Material Distortion"/>
    <s v="Issue is a material distortion that could have happened at any point during and or shipping movement"/>
    <s v="Steve S"/>
    <m/>
    <m/>
    <m/>
    <m/>
    <s v="Closed"/>
    <n v="0"/>
    <d v="2022-02-04T00:00:00"/>
    <m/>
    <n v="1967"/>
    <m/>
    <m/>
  </r>
  <r>
    <x v="2"/>
    <x v="0"/>
    <s v="22-448"/>
    <x v="0"/>
    <s v="Internal"/>
    <s v="5 Why"/>
    <x v="129"/>
    <x v="116"/>
    <s v="cut parts"/>
    <s v="NCR 22-641"/>
    <x v="10"/>
    <s v=""/>
    <s v=""/>
    <s v=""/>
    <s v="count"/>
    <m/>
    <m/>
    <n v="15"/>
    <x v="174"/>
    <s v="Laser / Plasma"/>
    <s v="Wrong Material"/>
    <s v="11FEB2022 Reviewed history with Scott J. - paperwork was filled out correctly with dim. At 0.49, Scott spoke with the operators at the time of the rejection to remind them of the importance of the check.  5Why document started - Follow Up at next CAR Meeting _x000a_15FEB2022 - generated ideas for improvements_x000a_04MAR2022 - requested new verniers and thickness wheel gauges (Rose, Jeremy, Bill email from Cynthia)_x000a_08MAR2022 - issued Change Alert 22-018 to implement corrective actions - double check critical features when stacking plate, measure first piece at cutting and at de-nest_x000a_16MAR2022 follow up email with Scott, Kirby got verniers for calibration on 15MAR2022_x000a_17MAR2022 Kirby to have verniers calibrated for tomorrow _x000a_18MAR2022 Scott has verniers and will release to shop floor on Monday (21MAR2022)_x000a_23MAR2022 Updated Alert to use a log at Denest instead of writing on the WO (they get thrown out)"/>
    <s v="Scott J. "/>
    <m/>
    <m/>
    <m/>
    <m/>
    <s v="Closed"/>
    <n v="49"/>
    <d v="2022-03-25T00:00:00"/>
    <m/>
    <m/>
    <m/>
    <m/>
  </r>
  <r>
    <x v="0"/>
    <x v="0"/>
    <s v="22-449"/>
    <x v="0"/>
    <s v="Customer"/>
    <s v="Log Only"/>
    <x v="130"/>
    <x v="117"/>
    <s v="Cab"/>
    <n v="510366"/>
    <x v="0"/>
    <s v=""/>
    <s v=""/>
    <s v=""/>
    <s v="count"/>
    <n v="439414"/>
    <d v="2022-11-21T00:00:00"/>
    <n v="1"/>
    <x v="175"/>
    <s v="Assembly"/>
    <s v="Underspray"/>
    <m/>
    <s v="John M"/>
    <m/>
    <m/>
    <m/>
    <m/>
    <s v="Closed"/>
    <n v="0"/>
    <d v="2022-02-07T00:00:00"/>
    <s v="10807/10907"/>
    <m/>
    <m/>
    <m/>
  </r>
  <r>
    <x v="0"/>
    <x v="3"/>
    <s v="22-450"/>
    <x v="0"/>
    <s v="Customer"/>
    <s v="Log Only"/>
    <x v="130"/>
    <x v="21"/>
    <s v="Cab"/>
    <n v="510382"/>
    <x v="0"/>
    <s v=""/>
    <s v=""/>
    <s v=""/>
    <s v="count"/>
    <n v="437918"/>
    <d v="2022-01-22T00:00:00"/>
    <n v="1"/>
    <x v="176"/>
    <s v="Receiving / Supplier"/>
    <s v="Poor Function"/>
    <s v="Supplier issue  "/>
    <s v="Karie F"/>
    <m/>
    <m/>
    <m/>
    <m/>
    <n v="1015"/>
    <s v="Pending"/>
    <m/>
    <m/>
    <m/>
    <m/>
    <m/>
  </r>
  <r>
    <x v="0"/>
    <x v="0"/>
    <s v="22-451"/>
    <x v="0"/>
    <s v="Customer"/>
    <s v="Log Only"/>
    <x v="130"/>
    <x v="118"/>
    <s v="Center Deck Support"/>
    <n v="953128"/>
    <x v="0"/>
    <s v=""/>
    <s v=""/>
    <s v=""/>
    <s v="count"/>
    <n v="443452"/>
    <d v="2022-01-22T00:00:00"/>
    <n v="1"/>
    <x v="177"/>
    <s v="Weld"/>
    <s v="Poor Function"/>
    <m/>
    <s v="Steve S /Willie W"/>
    <m/>
    <m/>
    <m/>
    <m/>
    <s v="Closed"/>
    <n v="0"/>
    <d v="2022-02-07T00:00:00"/>
    <s v="11360/11338/11241"/>
    <n v="1965"/>
    <m/>
    <m/>
  </r>
  <r>
    <x v="1"/>
    <x v="1"/>
    <s v="22-452"/>
    <x v="0"/>
    <s v="Customer"/>
    <s v="Log Only"/>
    <x v="131"/>
    <x v="97"/>
    <s v="Axle housing"/>
    <n v="510380"/>
    <x v="0"/>
    <s v=""/>
    <s v=""/>
    <s v=""/>
    <s v="count"/>
    <n v="156061"/>
    <d v="2021-11-01T00:00:00"/>
    <n v="1"/>
    <x v="178"/>
    <s v="Weld"/>
    <s v="Missing Component"/>
    <s v="08FEB22022 Jim informed us on our weekly call that this was an assembly issue and removed from QCI"/>
    <m/>
    <m/>
    <m/>
    <m/>
    <m/>
    <s v="Closed"/>
    <n v="2"/>
    <d v="2022-02-08T00:00:00"/>
    <m/>
    <m/>
    <m/>
    <m/>
  </r>
  <r>
    <x v="2"/>
    <x v="1"/>
    <s v="22-453"/>
    <x v="2"/>
    <s v="Customer"/>
    <s v="Log Only"/>
    <x v="132"/>
    <x v="119"/>
    <s v="Front Tunnel Tacked assy"/>
    <s v="CN00729410 / CD00289025"/>
    <x v="1"/>
    <s v=""/>
    <s v=""/>
    <s v=""/>
    <s v="count"/>
    <s v="N/A"/>
    <s v="N/A"/>
    <n v="6"/>
    <x v="179"/>
    <s v="Forming"/>
    <s v="Poor Function"/>
    <s v="See CAR 22-446"/>
    <s v="Kirby"/>
    <m/>
    <m/>
    <m/>
    <m/>
    <s v="Closed"/>
    <n v="36"/>
    <d v="2022-03-17T00:00:00"/>
    <m/>
    <m/>
    <m/>
    <m/>
  </r>
  <r>
    <x v="0"/>
    <x v="3"/>
    <s v="22-454"/>
    <x v="2"/>
    <s v="Customer"/>
    <s v="Log Only"/>
    <x v="133"/>
    <x v="120"/>
    <s v="Upright"/>
    <n v="934783"/>
    <x v="0"/>
    <s v=""/>
    <s v=""/>
    <s v=""/>
    <s v="count"/>
    <n v="438957"/>
    <d v="2022-01-22T00:00:00"/>
    <n v="1"/>
    <x v="180"/>
    <s v="Weld"/>
    <s v="Material Distortion"/>
    <m/>
    <s v="Steve S"/>
    <m/>
    <m/>
    <m/>
    <m/>
    <n v="1012"/>
    <s v="Pending"/>
    <m/>
    <m/>
    <m/>
    <m/>
    <m/>
  </r>
  <r>
    <x v="1"/>
    <x v="0"/>
    <s v="22-455"/>
    <x v="0"/>
    <s v="Customer"/>
    <s v="Log Only"/>
    <x v="134"/>
    <x v="24"/>
    <s v="Axle housing"/>
    <n v="510420"/>
    <x v="0"/>
    <s v=""/>
    <s v=""/>
    <s v=""/>
    <s v="count"/>
    <n v="156889"/>
    <s v="12-2021"/>
    <n v="1"/>
    <x v="181"/>
    <s v="Weld"/>
    <s v="Masking / Prep"/>
    <s v="TBD - Follow Up at next CAR Meeting _x000a_Was this potentially not prepped on the tapped holes before rework was performed?  Seems more like a flat part welded to round surface issue.  _x000a_14Feb2022 Monitor next 5 axles to investigate _x000a_Quality Alert 22-014 issued"/>
    <s v="Jeff H. "/>
    <m/>
    <m/>
    <m/>
    <m/>
    <s v="Closed"/>
    <n v="33"/>
    <d v="2022-03-16T00:00:00"/>
    <m/>
    <m/>
    <m/>
    <m/>
  </r>
  <r>
    <x v="2"/>
    <x v="0"/>
    <s v="22-456"/>
    <x v="0"/>
    <s v="Customer"/>
    <s v="Log Only"/>
    <x v="135"/>
    <x v="121"/>
    <s v="Plate"/>
    <s v="CD00288188"/>
    <x v="1"/>
    <s v=""/>
    <s v=""/>
    <s v=""/>
    <s v="count"/>
    <m/>
    <m/>
    <n v="1"/>
    <x v="182"/>
    <s v="Forming"/>
    <s v="Poor Function"/>
    <s v="Plate is over formed causing improper alignment to flange. Rework and return to GDLS. _x000a_New templates issued_x000a_01MAR2022 - part is reworked and ready to return"/>
    <s v="Adam"/>
    <m/>
    <m/>
    <m/>
    <m/>
    <s v="Closed"/>
    <n v="14"/>
    <d v="2022-03-01T00:00:00"/>
    <m/>
    <m/>
    <m/>
    <m/>
  </r>
  <r>
    <x v="2"/>
    <x v="1"/>
    <s v="22-457"/>
    <x v="0"/>
    <s v="Customer"/>
    <s v="Log Only"/>
    <x v="135"/>
    <x v="122"/>
    <s v="Plate"/>
    <s v="CD00289214"/>
    <x v="1"/>
    <s v=""/>
    <s v=""/>
    <s v=""/>
    <s v="count"/>
    <m/>
    <m/>
    <n v="1"/>
    <x v="183"/>
    <s v="Forming"/>
    <s v="Poor Function"/>
    <s v="All parts within GDLS have been deemed acceptable to use.  One-off scenario at this point in time. "/>
    <m/>
    <m/>
    <m/>
    <m/>
    <m/>
    <s v="Closed"/>
    <n v="0"/>
    <d v="2022-02-15T00:00:00"/>
    <m/>
    <m/>
    <m/>
    <m/>
  </r>
  <r>
    <x v="0"/>
    <x v="1"/>
    <s v="22-458"/>
    <x v="2"/>
    <s v="Customer"/>
    <s v="Log Only"/>
    <x v="136"/>
    <x v="123"/>
    <s v="LH Deck"/>
    <n v="894516"/>
    <x v="0"/>
    <s v=""/>
    <s v=""/>
    <n v="8"/>
    <s v="don't count"/>
    <n v="443525"/>
    <d v="2022-01-22T00:00:00"/>
    <n v="1"/>
    <x v="184"/>
    <s v="Shipping"/>
    <s v="Damaged"/>
    <s v="Damage occurred after being delivered to Komatsu"/>
    <s v="John K"/>
    <m/>
    <m/>
    <m/>
    <m/>
    <s v="Closed"/>
    <n v="0"/>
    <d v="2022-02-16T00:00:00"/>
    <m/>
    <m/>
    <m/>
    <m/>
  </r>
  <r>
    <x v="0"/>
    <x v="0"/>
    <s v="22-459"/>
    <x v="0"/>
    <s v="Customer"/>
    <s v="Log Only"/>
    <x v="136"/>
    <x v="109"/>
    <s v="Grille"/>
    <n v="510440"/>
    <x v="0"/>
    <s v=""/>
    <s v=""/>
    <s v=""/>
    <s v="count"/>
    <n v="438976"/>
    <d v="2022-10-21T00:00:00"/>
    <n v="1"/>
    <x v="185"/>
    <s v="Weld"/>
    <s v="Off Location"/>
    <m/>
    <s v="Steve S"/>
    <m/>
    <m/>
    <m/>
    <m/>
    <s v="Closed"/>
    <n v="0"/>
    <d v="2022-02-16T00:00:00"/>
    <s v="9808"/>
    <m/>
    <m/>
    <m/>
  </r>
  <r>
    <x v="0"/>
    <x v="0"/>
    <s v="22-460"/>
    <x v="0"/>
    <s v="Customer"/>
    <s v="Log Only"/>
    <x v="137"/>
    <x v="87"/>
    <s v="Washer tank"/>
    <n v="510439"/>
    <x v="0"/>
    <s v=""/>
    <s v=""/>
    <s v=""/>
    <s v="count"/>
    <s v="N/A"/>
    <s v="N/A"/>
    <n v="1"/>
    <x v="186"/>
    <s v="Shipping"/>
    <s v="Damaged"/>
    <m/>
    <s v="John M"/>
    <m/>
    <m/>
    <m/>
    <m/>
    <s v="Closed"/>
    <n v="0"/>
    <d v="2022-02-22T00:00:00"/>
    <m/>
    <n v="1968"/>
    <m/>
    <m/>
  </r>
  <r>
    <x v="0"/>
    <x v="0"/>
    <s v="22-461"/>
    <x v="0"/>
    <s v="Customer"/>
    <s v="Log Only"/>
    <x v="137"/>
    <x v="21"/>
    <s v="Cab"/>
    <n v="510474"/>
    <x v="0"/>
    <s v=""/>
    <s v=""/>
    <s v=""/>
    <s v="count"/>
    <n v="441862"/>
    <d v="2022-02-22T00:00:00"/>
    <n v="1"/>
    <x v="187"/>
    <s v="Weld"/>
    <s v="Off Location"/>
    <m/>
    <s v="Steve S/ Willie W"/>
    <m/>
    <m/>
    <m/>
    <m/>
    <s v="Closed"/>
    <n v="0"/>
    <d v="2022-02-22T00:00:00"/>
    <m/>
    <m/>
    <m/>
    <m/>
  </r>
  <r>
    <x v="0"/>
    <x v="0"/>
    <s v="22-462"/>
    <x v="0"/>
    <s v="Customer"/>
    <s v="Log Only"/>
    <x v="137"/>
    <x v="124"/>
    <s v="Pin Structure"/>
    <n v="934802"/>
    <x v="0"/>
    <s v=""/>
    <s v=""/>
    <s v=""/>
    <s v="count"/>
    <s v="N/A"/>
    <s v="N/A"/>
    <n v="1"/>
    <x v="188"/>
    <s v="Weld"/>
    <s v="Off Location"/>
    <m/>
    <s v="Willie W/ Steve S"/>
    <m/>
    <m/>
    <m/>
    <m/>
    <s v="Closed"/>
    <n v="0"/>
    <d v="2022-02-22T00:00:00"/>
    <m/>
    <n v="1969"/>
    <m/>
    <m/>
  </r>
  <r>
    <x v="1"/>
    <x v="1"/>
    <s v="22-463"/>
    <x v="0"/>
    <s v="Customer"/>
    <s v="Log Only"/>
    <x v="137"/>
    <x v="17"/>
    <s v="Axle housing"/>
    <n v="510478"/>
    <x v="0"/>
    <s v=""/>
    <s v=""/>
    <s v=""/>
    <s v="count"/>
    <n v="156895"/>
    <d v="2022-02-22T00:00:00"/>
    <n v="1"/>
    <x v="189"/>
    <s v="Customer Issue"/>
    <s v="Customer change / error"/>
    <s v="Existing deviation since Aug. 2013.  See copy in folder"/>
    <s v="Jeff H. "/>
    <m/>
    <m/>
    <m/>
    <m/>
    <s v="Closed"/>
    <n v="1"/>
    <d v="2022-02-23T00:00:00"/>
    <m/>
    <m/>
    <m/>
    <m/>
  </r>
  <r>
    <x v="1"/>
    <x v="0"/>
    <s v="22-464"/>
    <x v="0"/>
    <s v="Audit"/>
    <s v="Log Only"/>
    <x v="138"/>
    <x v="24"/>
    <s v="Axle Housing"/>
    <s v="email"/>
    <x v="0"/>
    <s v="Email"/>
    <s v=""/>
    <s v=""/>
    <s v="don't count"/>
    <n v="157661"/>
    <d v="2022-01-01T00:00:00"/>
    <n v="1"/>
    <x v="190"/>
    <s v="Weld"/>
    <s v="Undercut"/>
    <s v="Review PPT with CAR Team at next meeting 28FEB2022 Slide 2 post at 175B; slide 4 and 5 Dave and Jeff to review OFI at Start/Fit &amp; post at 175B;  slide 6 and 7 cold roll and lack of fusion;  slide 8 underfill and poor paint; slide 9 thru 11 some would be within QC4.5 post 2 right hand images at 155/156; slide 12 post at blast/paint, review vacuum tip for OFI 02MAR2022 Quality Alert 22-017 issued with attached images document 14MAR2022 - suggested training on technique for slide 4/5 - WI Update for best practices? Lessons Learned booklet? Vacuum - Chris looking at sourcing detailing attachments 16MAR2022 vacuum tips arrived and given to blaster, Dave reviewing with STFD support for roller modification to move tight weld area to Start/Fit 25MAR2022 feedback from Lee - new tips didn't work, CAPEX in for OFI to start/fit 28MAR2022 Issued 5 Why request to Lee re: shot in nose cone - they stopped dumping the nose cone when they started blasting the nose cone ahead of time - 29MAR2022 - Document dumping process for review and improvement - dump and use scraping tool if needed - suggestion for improved covers for open acces to barrel/release of shot - Mike Moskal working on improvements 09MAY2022 Training material for Blasting/Painting to be defined for HR Training Matrix, relief painter to work with existing painter to review and improve skill level 16MAY2022 set plan tomorrow for weekend work to modify start fit rollers for OFI 03JUN2022 Lee currently reviewing risk assesment of modifying rollers, paint relief cross training is going well 13JUN2022 Lee will track rollers OFI further through CI Process (currently on hold and under review); 20JUN2022 Quality Alert 22-060 issued for racetrack best weld practice to avoid lack of fusion; Lee is continuing to follow up with cross training Alternate painter for holiday coverage.  Cynthia sent Lee Paint Area Lessons learned material, requested to be shared with HR for orientation purposes, Lessons Learned booklet will be issued to the floor next week.  04JUL2022 Closed"/>
    <s v="Chris"/>
    <m/>
    <m/>
    <m/>
    <m/>
    <s v="Closed"/>
    <n v="136"/>
    <d v="2022-07-04T00:00:00"/>
    <m/>
    <m/>
    <m/>
    <m/>
  </r>
  <r>
    <x v="0"/>
    <x v="0"/>
    <s v="22-465"/>
    <x v="0"/>
    <s v="Customer"/>
    <s v="Log Only"/>
    <x v="139"/>
    <x v="125"/>
    <s v="Cab"/>
    <n v="510497"/>
    <x v="0"/>
    <s v=""/>
    <s v=""/>
    <s v=""/>
    <s v="count"/>
    <n v="442294"/>
    <d v="2022-02-22T00:00:00"/>
    <n v="1"/>
    <x v="191"/>
    <s v="Weld"/>
    <s v="Missing Component"/>
    <s v="Issue Qulaity Alert "/>
    <s v="Steve S"/>
    <m/>
    <m/>
    <m/>
    <m/>
    <s v="Closed"/>
    <n v="0"/>
    <d v="2022-02-28T00:00:00"/>
    <s v="9816/10848/11140"/>
    <m/>
    <m/>
    <m/>
  </r>
  <r>
    <x v="0"/>
    <x v="0"/>
    <s v="22-466"/>
    <x v="0"/>
    <s v="Customer"/>
    <s v="Log Only"/>
    <x v="139"/>
    <x v="22"/>
    <s v="Cabinet"/>
    <n v="401420"/>
    <x v="0"/>
    <s v=""/>
    <s v=""/>
    <s v=""/>
    <s v="count"/>
    <n v="442779"/>
    <d v="2022-02-22T00:00:00"/>
    <n v="1"/>
    <x v="192"/>
    <s v="Weld"/>
    <s v="Off Location"/>
    <s v="Issue Quality Alert "/>
    <s v="Willie W/ Steve S"/>
    <m/>
    <m/>
    <m/>
    <m/>
    <s v="Closed"/>
    <n v="0"/>
    <d v="2022-02-28T00:00:00"/>
    <s v="11037/9788"/>
    <m/>
    <m/>
    <m/>
  </r>
  <r>
    <x v="1"/>
    <x v="0"/>
    <s v="22-467"/>
    <x v="0"/>
    <s v="Customer"/>
    <s v="Log Only"/>
    <x v="140"/>
    <x v="126"/>
    <s v="Upright"/>
    <s v="email"/>
    <x v="0"/>
    <s v="Email"/>
    <s v=""/>
    <s v=""/>
    <s v="don't count"/>
    <s v="N/A"/>
    <s v="N/A"/>
    <n v="1"/>
    <x v="193"/>
    <s v="Weld"/>
    <s v="Porosity"/>
    <s v="03MAR2022 Issue Change Alert 22-019 to add QA inspection to the process after blast. "/>
    <s v="Jeff"/>
    <m/>
    <m/>
    <m/>
    <m/>
    <s v="Closed"/>
    <n v="1"/>
    <d v="2022-03-03T00:00:00"/>
    <m/>
    <m/>
    <m/>
    <m/>
  </r>
  <r>
    <x v="2"/>
    <x v="1"/>
    <s v="22-468"/>
    <x v="0"/>
    <s v="Customer"/>
    <s v="5 Why"/>
    <x v="141"/>
    <x v="127"/>
    <s v="Riser"/>
    <s v="CD00289836"/>
    <x v="1"/>
    <s v=""/>
    <s v=""/>
    <s v=""/>
    <s v="count"/>
    <s v="N/A"/>
    <s v="N/A"/>
    <n v="1"/>
    <x v="194"/>
    <s v="Customer Issue"/>
    <s v="Customer change / error"/>
    <s v="03MAR2022 - tied to missed operation open corrective action 21-422A_x000a_08MAR2022 Issued Quality Alert 22-021 - Add Move Tag &quot; Pause for Rework&quot;, wait for complete skid before moving to next operation - _x000a_17MAR2022 Requested 24 hour response with 5 Why form from Rob K.  Action Plan notes saved in folder  _x000a_23MAR2022 Investigation determined the part was not made by our process.  Kirby following up with GDLS to ask about dual sources on this part.  Chris to follow up in dispute meeting with GDLS_x000a_28MAR2022 Paula at GDLS investigated and found it was not our part.  Cancelled - see email in folder_x000a_"/>
    <s v="Rob"/>
    <m/>
    <m/>
    <m/>
    <m/>
    <s v="Closed"/>
    <n v="25"/>
    <d v="2022-03-28T00:00:00"/>
    <m/>
    <s v="RMA 22-468"/>
    <m/>
    <m/>
  </r>
  <r>
    <x v="2"/>
    <x v="4"/>
    <s v="22-469"/>
    <x v="3"/>
    <s v="Customer"/>
    <s v="Log Only"/>
    <x v="142"/>
    <x v="128"/>
    <s v="Turret Shell Mach. "/>
    <s v="CD00290468/ CN00731614"/>
    <x v="1"/>
    <s v=""/>
    <s v=""/>
    <s v=""/>
    <s v="count"/>
    <s v="N/A"/>
    <s v="N/A"/>
    <n v="1"/>
    <x v="195"/>
    <s v="Machining"/>
    <s v="Customer change / error"/>
    <s v="See email from Mike Ellis in folder - repairs were organized with GDLS - meeting set up to review 04APR2022_x000a_"/>
    <s v="Mike E. "/>
    <m/>
    <m/>
    <m/>
    <m/>
    <s v="Closed"/>
    <n v="31"/>
    <d v="2022-04-04T00:00:00"/>
    <m/>
    <m/>
    <m/>
    <m/>
  </r>
  <r>
    <x v="0"/>
    <x v="0"/>
    <s v="22-470"/>
    <x v="0"/>
    <s v="Customer"/>
    <s v="Log Only"/>
    <x v="143"/>
    <x v="21"/>
    <s v="Cab"/>
    <n v="510522"/>
    <x v="0"/>
    <s v=""/>
    <s v=""/>
    <s v=""/>
    <s v="count"/>
    <n v="442321"/>
    <d v="2022-02-22T00:00:00"/>
    <n v="1"/>
    <x v="196"/>
    <s v="Assembly"/>
    <s v="Dim O/S"/>
    <m/>
    <s v="Ha H"/>
    <m/>
    <m/>
    <m/>
    <m/>
    <s v="Closed"/>
    <n v="0"/>
    <d v="2022-03-07T00:00:00"/>
    <s v="9770"/>
    <m/>
    <m/>
    <m/>
  </r>
  <r>
    <x v="0"/>
    <x v="1"/>
    <s v="22-471"/>
    <x v="2"/>
    <s v="Customer"/>
    <s v="Log Only"/>
    <x v="142"/>
    <x v="21"/>
    <s v="Cab"/>
    <n v="510523"/>
    <x v="0"/>
    <s v=""/>
    <s v=""/>
    <s v=""/>
    <s v="count"/>
    <n v="442325"/>
    <d v="2022-02-22T00:00:00"/>
    <n v="1"/>
    <x v="197"/>
    <s v="Assembly"/>
    <s v="in Dispute"/>
    <m/>
    <s v="Ha H"/>
    <m/>
    <m/>
    <m/>
    <m/>
    <s v="Closed"/>
    <n v="0"/>
    <d v="2022-03-04T00:00:00"/>
    <s v="9770"/>
    <m/>
    <m/>
    <m/>
  </r>
  <r>
    <x v="0"/>
    <x v="1"/>
    <s v="22-472"/>
    <x v="2"/>
    <s v="Customer"/>
    <s v="Log Only"/>
    <x v="142"/>
    <x v="21"/>
    <s v="Cab"/>
    <n v="510524"/>
    <x v="0"/>
    <s v=""/>
    <s v=""/>
    <s v=""/>
    <s v="count"/>
    <n v="442326"/>
    <d v="2022-02-22T00:00:00"/>
    <n v="1"/>
    <x v="197"/>
    <s v="Assembly"/>
    <s v="in Dispute"/>
    <m/>
    <s v="Ha H"/>
    <m/>
    <m/>
    <m/>
    <m/>
    <s v="Closed"/>
    <n v="0"/>
    <d v="2022-03-04T00:00:00"/>
    <s v="9770"/>
    <m/>
    <m/>
    <m/>
  </r>
  <r>
    <x v="0"/>
    <x v="1"/>
    <s v="22-473"/>
    <x v="2"/>
    <s v="Customer"/>
    <s v="Log Only"/>
    <x v="142"/>
    <x v="21"/>
    <s v="Cab"/>
    <n v="510525"/>
    <x v="0"/>
    <s v=""/>
    <s v=""/>
    <s v=""/>
    <s v="count"/>
    <n v="442330"/>
    <d v="2022-02-22T00:00:00"/>
    <n v="1"/>
    <x v="197"/>
    <s v="Assembly"/>
    <s v="in Dispute"/>
    <m/>
    <s v="Ha H"/>
    <m/>
    <m/>
    <m/>
    <m/>
    <s v="Closed"/>
    <n v="0"/>
    <d v="2022-03-04T00:00:00"/>
    <s v="9770"/>
    <m/>
    <m/>
    <m/>
  </r>
  <r>
    <x v="0"/>
    <x v="1"/>
    <s v="22-474"/>
    <x v="2"/>
    <s v="Customer"/>
    <s v="Log Only"/>
    <x v="142"/>
    <x v="125"/>
    <s v="Cab"/>
    <n v="510526"/>
    <x v="0"/>
    <s v=""/>
    <s v=""/>
    <s v=""/>
    <s v="count"/>
    <n v="441132"/>
    <d v="2022-01-22T00:00:00"/>
    <n v="1"/>
    <x v="197"/>
    <s v="Assembly"/>
    <s v="in Dispute"/>
    <m/>
    <s v="Ha H"/>
    <m/>
    <m/>
    <m/>
    <m/>
    <s v="Closed"/>
    <n v="0"/>
    <d v="2022-03-04T00:00:00"/>
    <s v="9770"/>
    <m/>
    <m/>
    <m/>
  </r>
  <r>
    <x v="0"/>
    <x v="1"/>
    <s v="22-475"/>
    <x v="2"/>
    <s v="Customer"/>
    <s v="Log Only"/>
    <x v="142"/>
    <x v="125"/>
    <s v="Cab"/>
    <n v="510527"/>
    <x v="0"/>
    <s v=""/>
    <s v=""/>
    <s v=""/>
    <s v="count"/>
    <n v="442292"/>
    <d v="2022-02-22T00:00:00"/>
    <n v="1"/>
    <x v="197"/>
    <s v="Assembly"/>
    <s v="in Dispute"/>
    <m/>
    <s v="Ha H"/>
    <m/>
    <m/>
    <m/>
    <m/>
    <s v="Closed"/>
    <n v="0"/>
    <d v="2022-03-04T00:00:00"/>
    <s v="9770"/>
    <m/>
    <m/>
    <m/>
  </r>
  <r>
    <x v="0"/>
    <x v="1"/>
    <s v="22-476"/>
    <x v="2"/>
    <s v="Customer"/>
    <s v="Log Only"/>
    <x v="142"/>
    <x v="125"/>
    <s v="Cab"/>
    <n v="510528"/>
    <x v="0"/>
    <s v=""/>
    <s v=""/>
    <s v=""/>
    <s v="count"/>
    <n v="439416"/>
    <d v="2022-12-21T00:00:00"/>
    <n v="1"/>
    <x v="197"/>
    <s v="Assembly"/>
    <s v="in Dispute"/>
    <m/>
    <s v="Ha H"/>
    <m/>
    <m/>
    <m/>
    <m/>
    <s v="Closed"/>
    <n v="0"/>
    <d v="2022-03-04T00:00:00"/>
    <s v="9770"/>
    <m/>
    <m/>
    <m/>
  </r>
  <r>
    <x v="0"/>
    <x v="1"/>
    <s v="22-477"/>
    <x v="2"/>
    <s v="Customer"/>
    <s v="Log Only"/>
    <x v="142"/>
    <x v="125"/>
    <s v="Cab"/>
    <n v="510529"/>
    <x v="0"/>
    <s v=""/>
    <s v=""/>
    <s v=""/>
    <s v="count"/>
    <n v="442294"/>
    <d v="2022-02-22T00:00:00"/>
    <n v="1"/>
    <x v="197"/>
    <s v="Assembly"/>
    <s v="in Dispute"/>
    <m/>
    <s v="Ha H"/>
    <m/>
    <m/>
    <m/>
    <m/>
    <s v="Closed"/>
    <n v="0"/>
    <d v="2022-03-04T00:00:00"/>
    <s v="10807"/>
    <m/>
    <m/>
    <m/>
  </r>
  <r>
    <x v="0"/>
    <x v="0"/>
    <s v="22-478"/>
    <x v="0"/>
    <s v="Customer"/>
    <s v="Log Only"/>
    <x v="142"/>
    <x v="129"/>
    <s v="Plate Mount"/>
    <n v="934816"/>
    <x v="0"/>
    <s v=""/>
    <s v=""/>
    <s v=""/>
    <s v="count"/>
    <n v="444137"/>
    <d v="2022-02-22T00:00:00"/>
    <n v="1"/>
    <x v="198"/>
    <s v="Receiving / Supplier"/>
    <s v="Poor Function"/>
    <s v="Parts are purchased from QCI Stratford"/>
    <m/>
    <m/>
    <m/>
    <m/>
    <m/>
    <s v="Closed"/>
    <n v="0"/>
    <d v="2022-03-04T00:00:00"/>
    <m/>
    <m/>
    <m/>
    <m/>
  </r>
  <r>
    <x v="1"/>
    <x v="0"/>
    <s v="22-479"/>
    <x v="0"/>
    <s v="Customer"/>
    <s v="Log Only"/>
    <x v="143"/>
    <x v="130"/>
    <s v="Axle Housing"/>
    <n v="510537"/>
    <x v="0"/>
    <s v=""/>
    <s v=""/>
    <s v=""/>
    <s v="count"/>
    <n v="157664"/>
    <d v="2022-02-01T00:00:00"/>
    <n v="1"/>
    <x v="199"/>
    <s v="Weld"/>
    <s v="Missing Component"/>
    <s v="08MAR2022 Quality Alert 22-022 issued (cancelled)_x000a_Jeff posted an image in cell 175B with relevant print area highlighted to notify operators (see pic in folder)_x000a_14MAR2022 part missing from kit -  Implemented Shortage Tag in Woodstock and reviewed PRO-09 Product ID with team leads and shipping personnel_x000a_16MAR2022 created new Woodstock Shortage Tag draft and released to shop floor for trial - NCRs will be logged and issued to QCI Stratford to track missing/defective parts from kits_x000a_01APR2022 Cynthia will follow up with STFD and CAMB re: common shortage tag option_x000a_18APR2022 FRM-MF-001 Part Shortage Form released to Triangle for all 3 QCI Plants"/>
    <s v="Cynthia"/>
    <m/>
    <m/>
    <m/>
    <m/>
    <s v="Closed"/>
    <n v="42"/>
    <d v="2022-04-18T00:00:00"/>
    <m/>
    <m/>
    <m/>
    <m/>
  </r>
  <r>
    <x v="2"/>
    <x v="0"/>
    <s v="22-480"/>
    <x v="2"/>
    <s v="Internal"/>
    <s v="5 Why"/>
    <x v="143"/>
    <x v="116"/>
    <s v="Axle Housing Kits"/>
    <s v="22-653 _x000a_Supplier NC"/>
    <x v="7"/>
    <s v=""/>
    <s v=""/>
    <s v=""/>
    <s v="count"/>
    <n v="158865"/>
    <d v="2022-02-01T00:00:00"/>
    <n v="1"/>
    <x v="200"/>
    <s v="Shipping"/>
    <s v="Missing Component"/>
    <s v="08MAR2022 5 Why/ CI project initiated_x000a_10MAR2022 CI Meeting to create Action Items - more data collection to pinpoint errors in a more timely manner _x000a_11MAR2022 Woodstock to start using Orange Shortage pages to identifiy kits that have been pulled from to replace parts (see WDSK CAR 22-479)_x000a_16MAR2022 update from Jaime - second person is now checking kits before leaving for WDSK_x000a_24MAR2022 updated plan from Jaime saved in folder -working on visual control for ensuring kit complete - can be used at Woodstock Rec'g once finalized_x000a_29MAR2022 - Lee says the Shortage Tag for Woodstock is working well_x000a_01APR2022 review with Stratford for Marlene and Greg's shortage/ process deviation tags and review with other plants to see if one form works for all_x000a_05APR2022 Greg's process looks solid, he will start using Shortage Tag when known shortage going to WDSK - Marlene has not been getting some pick lists lately, waits for parts to show up in the area with WO on it and gathers that way - OFI to make internal/CAMB kits more similar to WDSK process_x000a_18APR2022 New Shortage tag released in Triangle for all 3 QCI plants FRM-MF-001_x000a_19APR2022 Reference CIP CIT22-0022 for further follow up"/>
    <s v="Jaime/ Gowtham"/>
    <d v="2022-03-08T00:00:00"/>
    <d v="2022-03-28T00:00:00"/>
    <m/>
    <m/>
    <s v="Closed"/>
    <n v="43"/>
    <d v="2022-04-19T00:00:00"/>
    <m/>
    <m/>
    <m/>
    <m/>
  </r>
  <r>
    <x v="0"/>
    <x v="3"/>
    <s v="22-481"/>
    <x v="0"/>
    <s v="Customer"/>
    <s v="Log Only"/>
    <x v="144"/>
    <x v="131"/>
    <s v="Platform Center Deck"/>
    <n v="510545"/>
    <x v="0"/>
    <s v=""/>
    <s v=""/>
    <s v=""/>
    <s v="count"/>
    <s v="Not provided"/>
    <s v="Not provided"/>
    <n v="1"/>
    <x v="201"/>
    <s v="Weld"/>
    <s v="Off Location"/>
    <m/>
    <s v="Steve S"/>
    <m/>
    <m/>
    <m/>
    <m/>
    <n v="985"/>
    <s v="Pending"/>
    <m/>
    <s v="11235/11360/11241"/>
    <m/>
    <m/>
    <m/>
  </r>
  <r>
    <x v="0"/>
    <x v="0"/>
    <s v="22-482"/>
    <x v="0"/>
    <s v="Customer"/>
    <s v="Log Only"/>
    <x v="144"/>
    <x v="37"/>
    <s v="Bracket A Diagnostic"/>
    <n v="510547"/>
    <x v="0"/>
    <s v=""/>
    <s v=""/>
    <s v=""/>
    <s v="count"/>
    <n v="443438"/>
    <d v="2022-01-22T00:00:00"/>
    <n v="1"/>
    <x v="202"/>
    <s v="Weld"/>
    <s v="Off Location"/>
    <m/>
    <s v="WillieW"/>
    <m/>
    <m/>
    <m/>
    <m/>
    <s v="Closed"/>
    <n v="0"/>
    <d v="2022-03-09T00:00:00"/>
    <s v="11375"/>
    <m/>
    <m/>
    <m/>
  </r>
  <r>
    <x v="0"/>
    <x v="0"/>
    <s v="22-483"/>
    <x v="2"/>
    <s v="Customer"/>
    <s v="Log Only"/>
    <x v="144"/>
    <x v="37"/>
    <s v="Bracket A Diagnostic"/>
    <n v="894585"/>
    <x v="0"/>
    <s v=""/>
    <s v=""/>
    <n v="8"/>
    <s v="don't count"/>
    <n v="443438"/>
    <d v="2022-01-22T00:00:00"/>
    <n v="15"/>
    <x v="203"/>
    <s v="Weld"/>
    <s v="Off Location"/>
    <s v="Defect linked to 22-482"/>
    <s v="Willie W"/>
    <m/>
    <m/>
    <m/>
    <m/>
    <s v="Closed"/>
    <n v="0"/>
    <d v="2022-03-09T00:00:00"/>
    <s v="11375"/>
    <n v="1973"/>
    <m/>
    <m/>
  </r>
  <r>
    <x v="0"/>
    <x v="0"/>
    <s v="22-484"/>
    <x v="0"/>
    <s v="Customer"/>
    <s v="Log Only"/>
    <x v="144"/>
    <x v="132"/>
    <s v="Upright A., LH Sub Str"/>
    <n v="953150"/>
    <x v="0"/>
    <s v=""/>
    <s v=""/>
    <s v=""/>
    <s v="count"/>
    <n v="443712"/>
    <d v="2022-01-22T00:00:00"/>
    <n v="1"/>
    <x v="204"/>
    <s v="Machining"/>
    <s v="Off Location"/>
    <m/>
    <m/>
    <m/>
    <m/>
    <m/>
    <m/>
    <s v="Closed"/>
    <n v="0"/>
    <d v="2022-03-09T00:00:00"/>
    <m/>
    <n v="1971"/>
    <m/>
    <m/>
  </r>
  <r>
    <x v="0"/>
    <x v="0"/>
    <s v="22-485"/>
    <x v="0"/>
    <s v="Customer"/>
    <s v="Log Only"/>
    <x v="145"/>
    <x v="125"/>
    <s v="Cab"/>
    <n v="510557"/>
    <x v="0"/>
    <s v=""/>
    <s v=""/>
    <s v=""/>
    <s v="count"/>
    <n v="442295"/>
    <d v="2022-02-22T00:00:00"/>
    <n v="1"/>
    <x v="205"/>
    <s v="Weld"/>
    <s v="Off Location"/>
    <s v="Defect is in dispute due to lack of information on the assembly drawings."/>
    <s v="Steev S /Willie W"/>
    <m/>
    <m/>
    <m/>
    <m/>
    <s v="Closed"/>
    <n v="0"/>
    <d v="2022-03-11T00:00:00"/>
    <m/>
    <m/>
    <m/>
    <m/>
  </r>
  <r>
    <x v="0"/>
    <x v="0"/>
    <s v="22-486"/>
    <x v="0"/>
    <s v="Customer"/>
    <s v="Log Only"/>
    <x v="146"/>
    <x v="133"/>
    <s v="Deck support"/>
    <n v="934824"/>
    <x v="0"/>
    <s v=""/>
    <s v=""/>
    <s v=""/>
    <s v="count"/>
    <n v="152965"/>
    <s v="08/2021"/>
    <n v="1"/>
    <x v="206"/>
    <s v="Weld"/>
    <s v="Porosity"/>
    <s v="This product was manufactured in Aug 2021, which was before our Weld Quality Improvement initiative (see CAR 21-402 from Oct 2021) and our increased weld inspection on supports post blast (see CAR 22-467 from Mar 2022).  "/>
    <s v="Cynthia"/>
    <m/>
    <m/>
    <m/>
    <m/>
    <s v="Closed"/>
    <n v="0"/>
    <d v="2022-03-15T00:00:00"/>
    <m/>
    <m/>
    <m/>
    <m/>
  </r>
  <r>
    <x v="2"/>
    <x v="0"/>
    <s v="22-487"/>
    <x v="0"/>
    <s v="Customer"/>
    <s v="8D - Internal"/>
    <x v="147"/>
    <x v="84"/>
    <s v="Side Frame Insep Assy"/>
    <s v="CD00291207"/>
    <x v="1"/>
    <s v=""/>
    <s v=""/>
    <s v=""/>
    <s v="count"/>
    <s v="N/A"/>
    <s v="N/A"/>
    <n v="1"/>
    <x v="207"/>
    <s v="Weld"/>
    <s v="Off Location"/>
    <s v="17MAR2022 See notes in Action Plan saved in folder; Quality Alert 22-027 issued, Eng group to review and update fixtures_x000a_30MAR2022 Rob has parts for updated fixture now - waiting for V&amp;V process_x000a_01APR2022 Chris is working on the duplication of sign off issue_x000a_19APR2022 Purge stock found 7 more with the same defect.  See CAR 22-509_x000a_21APR2022 fixture is working, but needs plunger adjusted/replaced_x000a_03MAY2022 ENG confirmed Fixture reference in Eng Master CLOSED see action plan report in folder for details"/>
    <s v="Adam"/>
    <m/>
    <m/>
    <m/>
    <m/>
    <s v="Closed"/>
    <n v="48"/>
    <d v="2022-05-03T00:00:00"/>
    <m/>
    <m/>
    <m/>
    <m/>
  </r>
  <r>
    <x v="0"/>
    <x v="0"/>
    <s v="22-488"/>
    <x v="2"/>
    <s v="Customer"/>
    <s v="Log Only"/>
    <x v="148"/>
    <x v="129"/>
    <s v="Plate Mount"/>
    <n v="894568"/>
    <x v="0"/>
    <s v=""/>
    <s v=""/>
    <n v="8"/>
    <s v="don't count"/>
    <s v="Not provided"/>
    <s v="Not provided"/>
    <n v="20"/>
    <x v="208"/>
    <s v="Receiving / Supplier"/>
    <s v="Dim U/S"/>
    <s v="18MAR2022 Issued NCR 22-659 to QCI Stratford, and Quality Alert 22-028 to both CAMB and STFD_x000a_24MAR2022 Part had switched to Plasma to incorporate bevel into cutting operation, but now realize the quality was compromised on the slots.  These parts will be done back on the laser moving forward as per Scott.  _x000a_25MAR2022 - CAR 22-490 Internal 8D initiated at Stratford to formalize the corrective action"/>
    <s v="Scott J. "/>
    <m/>
    <m/>
    <m/>
    <m/>
    <s v="Closed"/>
    <n v="0"/>
    <d v="2022-03-17T00:00:00"/>
    <m/>
    <n v="1970"/>
    <m/>
    <m/>
  </r>
  <r>
    <x v="0"/>
    <x v="0"/>
    <s v="22-489"/>
    <x v="0"/>
    <s v="Customer"/>
    <s v="Log Only"/>
    <x v="149"/>
    <x v="134"/>
    <s v="Center Deck Support"/>
    <n v="953156"/>
    <x v="0"/>
    <s v=""/>
    <s v=""/>
    <s v=""/>
    <s v="count"/>
    <n v="442300"/>
    <d v="2022-01-22T00:00:00"/>
    <n v="1"/>
    <x v="209"/>
    <s v="Weld"/>
    <s v="Off Location"/>
    <m/>
    <s v="Steve S"/>
    <m/>
    <m/>
    <m/>
    <m/>
    <s v="Closed"/>
    <n v="0"/>
    <d v="2022-03-22T00:00:00"/>
    <s v="11360/10991/11241/11070"/>
    <n v="1972"/>
    <m/>
    <m/>
  </r>
  <r>
    <x v="2"/>
    <x v="0"/>
    <s v="22-490"/>
    <x v="0"/>
    <s v="Internal"/>
    <s v="8D - Internal"/>
    <x v="150"/>
    <x v="129"/>
    <s v="Plate Mount"/>
    <s v="NCR 22-659"/>
    <x v="10"/>
    <s v=""/>
    <s v=""/>
    <s v=""/>
    <s v="count"/>
    <s v="N/A"/>
    <s v="N/A"/>
    <n v="20"/>
    <x v="210"/>
    <s v="Laser / Plasma"/>
    <s v="Dim U/S"/>
    <s v="25MAR2022 5 Why completed by Scott- PM-06 Change Control (ECN) was not followed - initiate internal 8D; meeting booked for 01APR2022_x000a_13APR2022 email sent for review of ECN process, Dave following up as information comes his way"/>
    <s v="Scott/ Mick"/>
    <m/>
    <m/>
    <m/>
    <m/>
    <s v="Closed"/>
    <n v="19"/>
    <d v="2022-04-13T00:00:00"/>
    <m/>
    <m/>
    <m/>
    <m/>
  </r>
  <r>
    <x v="0"/>
    <x v="0"/>
    <s v="22-491"/>
    <x v="0"/>
    <s v="Customer"/>
    <s v="Log Only"/>
    <x v="151"/>
    <x v="21"/>
    <s v="Cab"/>
    <n v="510695"/>
    <x v="0"/>
    <s v=""/>
    <s v=""/>
    <s v=""/>
    <s v="count"/>
    <n v="436841"/>
    <d v="2022-12-21T00:00:00"/>
    <n v="1"/>
    <x v="211"/>
    <s v="Weld"/>
    <s v="Material Distortion"/>
    <m/>
    <s v="Steve S"/>
    <m/>
    <m/>
    <m/>
    <m/>
    <s v="Closed"/>
    <n v="0"/>
    <d v="2022-03-31T00:00:00"/>
    <s v="11193/10943/11199/9802"/>
    <m/>
    <m/>
    <m/>
  </r>
  <r>
    <x v="0"/>
    <x v="0"/>
    <s v="22-492"/>
    <x v="0"/>
    <s v="Customer"/>
    <s v="Log Only"/>
    <x v="151"/>
    <x v="135"/>
    <s v="Bracket Str"/>
    <n v="894668"/>
    <x v="0"/>
    <s v=""/>
    <s v=""/>
    <n v="8"/>
    <s v="don't count"/>
    <s v="Not provided"/>
    <s v="Not provided"/>
    <n v="6"/>
    <x v="212"/>
    <s v="Forming"/>
    <s v="Off Location"/>
    <m/>
    <s v="John M"/>
    <m/>
    <m/>
    <m/>
    <m/>
    <s v="Closed"/>
    <n v="0"/>
    <d v="2022-03-31T00:00:00"/>
    <m/>
    <m/>
    <m/>
    <m/>
  </r>
  <r>
    <x v="1"/>
    <x v="0"/>
    <s v="22-493"/>
    <x v="2"/>
    <s v="Customer"/>
    <s v="Log Only"/>
    <x v="151"/>
    <x v="24"/>
    <s v="Axle Housing"/>
    <n v="894676"/>
    <x v="0"/>
    <s v=""/>
    <s v=""/>
    <n v="8"/>
    <s v="don't count"/>
    <s v="WO158333"/>
    <s v="02-2022"/>
    <n v="1"/>
    <x v="213"/>
    <s v="Paint"/>
    <s v="Contamination"/>
    <s v="Currently focused on improving the cleaning process after blast as an internal OFI from February Audit at Komatsu (See CAR 22-464) _x000a_03APR2022 Quality Alert 22-034 issued, email sent to address incorrect WO stamping - investigation required to determine root cause_x000a_04APR2022 - WO corrected to 158333, Lee will try having operators clean the machining fluid out with thinner pre-blast, root cause agreed to be blast material underneath paint, Mike working on access hole cover improvements _x000a_08APR2022  WI-MF-011-SW Komatsu Blast media clean-up to be reviewed by blaster and painter - existing WI that should be followed - Lee reviewed with blasters, also noted requirements for removing all blast material from deck supports (see email notification from Komatsu in folder)_x000a_18APR2022 process improvements seem to be effective, review again next week_x000a_19APR2022 Sue asked for RMA and rework asap_x000a_27APR2022 verified paint thickness in several areas on the reworked axle housing"/>
    <s v="Lee"/>
    <m/>
    <m/>
    <m/>
    <m/>
    <s v="Closed"/>
    <n v="27"/>
    <d v="2022-04-27T00:00:00"/>
    <m/>
    <d v="2022-04-19T00:00:00"/>
    <m/>
    <m/>
  </r>
  <r>
    <x v="0"/>
    <x v="1"/>
    <s v="22-494"/>
    <x v="0"/>
    <s v="Customer"/>
    <s v="Log Only"/>
    <x v="151"/>
    <x v="125"/>
    <s v="Cab"/>
    <n v="510701"/>
    <x v="0"/>
    <s v=""/>
    <s v=""/>
    <s v=""/>
    <s v="count"/>
    <n v="439416"/>
    <m/>
    <n v="1"/>
    <x v="214"/>
    <s v="Assembly"/>
    <m/>
    <s v="Not a QCI inatalled part"/>
    <m/>
    <m/>
    <m/>
    <m/>
    <m/>
    <s v="Closed"/>
    <n v="0"/>
    <d v="2022-03-31T00:00:00"/>
    <m/>
    <m/>
    <m/>
    <m/>
  </r>
  <r>
    <x v="0"/>
    <x v="0"/>
    <s v="22-495"/>
    <x v="0"/>
    <s v="Customer"/>
    <s v="Log Only"/>
    <x v="152"/>
    <x v="136"/>
    <s v="Grille"/>
    <n v="953178"/>
    <x v="0"/>
    <s v=""/>
    <s v=""/>
    <s v=""/>
    <s v="count"/>
    <n v="442626"/>
    <d v="2022-01-22T00:00:00"/>
    <n v="1"/>
    <x v="215"/>
    <s v="Weld"/>
    <s v="Off Location"/>
    <m/>
    <s v="Steve S"/>
    <m/>
    <m/>
    <m/>
    <m/>
    <s v="Closed"/>
    <n v="0"/>
    <d v="2022-04-05T00:00:00"/>
    <s v="9808"/>
    <n v="1979"/>
    <m/>
    <m/>
  </r>
  <r>
    <x v="0"/>
    <x v="0"/>
    <s v="22-496"/>
    <x v="0"/>
    <s v="Customer"/>
    <s v="Log Only"/>
    <x v="152"/>
    <x v="137"/>
    <s v="Platform Lower LH."/>
    <n v="510715"/>
    <x v="0"/>
    <s v=""/>
    <s v=""/>
    <s v=""/>
    <s v="count"/>
    <n v="440973"/>
    <d v="2022-11-21T00:00:00"/>
    <n v="1"/>
    <x v="216"/>
    <s v="Weld"/>
    <s v="Off Location"/>
    <m/>
    <s v="Steve S"/>
    <m/>
    <m/>
    <m/>
    <m/>
    <s v="Closed"/>
    <n v="0"/>
    <d v="2022-04-05T00:00:00"/>
    <s v="9971"/>
    <m/>
    <m/>
    <m/>
  </r>
  <r>
    <x v="2"/>
    <x v="4"/>
    <s v="22-497"/>
    <x v="0"/>
    <s v="Internal"/>
    <s v="Log Only"/>
    <x v="152"/>
    <x v="138"/>
    <s v="LH Fuel tank"/>
    <s v="email"/>
    <x v="2"/>
    <s v="Email"/>
    <s v=""/>
    <s v=""/>
    <s v="don't count"/>
    <s v="TBD"/>
    <s v="TBD"/>
    <n v="1"/>
    <x v="217"/>
    <s v="Weld"/>
    <m/>
    <s v="RMA issued for return to investigate further and repair. Requested investigation by Rob K when it arrives. Objective evidence from Visual and hard copy of WO saved in folder_x000a_08APR2022 - suspected cross threaded at Militex - asking them to confirm if that is a possibility - Militex denies they damaged it (see email in folder)_x000a_21APR2022 - cross threaded - possible to pressure test? Rob -inconclusive, could maybe force fitting on_x000a_28APR2022 Cost of the Militex rework on this fuel tank is $597.26_x000a_02MAY2022 - ENG added cross thread check to pressure test and inspection operations (see email in folder) - CLOSED (QCI Rejected status)"/>
    <s v="Rob"/>
    <m/>
    <m/>
    <m/>
    <m/>
    <s v="Closed"/>
    <n v="27"/>
    <d v="2022-05-02T00:00:00"/>
    <m/>
    <s v="22-497"/>
    <m/>
    <m/>
  </r>
  <r>
    <x v="0"/>
    <x v="0"/>
    <s v="22-498"/>
    <x v="0"/>
    <s v="Customer"/>
    <s v="Log Only"/>
    <x v="152"/>
    <x v="139"/>
    <s v="Box Str Hotstart"/>
    <n v="510716"/>
    <x v="0"/>
    <s v=""/>
    <s v=""/>
    <s v=""/>
    <s v="count"/>
    <n v="447072"/>
    <d v="2022-03-22T00:00:00"/>
    <n v="1"/>
    <x v="218"/>
    <s v="Clean/Grind"/>
    <s v="Contamination"/>
    <m/>
    <s v="John M"/>
    <m/>
    <m/>
    <m/>
    <m/>
    <s v="Closed"/>
    <n v="0"/>
    <d v="2022-04-05T00:00:00"/>
    <m/>
    <m/>
    <m/>
    <m/>
  </r>
  <r>
    <x v="0"/>
    <x v="0"/>
    <s v="22-499"/>
    <x v="0"/>
    <s v="Customer"/>
    <s v="Log Only"/>
    <x v="152"/>
    <x v="140"/>
    <s v="Cab "/>
    <n v="953180"/>
    <x v="0"/>
    <s v=""/>
    <s v=""/>
    <s v=""/>
    <s v="count"/>
    <n v="446366"/>
    <d v="2022-02-22T00:00:00"/>
    <n v="1"/>
    <x v="219"/>
    <m/>
    <m/>
    <m/>
    <m/>
    <m/>
    <m/>
    <m/>
    <m/>
    <s v="Closed"/>
    <n v="0"/>
    <d v="2022-04-05T00:00:00"/>
    <m/>
    <n v="1976"/>
    <m/>
    <m/>
  </r>
  <r>
    <x v="0"/>
    <x v="0"/>
    <s v="22-500"/>
    <x v="0"/>
    <s v="Customer"/>
    <s v="Log Only"/>
    <x v="153"/>
    <x v="22"/>
    <s v="Cabinet"/>
    <n v="894700"/>
    <x v="0"/>
    <s v=""/>
    <s v=""/>
    <n v="8"/>
    <s v="don't count"/>
    <s v="442799/444061"/>
    <d v="2022-01-22T00:00:00"/>
    <n v="2"/>
    <x v="220"/>
    <s v="Weld"/>
    <s v="Off Location"/>
    <m/>
    <s v="Steve S"/>
    <m/>
    <m/>
    <m/>
    <m/>
    <s v="Closed"/>
    <n v="0"/>
    <d v="2022-04-07T00:00:00"/>
    <s v="11037"/>
    <n v="1977"/>
    <m/>
    <m/>
  </r>
  <r>
    <x v="1"/>
    <x v="0"/>
    <s v="22-501"/>
    <x v="0"/>
    <s v="Customer"/>
    <s v="Log Only"/>
    <x v="154"/>
    <x v="112"/>
    <s v="Axle Housing"/>
    <n v="510723"/>
    <x v="0"/>
    <s v=""/>
    <s v=""/>
    <s v=""/>
    <s v="count"/>
    <n v="152893"/>
    <d v="2021-08-01T00:00:00"/>
    <n v="1"/>
    <x v="221"/>
    <s v="Machining"/>
    <s v="Dim U/S"/>
    <s v="08APR2022 - see Jeff's email response saved in folder - likely caused by hot spots and / or tool deflection, new go/nogo gauge, machining program adjusted to remove more material_x000a_18APR2022 Ron will communicate the go/no-go usage to the relevant people in the machining group"/>
    <s v="Jeff"/>
    <m/>
    <m/>
    <m/>
    <m/>
    <s v="Closed"/>
    <n v="12"/>
    <d v="2022-04-18T00:00:00"/>
    <m/>
    <m/>
    <m/>
    <m/>
  </r>
  <r>
    <x v="0"/>
    <x v="1"/>
    <s v="22-502"/>
    <x v="0"/>
    <s v="Customer"/>
    <s v="Log Only"/>
    <x v="155"/>
    <x v="141"/>
    <s v="RH Deck"/>
    <n v="510755"/>
    <x v="0"/>
    <s v=""/>
    <s v=""/>
    <s v=""/>
    <s v="count"/>
    <s v="N/A"/>
    <s v="N/A"/>
    <n v="1"/>
    <x v="222"/>
    <s v="Weld"/>
    <s v="Wrong Component"/>
    <s v="This is not a Steelcraft deck we have not shipped any to Komatsu (WO#916074 not Steelcraft)"/>
    <s v="John K"/>
    <m/>
    <m/>
    <m/>
    <m/>
    <s v="Closed"/>
    <n v="0"/>
    <d v="2022-04-11T00:00:00"/>
    <m/>
    <m/>
    <m/>
    <m/>
  </r>
  <r>
    <x v="0"/>
    <x v="0"/>
    <s v="22-503"/>
    <x v="0"/>
    <s v="Customer"/>
    <s v="Log Only"/>
    <x v="156"/>
    <x v="55"/>
    <s v="LH Deck"/>
    <n v="510764"/>
    <x v="0"/>
    <s v=""/>
    <s v=""/>
    <s v=""/>
    <s v="count"/>
    <n v="441843"/>
    <d v="2022-01-22T00:00:00"/>
    <n v="1"/>
    <x v="223"/>
    <s v="Weld"/>
    <s v="Wrong Component"/>
    <m/>
    <s v="Steve S"/>
    <m/>
    <m/>
    <m/>
    <m/>
    <s v="Closed"/>
    <n v="0"/>
    <d v="2022-04-12T00:00:00"/>
    <s v="9834"/>
    <m/>
    <m/>
    <m/>
  </r>
  <r>
    <x v="0"/>
    <x v="0"/>
    <s v="22-504"/>
    <x v="2"/>
    <s v="Customer"/>
    <s v="Log Only"/>
    <x v="157"/>
    <x v="19"/>
    <s v="Tube Structure"/>
    <n v="894723"/>
    <x v="0"/>
    <s v=""/>
    <s v=""/>
    <n v="8"/>
    <s v="don't count"/>
    <s v="Not provided"/>
    <s v="Not provided"/>
    <n v="1"/>
    <x v="224"/>
    <s v="Weld"/>
    <s v="Weld U/S"/>
    <m/>
    <s v="Steve S"/>
    <m/>
    <m/>
    <m/>
    <m/>
    <s v="Closed"/>
    <n v="0"/>
    <d v="2022-04-13T00:00:00"/>
    <m/>
    <n v="1980"/>
    <m/>
    <m/>
  </r>
  <r>
    <x v="0"/>
    <x v="0"/>
    <s v="22-505"/>
    <x v="0"/>
    <s v="Customer"/>
    <s v="Log Only"/>
    <x v="158"/>
    <x v="41"/>
    <s v="Cabinet"/>
    <n v="401576"/>
    <x v="0"/>
    <s v=""/>
    <s v=""/>
    <s v=""/>
    <s v="count"/>
    <n v="444048"/>
    <d v="2022-01-22T00:00:00"/>
    <n v="1"/>
    <x v="225"/>
    <s v="Weld"/>
    <s v="Missing Component"/>
    <m/>
    <s v="Steve S"/>
    <m/>
    <m/>
    <m/>
    <m/>
    <s v="Closed"/>
    <n v="0"/>
    <d v="2022-04-14T00:00:00"/>
    <s v="9788"/>
    <n v="1978"/>
    <m/>
    <m/>
  </r>
  <r>
    <x v="0"/>
    <x v="1"/>
    <s v="22-506"/>
    <x v="0"/>
    <s v="Customer"/>
    <s v="Log Only"/>
    <x v="159"/>
    <x v="21"/>
    <s v="Cab"/>
    <n v="510824"/>
    <x v="0"/>
    <s v=""/>
    <s v=""/>
    <s v=""/>
    <s v="count"/>
    <n v="442336"/>
    <d v="2022-03-22T00:00:00"/>
    <n v="1"/>
    <x v="226"/>
    <s v="Weld"/>
    <s v="Off Location"/>
    <m/>
    <s v="Steve S"/>
    <m/>
    <m/>
    <m/>
    <m/>
    <s v="Closed"/>
    <n v="0"/>
    <d v="2022-04-18T00:00:00"/>
    <s v="11375/11199/11070"/>
    <m/>
    <m/>
    <m/>
  </r>
  <r>
    <x v="1"/>
    <x v="4"/>
    <s v="22-507"/>
    <x v="0"/>
    <s v="Customer"/>
    <s v="Log Only"/>
    <x v="157"/>
    <x v="63"/>
    <s v="Transfer Case"/>
    <s v="PO 504636"/>
    <x v="2"/>
    <s v=""/>
    <s v=""/>
    <s v=""/>
    <s v="count"/>
    <n v="158670"/>
    <d v="2022-03-01T00:00:00"/>
    <n v="1"/>
    <x v="227"/>
    <s v="Receiving / Supplier"/>
    <s v="Missing Component"/>
    <s v="all loose items are shipped inside the case in a plastic bucket, employee is confident it was there, we have a couple spare parts already painted from this happening before. "/>
    <s v="Rob O."/>
    <m/>
    <m/>
    <m/>
    <m/>
    <s v="Closed"/>
    <n v="5"/>
    <d v="2022-04-18T00:00:00"/>
    <m/>
    <m/>
    <m/>
    <m/>
  </r>
  <r>
    <x v="0"/>
    <x v="0"/>
    <s v="22-508"/>
    <x v="0"/>
    <s v="Customer"/>
    <s v="Log Only"/>
    <x v="160"/>
    <x v="142"/>
    <s v="Def Tank"/>
    <n v="934857"/>
    <x v="0"/>
    <s v=""/>
    <s v=""/>
    <s v=""/>
    <s v="count"/>
    <n v="446247"/>
    <d v="2022-02-22T00:00:00"/>
    <n v="1"/>
    <x v="228"/>
    <s v="Weld"/>
    <s v="Off Location"/>
    <m/>
    <s v="Steve S /Willie W"/>
    <m/>
    <m/>
    <m/>
    <m/>
    <s v="Closed"/>
    <n v="0"/>
    <d v="2022-04-19T00:00:00"/>
    <s v="11091/9900"/>
    <n v="1984"/>
    <m/>
    <m/>
  </r>
  <r>
    <x v="2"/>
    <x v="0"/>
    <s v="22-509"/>
    <x v="2"/>
    <s v="Customer"/>
    <s v="Log Only"/>
    <x v="160"/>
    <x v="143"/>
    <s v="Side Frame Insep Assy"/>
    <s v="CN00735669"/>
    <x v="1"/>
    <s v=""/>
    <s v=""/>
    <s v=""/>
    <s v="count"/>
    <s v="N/A"/>
    <s v="N/A"/>
    <n v="7"/>
    <x v="229"/>
    <s v="Weld"/>
    <s v="Off Location"/>
    <s v="Pull Stock/Purge: See CAR 22-487 for original notification and corrective actions taken. "/>
    <s v="Rob K."/>
    <m/>
    <m/>
    <m/>
    <m/>
    <s v="Closed"/>
    <n v="0"/>
    <d v="2022-04-19T00:00:00"/>
    <m/>
    <m/>
    <m/>
    <m/>
  </r>
  <r>
    <x v="1"/>
    <x v="0"/>
    <s v="22-510"/>
    <x v="0"/>
    <s v="Customer"/>
    <s v="Log Only"/>
    <x v="160"/>
    <x v="24"/>
    <s v="Axle Housing"/>
    <n v="510837"/>
    <x v="0"/>
    <s v=""/>
    <s v=""/>
    <s v=""/>
    <s v="count"/>
    <s v="WO158867"/>
    <d v="2022-03-22T00:00:00"/>
    <n v="1"/>
    <x v="230"/>
    <s v="Weld"/>
    <s v="Off Location"/>
    <s v="iPad is available in the office for the fitters to view zoomed in areas of the print for clarity. _x000a_Faro to be used when possible at Post Blast on outside of Axle Housings (primarily on afternoon shift)_x000a_06MAY2022 Effective correction - Faro Image review detected off location stud (see email in folder for objective evidence) inspectors will send email with images and analysis for further review by Jeff"/>
    <s v="Lee"/>
    <m/>
    <m/>
    <m/>
    <m/>
    <s v="Closed"/>
    <n v="17"/>
    <d v="2022-05-06T00:00:00"/>
    <m/>
    <m/>
    <m/>
    <m/>
  </r>
  <r>
    <x v="0"/>
    <x v="0"/>
    <s v="22-511"/>
    <x v="0"/>
    <s v="Customer"/>
    <s v="Log Only"/>
    <x v="161"/>
    <x v="109"/>
    <s v="Grille"/>
    <n v="510842"/>
    <x v="0"/>
    <s v=""/>
    <s v=""/>
    <s v=""/>
    <s v="count"/>
    <n v="444269"/>
    <d v="2022-04-22T00:00:00"/>
    <n v="1"/>
    <x v="231"/>
    <s v="Weld"/>
    <s v="Off Location"/>
    <m/>
    <s v="Steve S"/>
    <m/>
    <m/>
    <m/>
    <m/>
    <s v="Closed"/>
    <n v="0"/>
    <d v="2022-04-20T00:00:00"/>
    <s v="9808/11129"/>
    <m/>
    <m/>
    <m/>
  </r>
  <r>
    <x v="1"/>
    <x v="0"/>
    <s v="22-512"/>
    <x v="0"/>
    <s v="Customer"/>
    <s v="Log Only"/>
    <x v="161"/>
    <x v="17"/>
    <s v="Axle Housing"/>
    <n v="510845"/>
    <x v="0"/>
    <s v=""/>
    <s v=""/>
    <s v=""/>
    <s v="count"/>
    <s v="WO158334"/>
    <d v="2022-03-22T00:00:00"/>
    <n v="1"/>
    <x v="232"/>
    <s v="Weld"/>
    <s v="Wrong Component"/>
    <s v="Hardware kits to be reinstated when new Material Handler starts. Review kits for any changes in Rev level since they were used last_x000a_09MAY2022 Update to have Kris S. fill hardware kits on weekly basis, Melise is working through any updates that may be required on the kits, Jeff and Dave looking at fixture use clarification or update_x000a_10MAY2022 Hardware kits now in place, for off location aspect, the layout template did not exist for this model - ENG requested to create"/>
    <s v="Lee"/>
    <m/>
    <m/>
    <m/>
    <m/>
    <s v="Closed"/>
    <n v="20"/>
    <d v="2022-05-10T00:00:00"/>
    <m/>
    <m/>
    <m/>
    <m/>
  </r>
  <r>
    <x v="2"/>
    <x v="0"/>
    <s v="22-513"/>
    <x v="0"/>
    <s v="Internal"/>
    <s v="8D - Internal"/>
    <x v="159"/>
    <x v="144"/>
    <s v="Plate Insep Assembly"/>
    <s v="Hold Tag 22-294"/>
    <x v="1"/>
    <s v=""/>
    <s v=""/>
    <s v=""/>
    <s v="count"/>
    <n v="160964"/>
    <d v="2022-03-22T00:00:00"/>
    <n v="7"/>
    <x v="233"/>
    <s v="Laser / Plasma"/>
    <s v="Wrong Material"/>
    <s v="See Appendix B in 8D Form (in folder) for meeting notes and updates.  _x000a_Also see CIP22-0023 for Continuous Improvement Project tracking._x000a_17MAR2023 Updated FRM-PR-004 Material Cross Reference List - CLOSED"/>
    <s v="Mick"/>
    <m/>
    <m/>
    <m/>
    <m/>
    <s v="Closed"/>
    <n v="333"/>
    <d v="2023-03-17T00:00:00"/>
    <m/>
    <m/>
    <m/>
    <m/>
  </r>
  <r>
    <x v="0"/>
    <x v="0"/>
    <s v="22-514"/>
    <x v="0"/>
    <s v="Customer"/>
    <s v="Log Only"/>
    <x v="161"/>
    <x v="21"/>
    <s v="Cab "/>
    <n v="510847"/>
    <x v="0"/>
    <s v=""/>
    <s v=""/>
    <s v=""/>
    <s v="count"/>
    <n v="444441"/>
    <d v="2022-03-22T00:00:00"/>
    <n v="1"/>
    <x v="234"/>
    <s v="Weld"/>
    <s v="Off Location"/>
    <m/>
    <s v="Steve S/ Willie W"/>
    <m/>
    <m/>
    <m/>
    <m/>
    <s v="Closed"/>
    <n v="0"/>
    <d v="2022-04-20T00:00:00"/>
    <s v="10943/11141/9816"/>
    <n v="1981"/>
    <m/>
    <m/>
  </r>
  <r>
    <x v="0"/>
    <x v="0"/>
    <s v="22-515"/>
    <x v="0"/>
    <s v="Customer"/>
    <s v="Log Only"/>
    <x v="162"/>
    <x v="120"/>
    <s v="Upright"/>
    <n v="934864"/>
    <x v="0"/>
    <s v=""/>
    <s v=""/>
    <s v=""/>
    <s v="count"/>
    <n v="444086"/>
    <d v="2022-02-22T00:00:00"/>
    <n v="1"/>
    <x v="235"/>
    <s v="Weld"/>
    <s v="Material Distortion"/>
    <s v="No structure on top sheet to prevent bow"/>
    <s v="Steve S"/>
    <m/>
    <m/>
    <m/>
    <m/>
    <s v="Closed"/>
    <n v="0"/>
    <d v="2022-04-25T00:00:00"/>
    <s v="10798"/>
    <m/>
    <m/>
    <m/>
  </r>
  <r>
    <x v="0"/>
    <x v="3"/>
    <s v="22-516"/>
    <x v="0"/>
    <s v="Customer"/>
    <s v="Log Only"/>
    <x v="163"/>
    <x v="145"/>
    <s v="Dash Top RH Cover"/>
    <n v="894770"/>
    <x v="0"/>
    <s v=""/>
    <s v=""/>
    <n v="8"/>
    <s v="don't count"/>
    <n v="447307"/>
    <d v="2022-04-22T00:00:00"/>
    <n v="20"/>
    <x v="236"/>
    <s v="Shipping"/>
    <s v="Wrong Component"/>
    <m/>
    <s v="Heatherlynn"/>
    <m/>
    <m/>
    <m/>
    <m/>
    <n v="937"/>
    <s v="Pending"/>
    <m/>
    <m/>
    <m/>
    <m/>
    <m/>
  </r>
  <r>
    <x v="1"/>
    <x v="0"/>
    <s v="22-517"/>
    <x v="0"/>
    <s v="Customer"/>
    <s v="Log Only"/>
    <x v="164"/>
    <x v="112"/>
    <s v="Axle Housing"/>
    <n v="894774"/>
    <x v="0"/>
    <s v=""/>
    <s v=""/>
    <n v="8"/>
    <s v="don't count"/>
    <s v="W0155330"/>
    <d v="2022-03-01T00:00:00"/>
    <n v="1"/>
    <x v="237"/>
    <s v="Stamping"/>
    <s v="Wrong Product ID"/>
    <s v="02MAY2022 Quality Alert 22-038 issued - Final Fit to write PN from tag with existing PN and WO on ITP to verify correct digits_x000a_03MAY2022 Updated ITP to include this check (see email in folder)_x000a_09MAY2022 email sent to Lee and group with examples of WO Traveller to get signed off throughout process - review for value at WDSK_x000a_16MAY2022 rev level will no longer be printed on magnets for axles - reference Jeff's list at start fit and final fit; Lee is reviewing OFI to implement WO Traveller down the road, ITP update is in place CLOSED"/>
    <s v="Lee"/>
    <m/>
    <m/>
    <m/>
    <m/>
    <s v="Closed"/>
    <n v="19"/>
    <d v="2022-05-16T00:00:00"/>
    <m/>
    <m/>
    <m/>
    <m/>
  </r>
  <r>
    <x v="0"/>
    <x v="0"/>
    <s v="22-518"/>
    <x v="0"/>
    <s v="Customer"/>
    <s v="Log Only"/>
    <x v="165"/>
    <x v="13"/>
    <s v="Upright"/>
    <n v="934877"/>
    <x v="0"/>
    <s v=""/>
    <s v=""/>
    <s v=""/>
    <s v="count"/>
    <n v="434657"/>
    <d v="2022-05-22T00:00:00"/>
    <n v="1"/>
    <x v="238"/>
    <s v="Weld"/>
    <s v="Poor Function"/>
    <m/>
    <s v="Steve S /Willie W"/>
    <m/>
    <m/>
    <m/>
    <m/>
    <s v="Closed"/>
    <n v="0"/>
    <d v="2022-05-03T00:00:00"/>
    <s v="10999/11157"/>
    <m/>
    <m/>
    <m/>
  </r>
  <r>
    <x v="1"/>
    <x v="0"/>
    <s v="22-519"/>
    <x v="0"/>
    <s v="Customer"/>
    <s v="Log Only"/>
    <x v="165"/>
    <x v="112"/>
    <s v="Axle Housing"/>
    <n v="510976"/>
    <x v="0"/>
    <s v=""/>
    <s v=""/>
    <s v=""/>
    <s v="count"/>
    <n v="155331"/>
    <d v="2022-03-01T00:00:00"/>
    <n v="1"/>
    <x v="239"/>
    <s v="Weld"/>
    <s v="Off Location"/>
    <s v="04MAY2022 Supplier NCR 22-652 issued to STFD; stock verified and ENG requested STFD create jig/fixture as preventative measure (see emails in folder)_x000a_10MAY2022 Quality Alert 22-042 issued in Stratford, request etching for stud location but jig/fixture is a better option to error proof, note added to print for clarification (see copy in folder)_x000a_Fixture # 212802-2A and 212802-2B - see concept in file"/>
    <s v="Lee"/>
    <m/>
    <m/>
    <m/>
    <m/>
    <s v="Closed"/>
    <n v="27"/>
    <d v="2022-05-30T00:00:00"/>
    <m/>
    <m/>
    <m/>
    <m/>
  </r>
  <r>
    <x v="0"/>
    <x v="3"/>
    <s v="22-520"/>
    <x v="0"/>
    <s v="Customer"/>
    <s v="Log Only"/>
    <x v="166"/>
    <x v="110"/>
    <s v="Accumulator bracket"/>
    <n v="510984"/>
    <x v="0"/>
    <s v=""/>
    <s v=""/>
    <s v=""/>
    <s v="count"/>
    <s v="Not provided"/>
    <s v="Not provided"/>
    <n v="1"/>
    <x v="240"/>
    <s v="Weld"/>
    <s v="Porosity"/>
    <s v="These parts are outsourced to On Arc"/>
    <s v="Karie F"/>
    <m/>
    <m/>
    <m/>
    <m/>
    <n v="929"/>
    <s v="Pending"/>
    <m/>
    <m/>
    <m/>
    <m/>
    <m/>
  </r>
  <r>
    <x v="1"/>
    <x v="0"/>
    <s v="22-521"/>
    <x v="0"/>
    <s v="Customer"/>
    <s v="8D - Customer"/>
    <x v="167"/>
    <x v="146"/>
    <s v="Axle Housing"/>
    <s v="510991 / SN01086"/>
    <x v="0"/>
    <s v=""/>
    <s v=""/>
    <s v=""/>
    <s v="count"/>
    <n v="161417"/>
    <s v=" "/>
    <n v="1"/>
    <x v="241"/>
    <s v="Weld"/>
    <s v="Wrong Component"/>
    <s v="05MAY2022 this is the only 45 mm stud on the Axle housing - hardware kits will prevent this issue - retraining meetings on best practices for measurements will include importance of correct components in recent defect statistics - Afternoon shift training complete for QA, Supervisor, and Fitters &quot;MAY 2022 Woodstock Quality Focus Meeting&quot;_x000a_06MAY2022 Dayshift Weld group, and QA trained_x000a_09MAY2022 first hardware prepared kit for WO161422 58F2200054 (Friday shipping possibly)_x000a_16MAY2022 Change Alert 22-044 issued to finalize hardware kit process change onto the shop floor, visual aids secured to hardware bins with zip ties_x000a_17MAY2022 Pulse call Jim mentioned SCAR: SN01086 - need to complete 8D form and submit to Jim_x000a_18MAY2022 CLEAN POINT shipped first axle housing that used kit (WO161422 58F2200054) _x000a_20MAY2022 8D form prepared and sent to team for review_x000a_24MAY2022 SCAR Form submitted to Jim, requested Kris to move similar parts apart_x000a_27MAY2022 Hardware rack locations of bins improved_x000a_31MAY2022 Closed (verbally confirmed on Pulse call)"/>
    <s v="Lee"/>
    <m/>
    <m/>
    <m/>
    <m/>
    <s v="Closed"/>
    <n v="26"/>
    <d v="2022-05-31T00:00:00"/>
    <m/>
    <m/>
    <m/>
    <m/>
  </r>
  <r>
    <x v="2"/>
    <x v="4"/>
    <s v="22-522"/>
    <x v="0"/>
    <s v="Customer"/>
    <s v="Log Only"/>
    <x v="168"/>
    <x v="147"/>
    <s v="Engine Container Assembly"/>
    <s v="email"/>
    <x v="2"/>
    <s v="Email"/>
    <s v=""/>
    <s v=""/>
    <s v="don't count"/>
    <n v="161937"/>
    <d v="2022-04-01T00:00:00"/>
    <n v="1"/>
    <x v="242"/>
    <s v="Receiving / Supplier"/>
    <s v="Damaged"/>
    <s v="see emails in folder - not damaged when left QCI; when returned the feet were reworked  as needed"/>
    <s v="Lee"/>
    <m/>
    <m/>
    <m/>
    <m/>
    <s v="Closed"/>
    <n v="8"/>
    <d v="2022-05-06T00:00:00"/>
    <m/>
    <m/>
    <m/>
    <m/>
  </r>
  <r>
    <x v="0"/>
    <x v="0"/>
    <s v="22-523"/>
    <x v="0"/>
    <s v="Customer"/>
    <s v="Log Only"/>
    <x v="169"/>
    <x v="148"/>
    <s v="Control Box A., AHT Str"/>
    <n v="401668"/>
    <x v="0"/>
    <s v=""/>
    <s v=""/>
    <s v=""/>
    <s v="count"/>
    <n v="448213"/>
    <d v="2022-04-22T00:00:00"/>
    <n v="1"/>
    <x v="243"/>
    <s v="Paint"/>
    <s v="Damaged"/>
    <m/>
    <s v="John M"/>
    <m/>
    <m/>
    <m/>
    <m/>
    <s v="Closed"/>
    <n v="0"/>
    <d v="2022-05-09T00:00:00"/>
    <s v="1982"/>
    <m/>
    <m/>
    <m/>
  </r>
  <r>
    <x v="0"/>
    <x v="1"/>
    <s v="22-524"/>
    <x v="0"/>
    <s v="Customer"/>
    <s v="Log Only"/>
    <x v="170"/>
    <x v="21"/>
    <s v="Cab"/>
    <n v="511016"/>
    <x v="0"/>
    <s v=""/>
    <s v=""/>
    <s v=""/>
    <s v="count"/>
    <n v="442331"/>
    <d v="2022-03-22T00:00:00"/>
    <n v="1"/>
    <x v="244"/>
    <s v="Assembly"/>
    <s v="Poor Function"/>
    <m/>
    <s v="Ha H"/>
    <m/>
    <m/>
    <m/>
    <m/>
    <s v="Closed"/>
    <n v="0"/>
    <d v="2022-05-10T00:00:00"/>
    <m/>
    <m/>
    <m/>
    <m/>
  </r>
  <r>
    <x v="2"/>
    <x v="0"/>
    <s v="22-525"/>
    <x v="0"/>
    <s v="Customer"/>
    <s v="8D - Customer"/>
    <x v="169"/>
    <x v="149"/>
    <s v="Side Frame"/>
    <s v="CN00739863/ CD00293406/_x000a_CD00298539_x000a_CD00282066_x000a_CD00299892"/>
    <x v="1"/>
    <s v=""/>
    <s v=""/>
    <s v=""/>
    <s v="count"/>
    <s v="not provided"/>
    <s v="Not provided"/>
    <n v="8"/>
    <x v="245"/>
    <s v="Weld"/>
    <s v="Wrong Component"/>
    <s v="09MAY2022 containment completed, review of existing fixture_x000a_10MAY2022 new design released for pokeyoke fixtures, Alert 22-041 issued, warehouse reviewed importance of storing similar components far apart from each other, 7D requested from GDLS_x000a_26MAY2022 Further review of Poka Yoke option with fixtures, ENG master updated with Fixture references (note: not updated on WO previously released to the floor)_x000a_31MAY2022 Reference CIP CIT22-0028 for further follow up_x000a_14JUN2022 - RMA still has not arrived - will test new fixtures ASAP and make modifications, John Megens will update print/concept documentation based on what they do - KS chased SQA, now chasing the buyer - will fill out GDLS 7D form with qty 5 for 4140_x000a_21JUN2022 - RMA Completed and returned to Militex_x000a_24JUN2022 - images added for testing the 4140 fixture on the RMA pieces_x000a_12JUL2022 7D form completed, submitted to Steve_x000a_06OCT2022 3 more pieces added to this CAR (CD00298539)"/>
    <s v="Rob"/>
    <m/>
    <m/>
    <m/>
    <m/>
    <s v="Closed"/>
    <n v="64"/>
    <d v="2022-07-12T00:00:00"/>
    <m/>
    <s v="22-525"/>
    <m/>
    <m/>
  </r>
  <r>
    <x v="2"/>
    <x v="0"/>
    <s v="22-526"/>
    <x v="0"/>
    <s v="Internal"/>
    <s v="Log Only"/>
    <x v="171"/>
    <x v="138"/>
    <s v="LH Fuel Tank"/>
    <s v="email"/>
    <x v="2"/>
    <s v="Email"/>
    <s v=""/>
    <s v=""/>
    <s v="don't count"/>
    <n v="155265"/>
    <s v="10/20/2021"/>
    <n v="1"/>
    <x v="246"/>
    <s v="Weld"/>
    <s v="Off Location"/>
    <s v="11MAY2022 RMA also returns a fuel tank with Militex damage for us to repair (see email)_x000a_12MAY2022 Quality Alert 22-043 issued_x000a_13JUN2022 Kirby requested Eng to review and update for improved print clarity - waiting for response_x000a_04JUL222 Emailed request to Adam for print update_x000a_28JUL2022 still waiting on ENG print updates_x000a_16AUG2022 Adam can add close up view to PDF, waiting for release to production via ECN process (see email in folder)_x000a_02SEP2022 ECN 22-073 issued to release updated print with additional view for clarity  CLOSED"/>
    <s v="Rob"/>
    <m/>
    <m/>
    <m/>
    <m/>
    <s v="Closed"/>
    <n v="114"/>
    <d v="2022-09-02T00:00:00"/>
    <m/>
    <s v="22-526"/>
    <m/>
    <m/>
  </r>
  <r>
    <x v="0"/>
    <x v="3"/>
    <s v="22-527"/>
    <x v="0"/>
    <s v="Customer"/>
    <s v="Log Only"/>
    <x v="172"/>
    <x v="150"/>
    <s v="LH Deck"/>
    <n v="953223"/>
    <x v="0"/>
    <s v=""/>
    <s v=""/>
    <s v=""/>
    <s v="count"/>
    <n v="448286"/>
    <d v="2022-04-22T00:00:00"/>
    <n v="1"/>
    <x v="247"/>
    <s v="Shipping"/>
    <s v="Damaged"/>
    <m/>
    <s v="Heatherlynn "/>
    <m/>
    <m/>
    <m/>
    <m/>
    <n v="917"/>
    <s v="Pending"/>
    <m/>
    <s v="11112"/>
    <m/>
    <m/>
    <m/>
  </r>
  <r>
    <x v="0"/>
    <x v="0"/>
    <s v="22-528"/>
    <x v="0"/>
    <s v="Customer"/>
    <s v="Log Only"/>
    <x v="172"/>
    <x v="19"/>
    <s v="Tube Str"/>
    <n v="934890"/>
    <x v="0"/>
    <s v=""/>
    <s v=""/>
    <s v=""/>
    <s v="count"/>
    <n v="448775"/>
    <d v="2022-04-22T00:00:00"/>
    <n v="1"/>
    <x v="248"/>
    <s v="Weld"/>
    <s v="Off Location"/>
    <m/>
    <s v="Steve S"/>
    <m/>
    <m/>
    <m/>
    <m/>
    <s v="Closed"/>
    <n v="0"/>
    <d v="2022-05-16T00:00:00"/>
    <s v="9771"/>
    <n v="1989"/>
    <m/>
    <m/>
  </r>
  <r>
    <x v="0"/>
    <x v="3"/>
    <s v="22-529"/>
    <x v="0"/>
    <s v="Customer"/>
    <s v="Log Only"/>
    <x v="173"/>
    <x v="151"/>
    <s v="Platform Center Deck"/>
    <n v="953225"/>
    <x v="0"/>
    <s v=""/>
    <s v=""/>
    <s v=""/>
    <s v="count"/>
    <n v="448155"/>
    <d v="2022-03-22T00:00:00"/>
    <n v="1"/>
    <x v="249"/>
    <s v="Weld"/>
    <m/>
    <s v="Weld issues e-mail sent on 2022/04/26 asking for clarification."/>
    <s v="Steve S"/>
    <m/>
    <m/>
    <m/>
    <m/>
    <n v="915"/>
    <s v="Pending"/>
    <m/>
    <m/>
    <m/>
    <m/>
    <m/>
  </r>
  <r>
    <x v="0"/>
    <x v="0"/>
    <s v="22-530"/>
    <x v="2"/>
    <s v="Customer"/>
    <s v="Log Only"/>
    <x v="174"/>
    <x v="152"/>
    <s v="Panel A Lower Rear"/>
    <n v="894874"/>
    <x v="0"/>
    <s v=""/>
    <s v=""/>
    <n v="8"/>
    <s v="don't count"/>
    <s v="Not provided"/>
    <s v="Not provided"/>
    <n v="3"/>
    <x v="250"/>
    <m/>
    <m/>
    <m/>
    <m/>
    <m/>
    <m/>
    <m/>
    <m/>
    <s v="Closed"/>
    <n v="0"/>
    <d v="2022-05-20T00:00:00"/>
    <m/>
    <m/>
    <m/>
    <m/>
  </r>
  <r>
    <x v="0"/>
    <x v="0"/>
    <s v="22-531"/>
    <x v="2"/>
    <s v="Customer"/>
    <s v="Log Only"/>
    <x v="174"/>
    <x v="153"/>
    <s v="Panel A Lower Rear"/>
    <n v="894873"/>
    <x v="0"/>
    <s v=""/>
    <s v=""/>
    <n v="8"/>
    <s v="don't count"/>
    <s v="Not provided"/>
    <s v="Not provided"/>
    <n v="3"/>
    <x v="250"/>
    <m/>
    <m/>
    <m/>
    <m/>
    <m/>
    <m/>
    <m/>
    <m/>
    <s v="Closed"/>
    <n v="0"/>
    <d v="2022-05-20T00:00:00"/>
    <m/>
    <m/>
    <m/>
    <m/>
  </r>
  <r>
    <x v="0"/>
    <x v="0"/>
    <s v="22-532"/>
    <x v="0"/>
    <s v="Customer"/>
    <s v="Log Only"/>
    <x v="174"/>
    <x v="19"/>
    <s v="Tube Str"/>
    <n v="934900"/>
    <x v="0"/>
    <s v=""/>
    <s v=""/>
    <s v=""/>
    <s v="count"/>
    <n v="448755"/>
    <d v="2022-04-22T00:00:00"/>
    <n v="1"/>
    <x v="251"/>
    <s v="Weld"/>
    <s v="Poor Function"/>
    <m/>
    <s v="Steve S"/>
    <m/>
    <m/>
    <m/>
    <m/>
    <s v="Closed"/>
    <n v="0"/>
    <d v="2022-05-20T00:00:00"/>
    <s v="10798"/>
    <m/>
    <m/>
    <m/>
  </r>
  <r>
    <x v="0"/>
    <x v="0"/>
    <s v="22-533"/>
    <x v="0"/>
    <s v="Customer"/>
    <s v="Log Only"/>
    <x v="175"/>
    <x v="19"/>
    <s v="Tube Str"/>
    <n v="934911"/>
    <x v="0"/>
    <s v=""/>
    <s v=""/>
    <s v=""/>
    <s v="count"/>
    <n v="448777"/>
    <d v="2022-04-22T00:00:00"/>
    <n v="1"/>
    <x v="252"/>
    <s v="Weld"/>
    <s v="Poor Function"/>
    <m/>
    <s v="Steve S"/>
    <m/>
    <m/>
    <m/>
    <m/>
    <s v="Closed"/>
    <n v="0"/>
    <d v="2022-05-24T00:00:00"/>
    <s v="11129"/>
    <m/>
    <m/>
    <m/>
  </r>
  <r>
    <x v="0"/>
    <x v="0"/>
    <s v="22-534"/>
    <x v="0"/>
    <s v="Customer"/>
    <s v="Log Only"/>
    <x v="175"/>
    <x v="19"/>
    <s v="Tube Str"/>
    <n v="934912"/>
    <x v="0"/>
    <s v=""/>
    <s v=""/>
    <s v=""/>
    <s v="count"/>
    <n v="448776"/>
    <d v="2022-04-22T00:00:00"/>
    <n v="1"/>
    <x v="253"/>
    <s v="Weld"/>
    <s v="Poor Function"/>
    <m/>
    <s v="Steve S"/>
    <m/>
    <m/>
    <m/>
    <m/>
    <s v="Closed"/>
    <n v="0"/>
    <d v="2022-05-24T00:00:00"/>
    <s v="10798"/>
    <m/>
    <m/>
    <m/>
  </r>
  <r>
    <x v="0"/>
    <x v="0"/>
    <s v="22-535"/>
    <x v="0"/>
    <s v="Customer"/>
    <s v="Log Only"/>
    <x v="176"/>
    <x v="154"/>
    <s v="Cabinet"/>
    <s v="Not supplied"/>
    <x v="0"/>
    <s v=""/>
    <s v=""/>
    <s v=""/>
    <s v="count"/>
    <n v="448214"/>
    <d v="2022-05-22T00:00:00"/>
    <n v="1"/>
    <x v="254"/>
    <s v="Weld"/>
    <s v="Missing Component"/>
    <m/>
    <s v="Willie W"/>
    <m/>
    <m/>
    <m/>
    <m/>
    <s v="Closed"/>
    <n v="0"/>
    <d v="2022-05-26T00:00:00"/>
    <s v="11037"/>
    <m/>
    <m/>
    <m/>
  </r>
  <r>
    <x v="0"/>
    <x v="0"/>
    <s v="22-536"/>
    <x v="2"/>
    <s v="Customer"/>
    <s v="Log Only"/>
    <x v="177"/>
    <x v="22"/>
    <s v="Cabinet"/>
    <n v="401750"/>
    <x v="0"/>
    <s v=""/>
    <s v=""/>
    <s v=""/>
    <s v="count"/>
    <n v="444059"/>
    <d v="2022-02-22T00:00:00"/>
    <n v="1"/>
    <x v="255"/>
    <s v="Weld"/>
    <s v="Missing Weld"/>
    <m/>
    <s v="Steve S"/>
    <m/>
    <m/>
    <m/>
    <m/>
    <s v="Closed"/>
    <n v="0"/>
    <d v="2022-05-31T00:00:00"/>
    <s v="9771"/>
    <m/>
    <m/>
    <m/>
  </r>
  <r>
    <x v="0"/>
    <x v="0"/>
    <s v="22-537"/>
    <x v="2"/>
    <s v="Customer"/>
    <s v="Log Only"/>
    <x v="177"/>
    <x v="155"/>
    <s v="Cabinet"/>
    <n v="401749"/>
    <x v="0"/>
    <s v=""/>
    <s v=""/>
    <s v=""/>
    <s v="count"/>
    <n v="447634"/>
    <d v="2022-05-22T00:00:00"/>
    <n v="1"/>
    <x v="256"/>
    <s v="Weld"/>
    <s v="Off Location"/>
    <m/>
    <s v="Steve S"/>
    <m/>
    <m/>
    <m/>
    <m/>
    <s v="Closed"/>
    <n v="0"/>
    <d v="2022-05-31T00:00:00"/>
    <s v="11430"/>
    <n v="1985"/>
    <m/>
    <m/>
  </r>
  <r>
    <x v="0"/>
    <x v="1"/>
    <s v="22-538"/>
    <x v="0"/>
    <s v="Customer"/>
    <s v="Log Only"/>
    <x v="178"/>
    <x v="156"/>
    <s v="Upright"/>
    <n v="934923"/>
    <x v="0"/>
    <s v=""/>
    <s v=""/>
    <s v=""/>
    <s v="count"/>
    <n v="447677"/>
    <d v="2022-04-22T00:00:00"/>
    <n v="1"/>
    <x v="257"/>
    <s v="Weld"/>
    <s v="Material Distortion"/>
    <m/>
    <s v="Steve S"/>
    <m/>
    <m/>
    <m/>
    <m/>
    <s v="Closed"/>
    <n v="0"/>
    <d v="2022-06-01T00:00:00"/>
    <m/>
    <m/>
    <m/>
    <m/>
  </r>
  <r>
    <x v="1"/>
    <x v="0"/>
    <s v="22-539"/>
    <x v="2"/>
    <s v="Internal"/>
    <s v="8D - Internal"/>
    <x v="177"/>
    <x v="157"/>
    <s v="Uprights / Supports"/>
    <s v="internal email"/>
    <x v="0"/>
    <s v="Email"/>
    <s v=""/>
    <s v=""/>
    <s v="don't count"/>
    <n v="163729"/>
    <d v="2022-05-01T00:00:00"/>
    <n v="1"/>
    <x v="258"/>
    <s v="Machining"/>
    <s v="Off Location"/>
    <s v="02JUN2022 - Design fixturing that secures the part in all DOF (ideally a modular concept for whole product family) - Create SOP documentation for current process - Quality Alert 22-051 for in term notification and containment_x000a_29JUN2022 plug gauge arrived @ WDSK for calibration log_x000a_08SEP2022 email from Dave requesting pictures for last 3 Part Numbers_x000a_10JUL2023 Over 1 year waiting.  Still no scheduled orders for 58D46011206 and 58D4610630.  Notes added in ENG master to collect images when these 2 part numbers are run next. CLOSED "/>
    <s v="Mike E. "/>
    <m/>
    <m/>
    <m/>
    <m/>
    <s v="Closed"/>
    <n v="405"/>
    <d v="2023-07-10T00:00:00"/>
    <m/>
    <m/>
    <m/>
    <m/>
  </r>
  <r>
    <x v="0"/>
    <x v="0"/>
    <s v="22-540"/>
    <x v="0"/>
    <s v="Customer"/>
    <s v="Log Only"/>
    <x v="179"/>
    <x v="136"/>
    <s v="Grille"/>
    <n v="511234"/>
    <x v="0"/>
    <s v=""/>
    <s v=""/>
    <s v=""/>
    <s v="count"/>
    <n v="448016"/>
    <d v="2022-03-22T00:00:00"/>
    <n v="1"/>
    <x v="259"/>
    <s v="Weld"/>
    <s v="Missing Component"/>
    <m/>
    <s v="Steve S"/>
    <m/>
    <m/>
    <m/>
    <m/>
    <s v="Closed"/>
    <n v="0"/>
    <d v="2022-06-03T00:00:00"/>
    <s v="11129/9808"/>
    <m/>
    <m/>
    <m/>
  </r>
  <r>
    <x v="1"/>
    <x v="1"/>
    <s v="22-541"/>
    <x v="0"/>
    <s v="Customer"/>
    <s v="Log Only"/>
    <x v="179"/>
    <x v="57"/>
    <s v="Axle Housing"/>
    <n v="894941"/>
    <x v="0"/>
    <s v=""/>
    <s v=""/>
    <n v="8"/>
    <s v="don't count"/>
    <n v="152133"/>
    <d v="2022-03-01T00:00:00"/>
    <n v="1"/>
    <x v="260"/>
    <s v="Weld"/>
    <s v="Missing Weld"/>
    <s v="The settings you would have to run at to achieve a 3mm weld on that bracket would not allow for fusion against that quenched and tempered panhard_x000a_Pulse meeting for 07JUN2022 to discuss with Jim and show 58B2200501 model with 3 mm fillet weld inside only_x000a_14JUN2022 Pulse meeting - weld callout change approved yesterday according to Jim _x000a_23JUN2022 Sue tried to do an RMA for this defect, Jim says we should have an approved deviation in place and he is looking into getting it fixed (issues with their deviation system currently)_x000a_24JUN2022 email from Jim in folder - DEV-07656 - return to stock"/>
    <s v="Dave"/>
    <m/>
    <m/>
    <m/>
    <m/>
    <s v="Closed"/>
    <n v="11"/>
    <d v="2022-06-14T00:00:00"/>
    <m/>
    <m/>
    <m/>
    <m/>
  </r>
  <r>
    <x v="0"/>
    <x v="3"/>
    <s v="22-542"/>
    <x v="0"/>
    <s v="Customer"/>
    <s v="Log Only"/>
    <x v="180"/>
    <x v="158"/>
    <s v="RH Deck"/>
    <n v="953248"/>
    <x v="0"/>
    <s v=""/>
    <s v=""/>
    <s v=""/>
    <s v="count"/>
    <n v="447028"/>
    <d v="2022-05-22T00:00:00"/>
    <n v="1"/>
    <x v="261"/>
    <s v="Weld"/>
    <s v="Missed Operation"/>
    <m/>
    <s v="Willie W"/>
    <m/>
    <m/>
    <m/>
    <m/>
    <n v="896"/>
    <s v="Pending"/>
    <m/>
    <s v="11131"/>
    <m/>
    <m/>
    <m/>
  </r>
  <r>
    <x v="0"/>
    <x v="0"/>
    <s v="22-543"/>
    <x v="2"/>
    <s v="Customer"/>
    <s v="Log Only"/>
    <x v="180"/>
    <x v="159"/>
    <s v="RH Deck"/>
    <n v="511243"/>
    <x v="0"/>
    <s v=""/>
    <s v=""/>
    <s v=""/>
    <s v="count"/>
    <n v="446279"/>
    <d v="2022-03-22T00:00:00"/>
    <n v="1"/>
    <x v="262"/>
    <s v="Weld"/>
    <s v="Poor Function"/>
    <m/>
    <s v="Steve S"/>
    <m/>
    <m/>
    <m/>
    <m/>
    <s v="Closed"/>
    <n v="0"/>
    <d v="2022-06-06T00:00:00"/>
    <s v="9882"/>
    <m/>
    <m/>
    <m/>
  </r>
  <r>
    <x v="1"/>
    <x v="1"/>
    <s v="22-544"/>
    <x v="0"/>
    <s v="Customer"/>
    <s v="Log Only"/>
    <x v="181"/>
    <x v="17"/>
    <s v="Axle Housing"/>
    <n v="511182"/>
    <x v="0"/>
    <s v=""/>
    <s v=""/>
    <s v=""/>
    <s v="count"/>
    <s v="AH0234-B1"/>
    <d v="2020-07-01T00:00:00"/>
    <n v="1"/>
    <x v="263"/>
    <s v="Customer Issue"/>
    <s v="in Dispute"/>
    <s v="Emailed Sue and Jim to have QCI removed.  Serial number is not one of ours. _x000a_14JUN2022 Pulse meeting - Cancelled according to Jim"/>
    <s v="Jim"/>
    <m/>
    <m/>
    <m/>
    <m/>
    <s v="Closed"/>
    <n v="18"/>
    <d v="2022-06-14T00:00:00"/>
    <m/>
    <m/>
    <m/>
    <m/>
  </r>
  <r>
    <x v="0"/>
    <x v="0"/>
    <s v="22-545"/>
    <x v="0"/>
    <s v="Customer"/>
    <s v="Log Only"/>
    <x v="182"/>
    <x v="131"/>
    <s v="Platform Center Deck"/>
    <n v="511260"/>
    <x v="0"/>
    <s v=""/>
    <s v=""/>
    <s v=""/>
    <s v="count"/>
    <s v="Not provided"/>
    <s v="Not provided"/>
    <n v="1"/>
    <x v="264"/>
    <s v="Weld"/>
    <s v="Off Location"/>
    <m/>
    <s v="Steve S/ Willie W"/>
    <m/>
    <m/>
    <m/>
    <m/>
    <s v="Closed"/>
    <n v="0"/>
    <d v="2022-06-08T00:00:00"/>
    <m/>
    <m/>
    <m/>
    <m/>
  </r>
  <r>
    <x v="0"/>
    <x v="0"/>
    <s v="22-546"/>
    <x v="0"/>
    <s v="Customer"/>
    <s v="Log Only"/>
    <x v="183"/>
    <x v="142"/>
    <s v="Def Tank"/>
    <n v="511278"/>
    <x v="0"/>
    <s v=""/>
    <s v=""/>
    <s v=""/>
    <s v="count"/>
    <n v="446245"/>
    <d v="2022-02-22T00:00:00"/>
    <n v="1"/>
    <x v="265"/>
    <s v="Weld"/>
    <s v="Off Location"/>
    <m/>
    <s v="Steve S"/>
    <m/>
    <m/>
    <m/>
    <m/>
    <s v="Closed"/>
    <n v="0"/>
    <d v="2022-06-09T00:00:00"/>
    <s v="11042"/>
    <n v="1986"/>
    <m/>
    <m/>
  </r>
  <r>
    <x v="2"/>
    <x v="0"/>
    <s v="22-547"/>
    <x v="0"/>
    <s v="Internal"/>
    <s v="8D - Internal"/>
    <x v="184"/>
    <x v="138"/>
    <s v="Fuel Tank"/>
    <n v="455835"/>
    <x v="2"/>
    <s v=""/>
    <s v=""/>
    <s v=""/>
    <s v="count"/>
    <n v="163475"/>
    <d v="2022-06-01T00:00:00"/>
    <n v="1"/>
    <x v="266"/>
    <s v="Quality"/>
    <s v="Contamination"/>
    <s v="10JUN2022 we sent three tanks several days ago that we asked Militex to perform the process that removes the rust. We have since taken steps to eliminate this concern. _x000a_13JUN2022 Kirby will update an Alert for rust contamination inside tanks, tank must be completely dried inside if any water goes inside during NDT.  (Reference Quality Alert 22-049) 23JUN2022 elevated to 8D - investigation continues and Rob plans to use heated air to dry tanks faster_x000a_24JUN2022 information came forward that we had switched to a lower grade tape to cover the holes for NDT, this tape was not sufficiently sealing against the water entering the tanks, switched back to 3M 401+ tape and issued Quality Alert 22-064 28JUN2022 reference QX22 for surface requirements, alkaline wash? Greg Brooks email - more investigation required 04JUL2022 follow up on RP fog idea - trial with non-paper based tape watching for residue -  Alert 22-069 issued to highlight use of existing plugs 06JUL2022 See email in folder for detailed update: Cu concentration varies from 0.1 to 0.24, aim for higher conc. if possible - sample to test coolant shows it works as a rust prevention, but we are not adding that to our method at this point - scour pad and wipe with a dry cloth if surface rust appears after NDT wash - continue to send as clean as possible to Militex; lessons learned booklet in NDT area now 19JUL2022 rust removal from NDT area/ weld ongoing, no further extra charges at Militex, pH remained stable during trial, monitor and plan to close next week  28JUL2022 update Jaime with details for CI project, then close"/>
    <s v="Kirby"/>
    <m/>
    <m/>
    <m/>
    <m/>
    <s v="Closed"/>
    <n v="48"/>
    <d v="2022-07-28T00:00:00"/>
    <m/>
    <m/>
    <m/>
    <m/>
  </r>
  <r>
    <x v="0"/>
    <x v="0"/>
    <s v="22-548"/>
    <x v="0"/>
    <s v="Customer"/>
    <s v="Log Only"/>
    <x v="185"/>
    <x v="109"/>
    <s v="Grille"/>
    <n v="511353"/>
    <x v="0"/>
    <s v=""/>
    <s v=""/>
    <s v=""/>
    <s v="count"/>
    <n v="448689"/>
    <d v="2022-05-22T00:00:00"/>
    <n v="1"/>
    <x v="267"/>
    <s v="Weld"/>
    <s v="Missing Component"/>
    <m/>
    <s v="Steve S"/>
    <m/>
    <m/>
    <m/>
    <m/>
    <s v="Closed"/>
    <n v="0"/>
    <d v="2022-06-15T00:00:00"/>
    <s v="11129/9808"/>
    <m/>
    <m/>
    <m/>
  </r>
  <r>
    <x v="0"/>
    <x v="3"/>
    <s v="22-549"/>
    <x v="0"/>
    <s v="Customer"/>
    <s v="Log Only"/>
    <x v="186"/>
    <x v="160"/>
    <s v="Bracket A"/>
    <n v="511385"/>
    <x v="0"/>
    <s v=""/>
    <s v=""/>
    <s v=""/>
    <s v="count"/>
    <n v="438888"/>
    <d v="2022-06-22T00:00:00"/>
    <n v="1"/>
    <x v="268"/>
    <s v="Weld"/>
    <s v="Wrong component"/>
    <m/>
    <s v="Steve S"/>
    <m/>
    <m/>
    <m/>
    <m/>
    <n v="884"/>
    <s v="Pending"/>
    <m/>
    <s v="9771"/>
    <n v="1988"/>
    <m/>
    <m/>
  </r>
  <r>
    <x v="0"/>
    <x v="0"/>
    <s v="22-550"/>
    <x v="0"/>
    <s v="Customer"/>
    <s v="Log Only"/>
    <x v="187"/>
    <x v="150"/>
    <s v="LH Deck"/>
    <n v="511400"/>
    <x v="0"/>
    <s v=""/>
    <s v=""/>
    <s v=""/>
    <s v="count"/>
    <n v="448290"/>
    <d v="2022-05-22T00:00:00"/>
    <n v="1"/>
    <x v="269"/>
    <s v="Weld"/>
    <s v="Off Location"/>
    <s v="Looks like the ITP was printed in B&amp;W and this may have caused confusion in the locations."/>
    <s v="Steve S"/>
    <m/>
    <m/>
    <m/>
    <m/>
    <s v="Closed"/>
    <n v="0"/>
    <d v="2022-06-21T00:00:00"/>
    <m/>
    <m/>
    <m/>
    <m/>
  </r>
  <r>
    <x v="0"/>
    <x v="1"/>
    <s v="22-551"/>
    <x v="0"/>
    <s v="Customer"/>
    <s v="Log Only"/>
    <x v="188"/>
    <x v="161"/>
    <s v="Upright LH"/>
    <n v="895025"/>
    <x v="0"/>
    <s v=""/>
    <s v=""/>
    <n v="8"/>
    <s v="don't count"/>
    <s v="N/A"/>
    <d v="2022-05-22T00:00:00"/>
    <n v="1"/>
    <x v="270"/>
    <s v="Weld"/>
    <s v="Poor Function"/>
    <m/>
    <s v="Steve S /Willie W"/>
    <m/>
    <m/>
    <m/>
    <m/>
    <s v="Closed"/>
    <n v="0"/>
    <d v="2022-06-22T00:00:00"/>
    <s v="11071/10999"/>
    <m/>
    <m/>
    <m/>
  </r>
  <r>
    <x v="0"/>
    <x v="0"/>
    <s v="22-552"/>
    <x v="0"/>
    <s v="Customer"/>
    <s v="Log Only"/>
    <x v="189"/>
    <x v="72"/>
    <s v="LH Deck"/>
    <n v="511417"/>
    <x v="0"/>
    <s v=""/>
    <s v=""/>
    <s v=""/>
    <s v="count"/>
    <n v="436292"/>
    <d v="2022-09-21T00:00:00"/>
    <n v="1"/>
    <x v="271"/>
    <s v="Weld"/>
    <s v="Weld O/S"/>
    <s v="Drawing has no weld call-out for this area. Quality Alert will be issued to deck area"/>
    <s v="Steve S/Willie W"/>
    <m/>
    <m/>
    <m/>
    <m/>
    <s v="Closed"/>
    <n v="0"/>
    <d v="2022-06-23T00:00:00"/>
    <s v="11129/11180"/>
    <m/>
    <m/>
    <m/>
  </r>
  <r>
    <x v="0"/>
    <x v="1"/>
    <s v="22-553"/>
    <x v="0"/>
    <s v="Customer"/>
    <s v="Log Only"/>
    <x v="190"/>
    <x v="162"/>
    <s v="Headache rack"/>
    <n v="511435"/>
    <x v="0"/>
    <s v=""/>
    <s v=""/>
    <s v=""/>
    <s v="count"/>
    <s v="Not provided"/>
    <s v="Not provided"/>
    <n v="1"/>
    <x v="272"/>
    <s v="Weld"/>
    <s v="Poor Function"/>
    <m/>
    <m/>
    <m/>
    <m/>
    <m/>
    <m/>
    <s v="Closed"/>
    <n v="0"/>
    <d v="2022-06-24T00:00:00"/>
    <m/>
    <m/>
    <m/>
    <m/>
  </r>
  <r>
    <x v="1"/>
    <x v="1"/>
    <s v="22-554"/>
    <x v="0"/>
    <s v="Customer"/>
    <s v="Log Only"/>
    <x v="191"/>
    <x v="57"/>
    <s v="Axle Housing"/>
    <n v="511476"/>
    <x v="0"/>
    <s v=""/>
    <s v=""/>
    <s v=""/>
    <s v="count"/>
    <n v="162660"/>
    <d v="2022-05-22T00:00:00"/>
    <n v="1"/>
    <x v="273"/>
    <s v="Customer Issue"/>
    <s v="Poor Function"/>
    <s v="28JUN2022 Quality Alert 22-065 issued to all 3 QCI plants regarding fit of weld nuts into locating holes. Contact QA/Eng if fit isn't working well. Email in folder from Dave Johns with Komatsu defined holes at 15.0 mm and the nuts require 16.5 mm pilot hole._x000a_29JUN2022 Dispute email sent, Jim responded with confirmation and submitted DEV-07685, CR0013319 to correct _x000a_"/>
    <s v="Eng"/>
    <m/>
    <m/>
    <m/>
    <m/>
    <s v="Closed"/>
    <n v="1"/>
    <d v="2022-06-29T00:00:00"/>
    <m/>
    <m/>
    <m/>
    <m/>
  </r>
  <r>
    <x v="0"/>
    <x v="0"/>
    <s v="22-555"/>
    <x v="0"/>
    <s v="Customer"/>
    <s v="Log Only"/>
    <x v="191"/>
    <x v="163"/>
    <s v="Tubing"/>
    <n v="934972"/>
    <x v="0"/>
    <s v=""/>
    <s v=""/>
    <s v=""/>
    <s v="count"/>
    <s v="Not provided"/>
    <s v="Not provided"/>
    <n v="1"/>
    <x v="274"/>
    <s v="Engineering"/>
    <s v="Missed Operation"/>
    <m/>
    <s v="Rick B"/>
    <m/>
    <m/>
    <m/>
    <m/>
    <s v="Closed"/>
    <n v="0"/>
    <d v="2022-06-28T00:00:00"/>
    <m/>
    <m/>
    <m/>
    <m/>
  </r>
  <r>
    <x v="2"/>
    <x v="0"/>
    <s v="22-556"/>
    <x v="0"/>
    <s v="Internal"/>
    <s v="Log Only"/>
    <x v="191"/>
    <x v="164"/>
    <s v="Plate"/>
    <s v="email"/>
    <x v="0"/>
    <s v="Email"/>
    <s v=""/>
    <s v=""/>
    <s v="don't count"/>
    <n v="162777"/>
    <d v="2022-05-01T00:00:00"/>
    <n v="20"/>
    <x v="275"/>
    <s v="Bevel"/>
    <s v="Missed Operation"/>
    <s v="28JUN2022 need to define approval of new hire work until they are fully trained - create list of documents to reference in onboarding forms - remind new operators about move tag process, and remind material handlers that nothing moves without the move tag present. _x000a_28JUL2022 sitll waiting on details from Mick, Chris sent him example from Woodstock_x000a_12SEP2022 Mick sent training matrix for new hires_x000a_16SEP2022 Quality Alert 22-094 issued to retrain on Move Tag process_x000a_20SEP2022 trial with new onboarding list with denest operators_x000a_04OCT2022 Mick is using Draft document that will have processes/documents added to the list as needed for evaluating competency of new hires.  This currently includes the Move Tag process.  The form FRM-HR-25 is still used, but may be updated to condense them in future.  CLOSED "/>
    <s v="Mick/ Dwayne "/>
    <m/>
    <m/>
    <m/>
    <m/>
    <s v="Closed"/>
    <n v="98"/>
    <d v="2022-10-04T00:00:00"/>
    <m/>
    <m/>
    <m/>
    <m/>
  </r>
  <r>
    <x v="2"/>
    <x v="0"/>
    <s v="22-557"/>
    <x v="0"/>
    <s v="Internal"/>
    <s v="Log Only"/>
    <x v="191"/>
    <x v="165"/>
    <s v="Plate Insep Assembly"/>
    <s v="email"/>
    <x v="1"/>
    <s v="Email"/>
    <s v=""/>
    <s v=""/>
    <s v="don't count"/>
    <n v="162814"/>
    <d v="2022-06-01T00:00:00"/>
    <n v="2"/>
    <x v="276"/>
    <s v="Assembly"/>
    <s v="Damaged"/>
    <s v="28JUN2022 need to communicate wear plate usage during clamping for best fit, also look at edits in Stop Tag Log and Hold Tag form to capture sort/containment action records, idea to capture image of Hold Tag instead of separating top and bottom, also consider carbon copy form, review MRB process to potentially meet regularly to review any outstanding dispositions in a timely manner_x000a_06JUL2022 MRB meetings set for Tuesday at 10 AM to meet in the QA Inspection area, Quality Alert 22-070 issued to remind opertors about wear plates_x000a_11JUL2022 Updates to Hold Tag sent for review_x000a_21JUL2022 Hold Tag with Sort Report on Page 2 released to Triangle and issued to shop floor/eng - MRB meetings scheduled ongoing for Thursday's at 1 pm"/>
    <s v="Chris / Dwayne"/>
    <m/>
    <m/>
    <m/>
    <m/>
    <s v="Closed"/>
    <n v="30"/>
    <d v="2022-07-28T00:00:00"/>
    <m/>
    <m/>
    <m/>
    <m/>
  </r>
  <r>
    <x v="0"/>
    <x v="0"/>
    <s v="22-558"/>
    <x v="0"/>
    <s v="Customer"/>
    <s v="Log Only"/>
    <x v="192"/>
    <x v="166"/>
    <s v="Cabinet"/>
    <n v="895057"/>
    <x v="0"/>
    <s v=""/>
    <s v=""/>
    <n v="8"/>
    <s v="don't count"/>
    <n v="447329"/>
    <d v="2022-04-22T00:00:00"/>
    <n v="6"/>
    <x v="277"/>
    <s v="Paint"/>
    <s v="Wrong Paint "/>
    <m/>
    <s v="John M"/>
    <m/>
    <m/>
    <m/>
    <m/>
    <s v="Closed"/>
    <n v="0"/>
    <d v="2022-06-29T00:00:00"/>
    <s v="9747"/>
    <m/>
    <m/>
    <m/>
  </r>
  <r>
    <x v="0"/>
    <x v="1"/>
    <s v="22-559"/>
    <x v="0"/>
    <s v="Customer"/>
    <s v="Log Only"/>
    <x v="192"/>
    <x v="167"/>
    <s v="RH Deck"/>
    <n v="511486"/>
    <x v="0"/>
    <s v=""/>
    <s v=""/>
    <s v=""/>
    <s v="count"/>
    <n v="916210"/>
    <d v="2022-05-22T00:00:00"/>
    <n v="1"/>
    <x v="278"/>
    <s v="Weld"/>
    <s v="Wrong Component"/>
    <s v="Not a Steelcraft part"/>
    <m/>
    <m/>
    <m/>
    <m/>
    <m/>
    <s v="Closed"/>
    <n v="0"/>
    <d v="2022-06-29T00:00:00"/>
    <m/>
    <m/>
    <m/>
    <m/>
  </r>
  <r>
    <x v="0"/>
    <x v="0"/>
    <s v="22-560"/>
    <x v="2"/>
    <s v="Customer"/>
    <s v="Log Only"/>
    <x v="193"/>
    <x v="141"/>
    <s v="RH Deck"/>
    <n v="934982"/>
    <x v="0"/>
    <s v=""/>
    <s v=""/>
    <s v=""/>
    <s v="count"/>
    <s v="Not provided"/>
    <s v="Not provided"/>
    <n v="1"/>
    <x v="279"/>
    <s v="Engineering"/>
    <s v="Missed Operation"/>
    <s v="Parts are notched during the build process when built at Steelcraft"/>
    <m/>
    <m/>
    <m/>
    <m/>
    <m/>
    <s v="Closed"/>
    <n v="0"/>
    <d v="2022-07-07T00:00:00"/>
    <m/>
    <m/>
    <m/>
    <m/>
  </r>
  <r>
    <x v="0"/>
    <x v="0"/>
    <s v="22-561"/>
    <x v="2"/>
    <s v="Customer"/>
    <s v="Log Only"/>
    <x v="194"/>
    <x v="141"/>
    <s v="RH Deck"/>
    <n v="934990"/>
    <x v="0"/>
    <s v=""/>
    <s v=""/>
    <s v=""/>
    <s v="count"/>
    <s v="N/A"/>
    <s v="N/A"/>
    <n v="1"/>
    <x v="279"/>
    <s v="Engineering"/>
    <s v="Missed Operation"/>
    <s v="Parts are notched during the build process when built at Steelcraft"/>
    <m/>
    <m/>
    <m/>
    <m/>
    <m/>
    <s v="Closed"/>
    <n v="0"/>
    <d v="2022-07-11T00:00:00"/>
    <m/>
    <m/>
    <m/>
    <m/>
  </r>
  <r>
    <x v="0"/>
    <x v="0"/>
    <s v="22-562"/>
    <x v="0"/>
    <s v="Customer"/>
    <s v="Log Only"/>
    <x v="194"/>
    <x v="41"/>
    <s v="Cabinet"/>
    <n v="511556"/>
    <x v="0"/>
    <s v=""/>
    <s v=""/>
    <s v=""/>
    <s v="count"/>
    <n v="444049"/>
    <d v="2022-02-22T00:00:00"/>
    <n v="1"/>
    <x v="280"/>
    <s v="Forming"/>
    <s v="Backwards/Wrong Side"/>
    <s v="58E0600760 formed backwards possibly under on WO#442649 "/>
    <s v="John M"/>
    <m/>
    <m/>
    <m/>
    <m/>
    <s v="Closed"/>
    <n v="0"/>
    <d v="2022-07-11T00:00:00"/>
    <s v="9908"/>
    <m/>
    <m/>
    <m/>
  </r>
  <r>
    <x v="2"/>
    <x v="0"/>
    <s v="22-563"/>
    <x v="0"/>
    <s v="Internal"/>
    <s v="8D - Internal"/>
    <x v="195"/>
    <x v="119"/>
    <s v="Front Tunnel Tacked assy"/>
    <s v="22-433 _x000a_22-434 _x000a_22-435 _x000a_22-436 _x000a_22-037 _x000a_22-038_x000a_"/>
    <x v="1"/>
    <s v=""/>
    <s v=""/>
    <s v=""/>
    <s v="count"/>
    <s v="164030 164031 164032 164034 164040 (PA01)"/>
    <d v="2022-06-01T00:00:00"/>
    <n v="5"/>
    <x v="281"/>
    <s v="Bevel"/>
    <s v="Profile"/>
    <s v="13JUL2022 initial 8D Meeting, Quality Alert 22-074 issued, Mike investigating further with operator and templates available - maybe we can colour code a legend to highlight profile changes  - need to consider more complex tunnels coming up soon_x000a_21JUL2022 see email in folder for ECN 22-062 Engineering updates to print to clarify bevels and templates for operators_x000a_28JUL2022 waiting for 3D model with color coded profile/bevel changes, and bevel templates_x000a_02AUG2022 Print updates sent for review with detailed views of each bevel area on 835 and 945 and templates referenced. See ECN 22-062._x000a_10AUG2022 CD00296345 MRB for 4 Approved. See CAR 22-587_x000a_06SEP2022 John M. released prints for bevel templates, Adam looking into 3D model with colourcoded bevel angles_x000a_06OCT2022 3D model not colour coded yet, but starting production again on these.  Reminded Scott about getting templates cut for this run (also following up with John M. for templates for similar tunnel with more complex bevel transitions).  See email in folder. _x000a_25OCT2022 reminder email sent again about the bevel templates (Mike is not beveling any yet, but they are coming to his area soon. Templates still need to be cut. Email sent to Mick for follow up - OFI - Fixtures are not currently tracked on production daily Focus List.  _x000a_01NOV2022 Implemented some new measures for fixture process - orange bins prepared for visually tracking all fixture/template parts througout the shop, parts are to be cut within 24 hours of being released, secondary operations will cut-in fixture template work immediatly after current job is complete. _x000a_29NOV2022 spoke with Mike M. and found that bevel templates are now in place_x000a_17JAN2023 Word doc with images of fixtures on shop floor_x000a_07FEB2023 have we got the bevels working well on the new tunnels? yes_x000a_Templates in place? Yes"/>
    <s v="Mick"/>
    <m/>
    <m/>
    <m/>
    <m/>
    <s v="Closed"/>
    <n v="210"/>
    <d v="2023-02-07T00:00:00"/>
    <m/>
    <m/>
    <m/>
    <m/>
  </r>
  <r>
    <x v="2"/>
    <x v="0"/>
    <s v="22-564"/>
    <x v="0"/>
    <s v="Customer"/>
    <s v="Log Only"/>
    <x v="196"/>
    <x v="75"/>
    <s v="Side Frame"/>
    <s v="PO 40368720"/>
    <x v="1"/>
    <s v=""/>
    <s v=""/>
    <s v=""/>
    <s v="count"/>
    <s v="N/A"/>
    <s v="May/June 2022"/>
    <n v="1"/>
    <x v="282"/>
    <s v="Weld"/>
    <s v="Missing Component"/>
    <s v="19JUL2022 Quality Alert to be issued - warehouse_x000a_Do we have kits for these? Yes - need WIP tag for kits_x000a_Are there templates/fixtures that were missed? Rob is working on these templates/spatter guard - top priority_x000a_28JUL2022 - waiting for templates/spatter guard to be completed_x000a_08SEP2022 spatter guard in use at Weld Cell - may have OFIs for further improvement"/>
    <s v="Rob"/>
    <m/>
    <m/>
    <m/>
    <m/>
    <s v="Closed"/>
    <n v="51"/>
    <d v="2022-09-08T00:00:00"/>
    <m/>
    <m/>
    <m/>
    <m/>
  </r>
  <r>
    <x v="0"/>
    <x v="0"/>
    <s v="22-565"/>
    <x v="0"/>
    <s v="Customer"/>
    <s v="Log Only"/>
    <x v="196"/>
    <x v="19"/>
    <s v="Tube str"/>
    <n v="934890"/>
    <x v="0"/>
    <s v=""/>
    <s v=""/>
    <s v=""/>
    <s v="count"/>
    <n v="448775"/>
    <m/>
    <n v="1"/>
    <x v="283"/>
    <s v="Weld"/>
    <s v="Off Location"/>
    <s v="Seems like part got rejected second time for the same reason. Rejected earlier in May and pictures, reason are same"/>
    <s v="Steve S"/>
    <m/>
    <m/>
    <m/>
    <m/>
    <s v="Closed"/>
    <n v="0"/>
    <d v="2022-07-19T00:00:00"/>
    <m/>
    <m/>
    <m/>
    <m/>
  </r>
  <r>
    <x v="0"/>
    <x v="2"/>
    <s v="22-566"/>
    <x v="0"/>
    <s v="Customer"/>
    <s v="Log Only"/>
    <x v="196"/>
    <x v="148"/>
    <s v="Control box"/>
    <n v="953295"/>
    <x v="0"/>
    <s v=""/>
    <s v=""/>
    <s v=""/>
    <s v="count"/>
    <m/>
    <m/>
    <n v="1"/>
    <x v="284"/>
    <s v="Stamping"/>
    <s v="Missing Product ID"/>
    <s v="PPAP shipping pictuers shows stamping is there, but at wrong location"/>
    <s v="John M"/>
    <m/>
    <m/>
    <m/>
    <m/>
    <n v="853"/>
    <s v="Pending"/>
    <m/>
    <m/>
    <m/>
    <m/>
    <m/>
  </r>
  <r>
    <x v="0"/>
    <x v="0"/>
    <s v="22-567"/>
    <x v="0"/>
    <s v="Customer"/>
    <s v="Log Only"/>
    <x v="197"/>
    <x v="21"/>
    <s v="Cab G., Purchased"/>
    <n v="511570"/>
    <x v="0"/>
    <s v=""/>
    <s v=""/>
    <s v=""/>
    <s v="count"/>
    <n v="446976"/>
    <m/>
    <n v="1"/>
    <x v="285"/>
    <s v="Weld"/>
    <s v="Off Location"/>
    <m/>
    <s v="Rob"/>
    <m/>
    <m/>
    <m/>
    <m/>
    <s v="Closed"/>
    <n v="0"/>
    <d v="2022-07-21T00:00:00"/>
    <m/>
    <m/>
    <m/>
    <m/>
  </r>
  <r>
    <x v="0"/>
    <x v="0"/>
    <s v="22-569"/>
    <x v="0"/>
    <s v="Customer"/>
    <s v="Log Only"/>
    <x v="198"/>
    <x v="141"/>
    <s v="Platform RH Deck"/>
    <s v="935002/04"/>
    <x v="0"/>
    <s v=""/>
    <s v=""/>
    <s v=""/>
    <s v="count"/>
    <s v="Not provided"/>
    <s v="Not provided"/>
    <n v="1"/>
    <x v="286"/>
    <s v="Engineering"/>
    <s v="Missed Operation"/>
    <s v="Parts are notched during the build process when built at Steelcraft"/>
    <m/>
    <m/>
    <m/>
    <m/>
    <m/>
    <s v="Closed"/>
    <n v="0"/>
    <d v="2022-07-22T00:00:00"/>
    <m/>
    <m/>
    <m/>
    <m/>
  </r>
  <r>
    <x v="0"/>
    <x v="0"/>
    <s v="22-570"/>
    <x v="2"/>
    <s v="Customer"/>
    <s v="Log Only"/>
    <x v="1"/>
    <x v="168"/>
    <s v="Cabinet"/>
    <n v="895057"/>
    <x v="0"/>
    <s v=""/>
    <s v=""/>
    <n v="8"/>
    <s v="don't count"/>
    <s v="N/A"/>
    <s v="N/A"/>
    <n v="7"/>
    <x v="287"/>
    <s v="Paint"/>
    <s v="Wrong Paint "/>
    <m/>
    <m/>
    <m/>
    <m/>
    <m/>
    <m/>
    <s v="Closed"/>
    <n v="0"/>
    <d v="2022-07-25T00:00:00"/>
    <m/>
    <m/>
    <m/>
    <m/>
  </r>
  <r>
    <x v="0"/>
    <x v="0"/>
    <s v="22-571"/>
    <x v="2"/>
    <s v="Customer"/>
    <s v="Log Only"/>
    <x v="199"/>
    <x v="25"/>
    <s v="Rack,Controller"/>
    <n v="895190"/>
    <x v="0"/>
    <s v=""/>
    <s v=""/>
    <n v="8"/>
    <s v="don't count"/>
    <m/>
    <m/>
    <n v="1"/>
    <x v="288"/>
    <m/>
    <m/>
    <m/>
    <m/>
    <m/>
    <m/>
    <m/>
    <m/>
    <s v="Closed"/>
    <n v="0"/>
    <d v="2022-07-27T00:00:00"/>
    <m/>
    <n v="1994"/>
    <m/>
    <m/>
  </r>
  <r>
    <x v="0"/>
    <x v="0"/>
    <s v="22-572"/>
    <x v="0"/>
    <s v="Customer"/>
    <s v="Log Only"/>
    <x v="200"/>
    <x v="169"/>
    <s v="Platform, Centre Deck"/>
    <n v="953315"/>
    <x v="0"/>
    <s v=""/>
    <s v=""/>
    <s v=""/>
    <s v="count"/>
    <m/>
    <m/>
    <n v="1"/>
    <x v="289"/>
    <m/>
    <m/>
    <m/>
    <m/>
    <m/>
    <m/>
    <m/>
    <m/>
    <s v="Closed"/>
    <n v="0"/>
    <d v="2022-07-28T00:00:00"/>
    <m/>
    <n v="1990"/>
    <m/>
    <m/>
  </r>
  <r>
    <x v="0"/>
    <x v="0"/>
    <s v="22-573"/>
    <x v="0"/>
    <s v="Customer"/>
    <s v="Log Only"/>
    <x v="201"/>
    <x v="150"/>
    <s v="LH Deck"/>
    <n v="511690"/>
    <x v="0"/>
    <s v=""/>
    <s v=""/>
    <s v=""/>
    <s v="count"/>
    <n v="448820"/>
    <d v="2022-08-22T00:00:00"/>
    <n v="1"/>
    <x v="290"/>
    <s v="Weld"/>
    <s v="Damaged"/>
    <m/>
    <s v="Steve S/     Willie W"/>
    <m/>
    <m/>
    <m/>
    <m/>
    <s v="Closed"/>
    <n v="0"/>
    <d v="2022-08-08T00:00:00"/>
    <s v="Multiple"/>
    <m/>
    <m/>
    <m/>
  </r>
  <r>
    <x v="0"/>
    <x v="0"/>
    <s v="22-574"/>
    <x v="0"/>
    <s v="Customer"/>
    <s v="Log Only"/>
    <x v="202"/>
    <x v="170"/>
    <s v="Brake Cabinet"/>
    <n v="953324"/>
    <x v="0"/>
    <s v=""/>
    <s v=""/>
    <s v=""/>
    <s v="count"/>
    <n v="448306"/>
    <d v="2022-05-22T00:00:00"/>
    <n v="1"/>
    <x v="291"/>
    <s v="Paint"/>
    <s v="Underspray"/>
    <m/>
    <s v="John M"/>
    <m/>
    <m/>
    <m/>
    <m/>
    <s v="Closed"/>
    <n v="0"/>
    <d v="2022-08-09T00:00:00"/>
    <s v="9747"/>
    <n v="1991"/>
    <m/>
    <m/>
  </r>
  <r>
    <x v="1"/>
    <x v="0"/>
    <s v="22-575"/>
    <x v="0"/>
    <s v="Customer"/>
    <s v="Log Only"/>
    <x v="202"/>
    <x v="171"/>
    <s v="Axle Housing"/>
    <n v="895249"/>
    <x v="0"/>
    <s v=""/>
    <s v=""/>
    <n v="8"/>
    <s v="don't count"/>
    <n v="152977"/>
    <d v="2021-08-01T00:00:00"/>
    <n v="1"/>
    <x v="292"/>
    <s v="Paint"/>
    <s v="Poor Function"/>
    <s v="12AUG2022 Quality Alert 22-079 issued for light paint coverage and overspray - difficult to maintain rust free condition when the axle housing has been sitting with pools of snow/ice/water in the unit.  This unit is being returned to be upgraded to 58B2200502. "/>
    <s v="Lee"/>
    <m/>
    <m/>
    <m/>
    <m/>
    <s v="Closed"/>
    <n v="3"/>
    <d v="2022-08-12T00:00:00"/>
    <m/>
    <m/>
    <m/>
    <m/>
  </r>
  <r>
    <x v="1"/>
    <x v="0"/>
    <s v="22-576"/>
    <x v="0"/>
    <s v="Customer"/>
    <s v="Log Only"/>
    <x v="203"/>
    <x v="146"/>
    <s v="Axle Housing"/>
    <n v="511708"/>
    <x v="0"/>
    <s v=""/>
    <s v=""/>
    <s v=""/>
    <s v="count"/>
    <n v="163667"/>
    <d v="2022-06-01T00:00:00"/>
    <n v="1"/>
    <x v="293"/>
    <s v="Paint"/>
    <s v="overspray"/>
    <s v="12AUG2022 Quality Alert 22-079 issued for light paint coverage and overspray_x000a_This axle housing was Case 3 from the Audit (CAR 22-588)"/>
    <s v="Lee"/>
    <m/>
    <m/>
    <m/>
    <m/>
    <s v="Closed"/>
    <n v="4"/>
    <d v="2022-08-15T00:00:00"/>
    <m/>
    <m/>
    <m/>
    <m/>
  </r>
  <r>
    <x v="1"/>
    <x v="0"/>
    <s v="22-577"/>
    <x v="2"/>
    <s v="Customer"/>
    <s v="Log Only"/>
    <x v="203"/>
    <x v="146"/>
    <s v="Axle Housing"/>
    <n v="511712"/>
    <x v="0"/>
    <s v=""/>
    <s v=""/>
    <s v=""/>
    <s v="count"/>
    <n v="163508"/>
    <d v="2022-06-01T00:00:00"/>
    <n v="1"/>
    <x v="294"/>
    <s v="Paint"/>
    <s v="overspray"/>
    <s v="See CAR 22-576 for initial notification. _x000a_This axle housing was Case 1 from the Audit (CAR 22-588)"/>
    <s v="Lee"/>
    <m/>
    <m/>
    <m/>
    <m/>
    <s v="Closed"/>
    <n v="4"/>
    <d v="2022-08-15T00:00:00"/>
    <m/>
    <m/>
    <m/>
    <m/>
  </r>
  <r>
    <x v="0"/>
    <x v="0"/>
    <s v="22-578"/>
    <x v="0"/>
    <s v="Customer"/>
    <s v="Log Only"/>
    <x v="204"/>
    <x v="172"/>
    <s v="Cover Top Str"/>
    <n v="511717"/>
    <x v="0"/>
    <s v=""/>
    <s v=""/>
    <s v=""/>
    <s v="count"/>
    <n v="453968"/>
    <d v="2022-07-22T00:00:00"/>
    <n v="1"/>
    <x v="295"/>
    <m/>
    <s v="Material Distortion"/>
    <m/>
    <s v="Willie W"/>
    <m/>
    <m/>
    <m/>
    <m/>
    <s v="Closed"/>
    <n v="0"/>
    <d v="2022-08-12T00:00:00"/>
    <s v="11091"/>
    <n v="1992"/>
    <m/>
    <m/>
  </r>
  <r>
    <x v="2"/>
    <x v="0"/>
    <s v="22-579"/>
    <x v="3"/>
    <s v="Customer"/>
    <s v="Log Only"/>
    <x v="205"/>
    <x v="173"/>
    <s v="ROTOR, MAIN ASSY - MACHINING"/>
    <s v="CN00735917 / CD00292381"/>
    <x v="1"/>
    <s v=""/>
    <s v=""/>
    <s v=""/>
    <s v="count"/>
    <s v="156297_x000a_1005"/>
    <s v="N/A"/>
    <n v="1"/>
    <x v="296"/>
    <s v="Machining"/>
    <s v="Off Location"/>
    <s v="Disposition: Use As Is_x000a_Root Cause: Incorrect probe calibration resulted in fixture offsets being set out of position.  Isolated to First off units only (SN 1005 and SP065), retrain machinist on probe calibration"/>
    <s v="Mike E. "/>
    <m/>
    <m/>
    <m/>
    <m/>
    <s v="Closed"/>
    <n v="0"/>
    <d v="2022-04-21T00:00:00"/>
    <m/>
    <m/>
    <m/>
    <m/>
  </r>
  <r>
    <x v="2"/>
    <x v="0"/>
    <s v="22-580"/>
    <x v="3"/>
    <s v="Customer"/>
    <s v="Log Only"/>
    <x v="162"/>
    <x v="174"/>
    <s v="Rotor Assy Main Machining"/>
    <s v="CN00735972 / CD00292384"/>
    <x v="1"/>
    <s v=""/>
    <s v=""/>
    <s v=""/>
    <s v="count"/>
    <s v="158790_x000a_SP065"/>
    <s v="N/A"/>
    <n v="1"/>
    <x v="297"/>
    <s v="Machining"/>
    <s v="Off Location"/>
    <s v="Disposition: Use As Is_x000a_Root Cause: Incorrect probe calibration resulted in fixture offsets being set out of position.  Isolated to First off units only (SN 1005 and SP065), retrain machinist on probe calibration"/>
    <s v="Mike E. "/>
    <m/>
    <m/>
    <m/>
    <m/>
    <s v="Closed"/>
    <n v="0"/>
    <d v="2022-04-25T00:00:00"/>
    <m/>
    <m/>
    <m/>
    <m/>
  </r>
  <r>
    <x v="2"/>
    <x v="0"/>
    <s v="22-581"/>
    <x v="3"/>
    <s v="Customer"/>
    <s v="Log Only"/>
    <x v="206"/>
    <x v="174"/>
    <s v="Rotor Assy Main Machining"/>
    <s v="CN00737593 / CD00293138"/>
    <x v="1"/>
    <s v=""/>
    <s v=""/>
    <s v=""/>
    <s v="count"/>
    <s v="158791_x000a_SP066"/>
    <s v="N/A"/>
    <n v="1"/>
    <x v="297"/>
    <s v="Machining"/>
    <s v="Off Location"/>
    <s v="Disposition: Use As Is_x000a_Root Cause: Weldment was at low end of tolerance, offset process was not followed correctly, retrain machinist"/>
    <s v="Mike E. "/>
    <m/>
    <m/>
    <m/>
    <m/>
    <s v="Closed"/>
    <n v="0"/>
    <d v="2022-05-12T00:00:00"/>
    <m/>
    <m/>
    <m/>
    <m/>
  </r>
  <r>
    <x v="2"/>
    <x v="0"/>
    <s v="22-582"/>
    <x v="2"/>
    <s v="Customer"/>
    <s v="Log Only"/>
    <x v="183"/>
    <x v="84"/>
    <s v="Side Frame Insep Assy"/>
    <s v="CN00739304 / CD00293407"/>
    <x v="1"/>
    <s v=""/>
    <s v=""/>
    <s v=""/>
    <s v="count"/>
    <s v="N/A"/>
    <s v="N/A"/>
    <n v="18"/>
    <x v="298"/>
    <s v="Weld"/>
    <s v="Wrong component"/>
    <s v="Disposition: Use As Is_x000a_Reference Initial CAR 22-525"/>
    <s v="Rob K. "/>
    <m/>
    <m/>
    <m/>
    <m/>
    <s v="Closed"/>
    <n v="0"/>
    <d v="2022-06-09T00:00:00"/>
    <m/>
    <m/>
    <m/>
    <m/>
  </r>
  <r>
    <x v="2"/>
    <x v="0"/>
    <s v="22-583"/>
    <x v="2"/>
    <s v="Customer"/>
    <s v="Log Only"/>
    <x v="183"/>
    <x v="84"/>
    <s v="Side Frame Insep Assy"/>
    <s v="CN00739309 / CD00293499"/>
    <x v="1"/>
    <s v=""/>
    <s v=""/>
    <s v=""/>
    <s v="count"/>
    <s v="N/A"/>
    <s v="N/A"/>
    <n v="18"/>
    <x v="298"/>
    <s v="Weld"/>
    <s v="Wrong component"/>
    <s v="Disposition: Rework to Specification_x000a_Reference Initial CAR 22-525"/>
    <s v="Rob K. "/>
    <m/>
    <m/>
    <m/>
    <m/>
    <s v="Closed"/>
    <n v="0"/>
    <d v="2022-06-09T00:00:00"/>
    <m/>
    <m/>
    <m/>
    <m/>
  </r>
  <r>
    <x v="2"/>
    <x v="0"/>
    <s v="22-584"/>
    <x v="2"/>
    <s v="Customer"/>
    <s v="Log Only"/>
    <x v="183"/>
    <x v="175"/>
    <s v="Side Frame Insep Assy"/>
    <s v="CN00739310 / CD00293408"/>
    <x v="1"/>
    <s v=""/>
    <s v=""/>
    <s v=""/>
    <s v="count"/>
    <s v="N/A"/>
    <s v="N/A"/>
    <n v="21"/>
    <x v="299"/>
    <s v="Weld"/>
    <s v="Wrong component"/>
    <s v="Disposition: Use As Is_x000a_Reference Initial CAR 22-525"/>
    <s v="Rob K. "/>
    <m/>
    <m/>
    <m/>
    <m/>
    <s v="Closed"/>
    <n v="0"/>
    <d v="2022-06-09T00:00:00"/>
    <m/>
    <m/>
    <m/>
    <m/>
  </r>
  <r>
    <x v="2"/>
    <x v="0"/>
    <s v="22-585"/>
    <x v="3"/>
    <s v="Customer"/>
    <s v="Log Only"/>
    <x v="207"/>
    <x v="174"/>
    <s v="Rotor Assy Main Machining"/>
    <s v="CN00740544 / CD00286506"/>
    <x v="1"/>
    <s v=""/>
    <s v=""/>
    <s v=""/>
    <s v="count"/>
    <s v="150035_x000a_SP051"/>
    <s v="N/A"/>
    <n v="1"/>
    <x v="297"/>
    <s v="Machining"/>
    <s v="Off Location"/>
    <s v="Disposition: Use As Is_x000a_Root Cause: NC#1 Machine work offset incorrect, NC#2/3 rotary table brake issue - update offest macro and complete full mantenance on machine scheduled for March 2022 (original defect 27OCT2021)"/>
    <s v="Mike E. "/>
    <m/>
    <m/>
    <m/>
    <m/>
    <s v="Closed"/>
    <n v="0"/>
    <d v="2022-06-27T00:00:00"/>
    <m/>
    <m/>
    <m/>
    <m/>
  </r>
  <r>
    <x v="2"/>
    <x v="0"/>
    <s v="22-586"/>
    <x v="3"/>
    <s v="Customer"/>
    <s v="Log Only"/>
    <x v="193"/>
    <x v="174"/>
    <s v="Rotor Assy Main Machining"/>
    <s v="CN00741176 / CD00293765"/>
    <x v="1"/>
    <s v=""/>
    <s v=""/>
    <s v=""/>
    <s v="count"/>
    <s v="161546_x000a_SP072"/>
    <s v="N/A"/>
    <n v="1"/>
    <x v="297"/>
    <s v="Machining"/>
    <s v="Off Location"/>
    <s v="Disposition: Use As Is_x000a_Root Cause: Drill jig was not installed properly prior to drilling, retrain machinist_x000a_"/>
    <s v="Mike E. "/>
    <m/>
    <m/>
    <m/>
    <m/>
    <s v="Closed"/>
    <n v="0"/>
    <d v="2022-07-07T00:00:00"/>
    <m/>
    <m/>
    <m/>
    <m/>
  </r>
  <r>
    <x v="2"/>
    <x v="0"/>
    <s v="22-587"/>
    <x v="3"/>
    <s v="Customer"/>
    <s v="Log Only"/>
    <x v="203"/>
    <x v="119"/>
    <s v="Front Tunnel Tacked assy"/>
    <s v="CN00743813 / CD00296345"/>
    <x v="1"/>
    <s v=""/>
    <s v=""/>
    <s v=""/>
    <s v="count"/>
    <s v="N/A"/>
    <s v="N/A"/>
    <n v="4"/>
    <x v="300"/>
    <s v="Bevel"/>
    <s v="Profile"/>
    <s v="Disposition: Use As Is_x000a_Reference Internal 8D CAR 22-563"/>
    <s v="Mike Merner"/>
    <m/>
    <m/>
    <m/>
    <m/>
    <s v="Closed"/>
    <n v="0"/>
    <d v="2022-08-11T00:00:00"/>
    <m/>
    <m/>
    <m/>
    <m/>
  </r>
  <r>
    <x v="1"/>
    <x v="0"/>
    <s v="22-588"/>
    <x v="2"/>
    <s v="Audit"/>
    <s v="Log Only"/>
    <x v="208"/>
    <x v="146"/>
    <s v="Axle Housing"/>
    <s v="email"/>
    <x v="0"/>
    <s v="Email"/>
    <s v=""/>
    <s v=""/>
    <s v="don't count"/>
    <s v="163508 _x000a_163509 _x000a_163667"/>
    <d v="2022-06-01T00:00:00"/>
    <n v="3"/>
    <x v="301"/>
    <s v="Quality"/>
    <s v="Audit"/>
    <s v="22AUG2022 reviewed briefly, and Meeting scheduled for Wed to review with Jeremy and team.  23AUG2022 prepared PPT for new ideas moving forward - joint inspections to create Weld Cell Critical Characteristics (2 week timeframe), increased focus on previous audit levels, LPA Questions to be updated, focused Weld Lab training (blending to start) 24AUG2022 meeting with Jeremy and Jason - understanding that 930 models are the ones that will be scrutinized- Quality Alert 22-083 for Studs (inconsistent adhesion - Jeff to check on Stud machines) - Quality Alert 22-084 for Tie in at end and in behind area with backer plate -  Keep Jason and Jeremy up to speed with timelines as we progress.29AUG2022 launched Joint Inspections - first one complete at Post Blast with QA group - Days and Aft_x000a_13SEP2022 Set plan (see email in folder) to collect the remaining joint inspection details as production is available.14SEP2022 meeting with Komatsu - very positive feedback 26SEP2022 had a meeting with Keith and Jeremy last week to understand there are many improvements in queue, but there is a 6-8 month delay before reaching Australia - We are inspecting 054 units to a higher than QC  4.5 standard to support Komatsu, Jeremy is sending reports on the audits he performs 29SEP2022 - Weld group audit/training completed on fabricated weld cell 156 inspection, next week focus on 054 unit after paint for welders to see what pops after paint (planned for Wed.) 10NOV2022 Marked improvement in paint application/quality with new painter (see email in folder) - capture this knowledge to cdocument for future use 14NOV2022 - See Action List in folder for suggestions and tips from the welders regarding Weld Quality improvements; shadow board implementation, key points, etc. _x000a_13FEB2023 some improvements based on breaking welding down into zones to weld, repair, clean.  Follow up with continued monitoring.  CLOSED"/>
    <s v="Chris"/>
    <m/>
    <m/>
    <m/>
    <m/>
    <s v="Closed"/>
    <n v="181"/>
    <d v="2023-02-13T00:00:00"/>
    <m/>
    <m/>
    <m/>
    <m/>
  </r>
  <r>
    <x v="0"/>
    <x v="0"/>
    <s v="22-589"/>
    <x v="0"/>
    <s v="Audit"/>
    <s v="Log Only"/>
    <x v="209"/>
    <x v="176"/>
    <s v="Shim"/>
    <n v="895295"/>
    <x v="0"/>
    <s v=""/>
    <s v=""/>
    <n v="8"/>
    <s v="don't count"/>
    <s v="N/A"/>
    <n v="2022"/>
    <n v="69"/>
    <x v="302"/>
    <s v="Stamping"/>
    <s v="Rust - Pitting"/>
    <m/>
    <s v="John M"/>
    <m/>
    <m/>
    <m/>
    <m/>
    <s v="Closed"/>
    <n v="0"/>
    <d v="2022-08-22T00:00:00"/>
    <m/>
    <n v="1993"/>
    <m/>
    <m/>
  </r>
  <r>
    <x v="2"/>
    <x v="4"/>
    <s v="22-590"/>
    <x v="0"/>
    <s v="Customer"/>
    <s v="Log Only"/>
    <x v="210"/>
    <x v="177"/>
    <s v="Battery Box and Lid"/>
    <s v="email"/>
    <x v="11"/>
    <s v="Email"/>
    <s v=""/>
    <s v=""/>
    <s v="don't count"/>
    <s v="164351/165342"/>
    <n v="2022"/>
    <s v="1 ea"/>
    <x v="303"/>
    <s v="Customer Issue"/>
    <s v="Damaged"/>
    <s v="no official defect against QCI, customer requested RMA for repair"/>
    <s v="Kirby"/>
    <m/>
    <m/>
    <m/>
    <m/>
    <s v="Closed"/>
    <n v="0"/>
    <d v="2022-08-23T00:00:00"/>
    <m/>
    <m/>
    <m/>
    <m/>
  </r>
  <r>
    <x v="0"/>
    <x v="0"/>
    <s v="22-591"/>
    <x v="0"/>
    <s v="Customer"/>
    <s v="Log Only"/>
    <x v="211"/>
    <x v="151"/>
    <s v="Platform Center Deck"/>
    <n v="953342"/>
    <x v="0"/>
    <s v=""/>
    <s v=""/>
    <s v=""/>
    <s v="count"/>
    <n v="453455"/>
    <d v="2022-07-22T00:00:00"/>
    <n v="1"/>
    <x v="304"/>
    <s v="Weld"/>
    <s v="Weld O/S"/>
    <m/>
    <s v="Steve S/ Willie W"/>
    <m/>
    <m/>
    <m/>
    <m/>
    <s v="Closed"/>
    <n v="0"/>
    <d v="2022-08-25T00:00:00"/>
    <s v="11130/11442/ 11138/10991"/>
    <m/>
    <m/>
    <m/>
  </r>
  <r>
    <x v="2"/>
    <x v="0"/>
    <s v="22-592"/>
    <x v="0"/>
    <s v="Customer"/>
    <s v="Log Only"/>
    <x v="211"/>
    <x v="178"/>
    <s v="Plate Insep Assy"/>
    <s v="CD00295218 _x000a_CN00744975"/>
    <x v="1"/>
    <s v=""/>
    <s v=""/>
    <s v=""/>
    <s v="count"/>
    <s v="N/A"/>
    <s v="N/A"/>
    <n v="1"/>
    <x v="305"/>
    <m/>
    <m/>
    <s v="Waiting for more information from  -customer/returned part to measure. RMA arrived 14SEP2022 - start investigation_x000a_15SEP2022 Scott mentioned difficulty in setting up M/C due to formed end variation_x000a_20SEP2022 Quality Alert 22-097 issued _x000a_04OCT2022 Hold Tag 22-575 issued for rework on RMA 22-592 - cancelled Alert 22-097 because it was determined to be an over-forming issue instead of machining - Mike Merner spoke to the operators to ensure correct use of the forming template"/>
    <s v="Mike"/>
    <m/>
    <m/>
    <m/>
    <m/>
    <s v="Closed"/>
    <n v="40"/>
    <d v="2022-10-04T00:00:00"/>
    <m/>
    <s v="22-592"/>
    <m/>
    <m/>
  </r>
  <r>
    <x v="1"/>
    <x v="0"/>
    <s v="22-593"/>
    <x v="2"/>
    <s v="Customer"/>
    <s v="Log Only"/>
    <x v="212"/>
    <x v="17"/>
    <s v="Axle Housing"/>
    <n v="511773"/>
    <x v="0"/>
    <s v=""/>
    <s v=""/>
    <s v=""/>
    <s v="count"/>
    <n v="165127"/>
    <d v="2022-07-01T00:00:00"/>
    <n v="1"/>
    <x v="306"/>
    <s v="Paint"/>
    <s v="overspray"/>
    <s v="See CAR 22-576_x000a_This unit was not from the initial 3 cases inspected in the August Audit (CAR 22-588). Painted on 16AUG2022, Inspected on 19AUG2022 - Quality Alert was scanned with signatures on 19AUG2022 _x000a_30AUG2022 Quality Alert 22-086 issued for covering the manhole opening with paper to prevent overspray"/>
    <s v="Lee"/>
    <m/>
    <m/>
    <m/>
    <m/>
    <s v="Closed"/>
    <n v="3"/>
    <d v="2022-08-30T00:00:00"/>
    <m/>
    <m/>
    <m/>
    <m/>
  </r>
  <r>
    <x v="1"/>
    <x v="0"/>
    <s v="22-594"/>
    <x v="0"/>
    <s v="Internal"/>
    <s v="Log Only"/>
    <x v="213"/>
    <x v="179"/>
    <s v="Weld Machines"/>
    <s v="N/A"/>
    <x v="8"/>
    <s v=""/>
    <s v=""/>
    <s v=""/>
    <s v="count"/>
    <s v="N/A"/>
    <s v="N/A"/>
    <s v="TBD"/>
    <x v="307"/>
    <s v="Weld"/>
    <s v="Poor Function"/>
    <s v="29AUG2022 initial investigation - previous mantenance personnel did not hit target for calibration completion, is there a trigger for Rose with PM follow up for out of date items? _x000a_Lee working on getting outside service in to get them completed - Thomson Technical Services (Kitchener)_x000a_30AUG2022 reviewed with Rose, and found annual frequency PM tasks were not included in the tracking Matrix.  Rose updated the file to include the yearly tasks (i.e. weld machine calibration) - should get reasons for delay and plan to correct documented in the matrix for late tasks_x000a_12SEP2022 another Alert (22-093) to specify Weld Stud parameters; reference material posted on machine.  (see image in folder)_x000a_26SEP2022 Weld machines are scheduled to be calibrated Oct 3 and 4 with new millwright (Thomas) shadowing for training purposes.  _x000a_25OCT2022 Rose is following up to get the calibration record from the outside vendor.  _x000a_01NOV2022 Calibration records recieved. Saved in folder with email.  CLOSED"/>
    <s v="Lee/ Rose"/>
    <m/>
    <m/>
    <m/>
    <m/>
    <s v="Closed"/>
    <n v="64"/>
    <d v="2022-11-01T00:00:00"/>
    <m/>
    <m/>
    <m/>
    <m/>
  </r>
  <r>
    <x v="0"/>
    <x v="3"/>
    <s v="22-595"/>
    <x v="0"/>
    <s v="Customer"/>
    <s v="Log Only"/>
    <x v="214"/>
    <x v="180"/>
    <s v="Plate"/>
    <n v="895330"/>
    <x v="0"/>
    <s v=""/>
    <s v=""/>
    <n v="8"/>
    <s v="don't count"/>
    <s v="N/A"/>
    <d v="2022-08-22T00:00:00"/>
    <n v="2"/>
    <x v="308"/>
    <s v="Stamping"/>
    <s v="Wrong Component"/>
    <s v="Part was identified as 58E5432610 actual part shipped was 58F5402610"/>
    <s v="John M"/>
    <m/>
    <m/>
    <m/>
    <m/>
    <n v="810"/>
    <s v="Pending"/>
    <m/>
    <m/>
    <m/>
    <s v="Quality alert 22-087"/>
    <s v="John M/ Heatherlynn "/>
  </r>
  <r>
    <x v="2"/>
    <x v="0"/>
    <s v="22-596"/>
    <x v="0"/>
    <s v="Customer"/>
    <s v="Log Only"/>
    <x v="214"/>
    <x v="181"/>
    <s v="Fuel Tank"/>
    <s v="email from Militex"/>
    <x v="1"/>
    <s v="Email"/>
    <s v=""/>
    <s v=""/>
    <s v="don't count"/>
    <n v="165989"/>
    <d v="2022-08-01T00:00:00"/>
    <n v="1"/>
    <x v="309"/>
    <s v="Weld"/>
    <s v="Wrong component"/>
    <s v="01SEP2022 Quality Alert 22-090 started (waiting on images), Kirby investigated and current production is correct - review kitting process for improvements - found that operators were no longer using kits - Mick to follow up with employees on following the defined process_x000a_08SEP2022 Alert 22-090 issued  13SEP2022 Rob recommends designing a poka yoke option, but not build until another order comes in.  Only 3 left in forcast now.  CLOSED"/>
    <s v="Rob K"/>
    <m/>
    <m/>
    <m/>
    <m/>
    <s v="Closed"/>
    <n v="13"/>
    <d v="2022-09-13T00:00:00"/>
    <m/>
    <s v="22-596"/>
    <m/>
    <m/>
  </r>
  <r>
    <x v="0"/>
    <x v="1"/>
    <s v="22-597"/>
    <x v="0"/>
    <s v="Customer"/>
    <s v="Log Only"/>
    <x v="214"/>
    <x v="182"/>
    <s v="Door Latch"/>
    <n v="308329"/>
    <x v="0"/>
    <s v=""/>
    <s v=""/>
    <s v=""/>
    <s v="count"/>
    <s v="N/A"/>
    <d v="2022-08-22T00:00:00"/>
    <n v="3"/>
    <x v="310"/>
    <s v="Shipping"/>
    <s v="Wrong component"/>
    <s v="Defect is in dispute due to both part numbers being shipped at the same time on the same skid."/>
    <s v="John M"/>
    <m/>
    <m/>
    <m/>
    <m/>
    <s v="Closed"/>
    <n v="0"/>
    <d v="2022-08-31T00:00:00"/>
    <m/>
    <m/>
    <m/>
    <m/>
  </r>
  <r>
    <x v="0"/>
    <x v="0"/>
    <s v="22-598"/>
    <x v="0"/>
    <s v="Customer"/>
    <s v="Log Only"/>
    <x v="215"/>
    <x v="183"/>
    <s v="LH Deck"/>
    <n v="895342"/>
    <x v="0"/>
    <s v=""/>
    <s v=""/>
    <n v="8"/>
    <s v="don't count"/>
    <n v="452656"/>
    <d v="2022-07-22T00:00:00"/>
    <n v="1"/>
    <x v="311"/>
    <s v="Weld"/>
    <s v="Off Location"/>
    <m/>
    <s v="Steve S/ Willie W"/>
    <m/>
    <m/>
    <m/>
    <m/>
    <s v="Closed"/>
    <n v="0"/>
    <d v="2022-09-01T00:00:00"/>
    <s v="9834/11067"/>
    <n v="1995"/>
    <m/>
    <m/>
  </r>
  <r>
    <x v="1"/>
    <x v="0"/>
    <s v="22-599"/>
    <x v="0"/>
    <s v="Customer"/>
    <s v="Log Only"/>
    <x v="216"/>
    <x v="17"/>
    <s v="Axle Housing"/>
    <n v="511813"/>
    <x v="0"/>
    <s v=""/>
    <s v=""/>
    <s v=""/>
    <s v="count"/>
    <s v="WO165126"/>
    <d v="2022-07-01T00:00:00"/>
    <n v="1"/>
    <x v="312"/>
    <s v="Weld"/>
    <s v="Poor Function"/>
    <s v="06SEP2022 Faro did not detect the incorrect angle, newer operator fit these_x000a_08SEP2022 Quality Alert 22-092 issued to remind about fixture to use and tacking these couplings on the inside and outside of the shell"/>
    <s v="Lee"/>
    <m/>
    <m/>
    <m/>
    <m/>
    <s v="Closed"/>
    <n v="6"/>
    <d v="2022-09-12T00:00:00"/>
    <m/>
    <m/>
    <m/>
    <m/>
  </r>
  <r>
    <x v="0"/>
    <x v="0"/>
    <s v="22-600"/>
    <x v="0"/>
    <s v="Customer"/>
    <s v="Log Only"/>
    <x v="217"/>
    <x v="150"/>
    <s v="LH Deck"/>
    <n v="511746"/>
    <x v="0"/>
    <s v=""/>
    <s v=""/>
    <s v=""/>
    <s v="count"/>
    <s v="N/A"/>
    <s v="N/A"/>
    <n v="1"/>
    <x v="313"/>
    <s v="Weld"/>
    <s v="Wrong component"/>
    <m/>
    <s v="Steve S /Willie W"/>
    <m/>
    <m/>
    <m/>
    <m/>
    <s v="Closed"/>
    <n v="0"/>
    <d v="2022-09-14T00:00:00"/>
    <m/>
    <m/>
    <m/>
    <m/>
  </r>
  <r>
    <x v="1"/>
    <x v="0"/>
    <s v="22-601"/>
    <x v="0"/>
    <s v="Customer"/>
    <s v="Log Only"/>
    <x v="217"/>
    <x v="184"/>
    <s v="Chassis"/>
    <s v="email"/>
    <x v="5"/>
    <s v="Email"/>
    <s v=""/>
    <s v=""/>
    <s v="don't count"/>
    <n v="155005"/>
    <d v="2021-11-01T00:00:00"/>
    <n v="1"/>
    <x v="314"/>
    <s v="Weld"/>
    <s v="Off Location"/>
    <s v="15SEP2022 template designed and in place to verify next build. Gerry updated the customer and requested additional images and that the unit be returned for further investigation. _x000a_16SEP2022 Quality Alert 22-095 issued to identify the issue, inform about new checking fixture, and require QA to verify this area before continuing._x000a_26SEP2022 Next FAI coming up will be inspected with the Faro, RMA will come back after the next 2 units are done_x000a_09NOV2022 See email in folder for Rework Leg details - one side was off by 1&quot;"/>
    <s v="Lee"/>
    <m/>
    <m/>
    <m/>
    <m/>
    <s v="Closed"/>
    <n v="61"/>
    <d v="2022-11-14T00:00:00"/>
    <m/>
    <s v="N/A"/>
    <m/>
    <m/>
  </r>
  <r>
    <x v="2"/>
    <x v="0"/>
    <s v="22-602"/>
    <x v="0"/>
    <s v="Customer"/>
    <s v="Log Only"/>
    <x v="218"/>
    <x v="185"/>
    <s v="End Housing ASM"/>
    <s v="email"/>
    <x v="3"/>
    <s v="Email"/>
    <s v=""/>
    <s v=""/>
    <s v="don't count"/>
    <s v="N/A"/>
    <s v="N/A"/>
    <n v="1"/>
    <x v="315"/>
    <s v="Weld"/>
    <s v="Off Location"/>
    <s v="TBD - Kirby investigating - suspect it's a fixture issue, need to look further but next order is not until November, Gerry says customer is looking into 3rd party rework for this unit_x000a_20SEP2022 Rob K. will review fixture updates on this an other models_x000a_04OCT2022 Notes added to Eng Master for Rob and Kirby to review fixture on next build to identify root cause and update fixture if required. _x000a_10JAN2023 new fixture required _x000a_31MAR2023 no future orders currently in place, ENG Master note tells operators to review with Rob or Kirby - CLOSED_x000a_04MAY2023 see email in folder for new tooling/fixture released. "/>
    <s v="Rob"/>
    <m/>
    <m/>
    <m/>
    <m/>
    <s v="Closed"/>
    <n v="197"/>
    <d v="2023-03-31T00:00:00"/>
    <m/>
    <m/>
    <s v="_x000a_10JAN2023 Fixture Update Req'd"/>
    <s v="Rob / Kirby"/>
  </r>
  <r>
    <x v="0"/>
    <x v="0"/>
    <s v="22-603"/>
    <x v="0"/>
    <s v="Customer"/>
    <s v="Log Only"/>
    <x v="219"/>
    <x v="148"/>
    <s v="Cabinet"/>
    <n v="401976"/>
    <x v="0"/>
    <s v=""/>
    <s v=""/>
    <s v=""/>
    <s v="count"/>
    <n v="454887"/>
    <d v="2022-09-22T00:00:00"/>
    <n v="1"/>
    <x v="316"/>
    <s v="Weld"/>
    <s v="Porosity"/>
    <s v="This defect is in dispute"/>
    <s v="Steve S"/>
    <m/>
    <m/>
    <m/>
    <m/>
    <s v="Closed"/>
    <n v="0"/>
    <d v="2022-09-19T00:00:00"/>
    <s v="9788"/>
    <m/>
    <m/>
    <m/>
  </r>
  <r>
    <x v="0"/>
    <x v="0"/>
    <s v="22-604"/>
    <x v="0"/>
    <s v="Customer"/>
    <s v="Log Only"/>
    <x v="220"/>
    <x v="170"/>
    <s v="Cabinet"/>
    <n v="511850"/>
    <x v="0"/>
    <s v=""/>
    <s v=""/>
    <s v=""/>
    <s v="count"/>
    <s v="Not provided"/>
    <s v="Not provided"/>
    <n v="1"/>
    <x v="317"/>
    <s v="Weld"/>
    <s v="Wrong component"/>
    <m/>
    <s v="Steve S"/>
    <m/>
    <m/>
    <m/>
    <m/>
    <n v="788"/>
    <s v="Pending"/>
    <m/>
    <m/>
    <m/>
    <m/>
    <m/>
  </r>
  <r>
    <x v="0"/>
    <x v="0"/>
    <s v="22-605"/>
    <x v="0"/>
    <s v="Customer"/>
    <s v="Log Only"/>
    <x v="220"/>
    <x v="18"/>
    <s v="LH Deck"/>
    <n v="511893"/>
    <x v="0"/>
    <s v=""/>
    <s v=""/>
    <s v=""/>
    <s v="count"/>
    <n v="451500"/>
    <n v="11359"/>
    <n v="1"/>
    <x v="318"/>
    <s v="Weld"/>
    <s v="Wrong component"/>
    <m/>
    <s v="Willie W /Steve S"/>
    <m/>
    <m/>
    <m/>
    <m/>
    <s v="Closed"/>
    <n v="0"/>
    <d v="2022-09-22T00:00:00"/>
    <s v="11359"/>
    <m/>
    <m/>
    <m/>
  </r>
  <r>
    <x v="1"/>
    <x v="0"/>
    <s v="22-606_x000a_22-607_x000a_22-608_x000a_22-609_x000a_22-610_x000a_22-612_x000a_22-614_x000a_22-615_x000a_"/>
    <x v="2"/>
    <s v="Customer"/>
    <s v="Log Only"/>
    <x v="221"/>
    <x v="146"/>
    <s v="Axle Housing"/>
    <s v="511894, 511895, 511897, 511898, 511899, 511910, 511911,  895432, _x000a_511947 _x000a_email"/>
    <x v="0"/>
    <s v="Email"/>
    <s v=""/>
    <s v=""/>
    <s v="don't count"/>
    <s v="WO165788_x000a_WO165787_x000a_WO163667_x000a_WO163509_x000a_WO163668_x000a_WO165135_x000a_WO165789_x000a_WO164360_x000a_W0165790_x000a_WO166859"/>
    <s v="Jun to Aug 2022"/>
    <n v="10"/>
    <x v="319"/>
    <s v="Weld"/>
    <s v="Audit"/>
    <s v="22SEP2022 Call with Jeremy Passmore to discuss - only WO images so far, getting the rest of the images soon - Jeremy is personally inspecting the 054's and will send us reports- he is being very critical and erring on the side of caution - We will go over the next 3 units we ship with a very critical eye, and he will inspect those when they arrive as well.  Jeremy mentioned they are inspecting to AWS D1.1, 1.3, 14.4 in Australia, he suggested looking at white primer spray paint to use after weld to make defects more visible, discussed the 6-8 month gap that happens between build and arrival in Australia - Lee is planning to start tomorrow with small groups (3 people at a time) to review in detail the latest images from Jeremy_x000a_26SEP2022 Jeff is inspecting the 054 to this higher expectation, Chris will pick up a different flashlight for afternoons to try, Dyna Grinder (finger style) ordered to try and clean up better in small/ tight areas.  _x000a_27SEP2022 Email saved in folder from Jeremy Passmore.  Defects will not be counted in scorecard: 511894, 511895, 511897, 511898, 511899, 511910, 511911, 895432 (8 CARs comined into 1 line for data review)_x000a_03OCT2022 Dyna Grinders (finger style) available in vending machine and welders are using them now, afternoons is satisfied with the flashlights available - CLOSED_x000a_04OCT2022 defect 511947 added - most recent 054 shipped, meeting booked to review with Jeremy 05OCT2022"/>
    <s v="Lee"/>
    <m/>
    <m/>
    <m/>
    <m/>
    <s v="Closed"/>
    <n v="12"/>
    <d v="2022-10-03T00:00:00"/>
    <m/>
    <m/>
    <m/>
    <m/>
  </r>
  <r>
    <x v="0"/>
    <x v="0"/>
    <s v="22-611"/>
    <x v="0"/>
    <s v="Customer"/>
    <s v="Log Only"/>
    <x v="220"/>
    <x v="151"/>
    <s v="Platform Center Deck"/>
    <n v="895424"/>
    <x v="0"/>
    <s v=""/>
    <s v=""/>
    <n v="8"/>
    <s v="don't count"/>
    <n v="454608"/>
    <d v="2022-09-22T00:00:00"/>
    <n v="1"/>
    <x v="320"/>
    <s v="Weld"/>
    <s v="Missing Component"/>
    <m/>
    <s v="Steve S/ John K"/>
    <m/>
    <m/>
    <m/>
    <m/>
    <s v="Closed"/>
    <n v="0"/>
    <d v="2022-09-22T00:00:00"/>
    <s v="11157/11241/10869/11442/9879"/>
    <m/>
    <m/>
    <m/>
  </r>
  <r>
    <x v="0"/>
    <x v="3"/>
    <s v="22-613"/>
    <x v="0"/>
    <s v="Customer"/>
    <s v="Log Only"/>
    <x v="222"/>
    <x v="186"/>
    <s v="RH Deck"/>
    <n v="953374"/>
    <x v="0"/>
    <s v=""/>
    <s v=""/>
    <s v=""/>
    <s v="count"/>
    <n v="449653"/>
    <d v="2022-09-26T00:00:00"/>
    <n v="1"/>
    <x v="321"/>
    <s v="Weld"/>
    <s v="Missing Weld"/>
    <m/>
    <s v="Willie W /Steve S"/>
    <m/>
    <m/>
    <m/>
    <m/>
    <n v="784"/>
    <s v="Pending"/>
    <m/>
    <s v="11171/11359/ 11170/10808/11375/11146/9802"/>
    <m/>
    <m/>
    <m/>
  </r>
  <r>
    <x v="0"/>
    <x v="0"/>
    <s v="22-616"/>
    <x v="0"/>
    <s v="Customer"/>
    <s v="Log Only"/>
    <x v="223"/>
    <x v="21"/>
    <s v="Cab"/>
    <n v="511921"/>
    <x v="0"/>
    <s v=""/>
    <s v=""/>
    <s v=""/>
    <s v="count"/>
    <n v="444436"/>
    <d v="2022-03-22T00:00:00"/>
    <n v="1"/>
    <x v="322"/>
    <s v="Assembly"/>
    <s v="in Dispute"/>
    <m/>
    <s v="Ha H"/>
    <m/>
    <m/>
    <m/>
    <m/>
    <s v="Closed"/>
    <n v="0"/>
    <d v="2022-09-28T00:00:00"/>
    <s v="9770"/>
    <n v="2018"/>
    <m/>
    <m/>
  </r>
  <r>
    <x v="0"/>
    <x v="0"/>
    <s v="22-617"/>
    <x v="0"/>
    <s v="Customer"/>
    <s v="Log Only"/>
    <x v="223"/>
    <x v="152"/>
    <s v="Panel A, Lower Rea Assy"/>
    <n v="950788"/>
    <x v="0"/>
    <s v=""/>
    <s v=""/>
    <s v=""/>
    <s v="count"/>
    <n v="449754"/>
    <d v="2022-09-22T00:00:00"/>
    <n v="1"/>
    <x v="323"/>
    <s v="Paint"/>
    <s v="Damaged"/>
    <m/>
    <s v="John M/ Ha A"/>
    <m/>
    <m/>
    <m/>
    <m/>
    <s v="Closed"/>
    <n v="0"/>
    <d v="2022-09-28T00:00:00"/>
    <s v="9747/10889"/>
    <n v="1996"/>
    <m/>
    <m/>
  </r>
  <r>
    <x v="0"/>
    <x v="0"/>
    <s v="22-618"/>
    <x v="0"/>
    <s v="Customer"/>
    <s v="Log Only"/>
    <x v="224"/>
    <x v="187"/>
    <s v="Door A Front"/>
    <n v="953379"/>
    <x v="0"/>
    <s v=""/>
    <s v=""/>
    <s v=""/>
    <s v="count"/>
    <n v="449955"/>
    <d v="2022-09-22T00:00:00"/>
    <n v="1"/>
    <x v="324"/>
    <s v="Assembly"/>
    <s v="Wrong Component"/>
    <m/>
    <s v="John M/ Ha A"/>
    <m/>
    <m/>
    <m/>
    <m/>
    <s v="Closed"/>
    <n v="0"/>
    <d v="2022-09-29T00:00:00"/>
    <s v="10807/9744"/>
    <n v="1998"/>
    <m/>
    <m/>
  </r>
  <r>
    <x v="0"/>
    <x v="0"/>
    <s v="22-619"/>
    <x v="0"/>
    <s v="Customer"/>
    <s v="Log Only"/>
    <x v="225"/>
    <x v="188"/>
    <s v="Cab"/>
    <n v="511943"/>
    <x v="0"/>
    <s v=""/>
    <s v=""/>
    <s v=""/>
    <s v="count"/>
    <n v="453708"/>
    <d v="2022-09-22T00:00:00"/>
    <n v="1"/>
    <x v="325"/>
    <s v="Weld"/>
    <s v="Off Location"/>
    <m/>
    <s v="Steve"/>
    <m/>
    <m/>
    <m/>
    <m/>
    <s v="Closed"/>
    <n v="0"/>
    <d v="2022-10-03T00:00:00"/>
    <s v="11070/11199"/>
    <s v=" "/>
    <m/>
    <m/>
  </r>
  <r>
    <x v="0"/>
    <x v="0"/>
    <s v="22-620"/>
    <x v="0"/>
    <s v="Customer"/>
    <s v="Log Only"/>
    <x v="226"/>
    <x v="189"/>
    <s v="Cabinet"/>
    <n v="895423"/>
    <x v="0"/>
    <s v=""/>
    <s v=""/>
    <n v="8"/>
    <s v="don't count"/>
    <n v="456010"/>
    <d v="2022-09-22T00:00:00"/>
    <n v="1"/>
    <x v="326"/>
    <s v="Weld"/>
    <s v="Missed Operation"/>
    <m/>
    <s v="Steve S/ Willie W"/>
    <m/>
    <m/>
    <m/>
    <m/>
    <n v="776"/>
    <s v="Pending"/>
    <m/>
    <s v="9788"/>
    <n v="1997"/>
    <m/>
    <m/>
  </r>
  <r>
    <x v="1"/>
    <x v="0"/>
    <s v="22-621"/>
    <x v="0"/>
    <s v="Customer"/>
    <s v="Log Only"/>
    <x v="226"/>
    <x v="112"/>
    <s v="Axle Housing"/>
    <n v="895451"/>
    <x v="0"/>
    <s v=""/>
    <s v=""/>
    <n v="8"/>
    <s v="don't count"/>
    <s v="WO163966"/>
    <d v="2022-07-01T00:00:00"/>
    <n v="1"/>
    <x v="327"/>
    <s v="Machining"/>
    <s v="Surface Finish"/>
    <s v="05OCT2022 MPI requirement on casting print indicates the casting supplier should have detected these, Gerry following up with the buyer to see about quickly getting this set as supplier issue and not QCI - Cynthia will collect images of current casting stock to send to Bob Christopher-Murphy _x000a_07OCT2022 Axle Housing shell (58D2280041) appears to have pitting from image more so than the castings - castings have uneven machining - need further investigation - spoke with machinist - a different tool was used that did not have a radius finish - notes marked on print to ensure no step present_x000a_11OCT2022 - Issued Quality Alert 22-107 for Stratford cutting and rolling to review material for pitted condition before processing _x000a_18OCT2022 Call with Komatsu to discuss recent Audits of 054's - Jeremy said he flagged this defect for his internal follow up - no further action required at this time_x000a_25OCT2022 Porosity/ voids were deemed acceptable.  The worst areas measured 1-2 mm and they were well within the &lt;10% material thickness.  That comment was removed from the defect description.    _x000a_28OCT2022 Deviation DEV-08150 approved to use as is for the maching marks on these 2 units.  Next shipment must be blended.  (See email in folder) CLOSED"/>
    <s v="Lee"/>
    <m/>
    <m/>
    <m/>
    <m/>
    <s v="Closed"/>
    <n v="24"/>
    <d v="2022-10-28T00:00:00"/>
    <m/>
    <m/>
    <m/>
    <m/>
  </r>
  <r>
    <x v="0"/>
    <x v="0"/>
    <s v="22-622"/>
    <x v="0"/>
    <s v="Customer"/>
    <s v="Log Only"/>
    <x v="227"/>
    <x v="151"/>
    <s v="Center Deck Platform"/>
    <n v="511960"/>
    <x v="0"/>
    <s v=""/>
    <s v=""/>
    <s v=""/>
    <s v="count"/>
    <s v="N/A"/>
    <s v="N/A"/>
    <n v="1"/>
    <x v="328"/>
    <s v="Weld"/>
    <s v="Off Location"/>
    <m/>
    <s v="Steve S/ Willie W"/>
    <m/>
    <m/>
    <m/>
    <m/>
    <s v="Closed"/>
    <n v="0"/>
    <d v="2022-10-06T00:00:00"/>
    <m/>
    <m/>
    <m/>
    <m/>
  </r>
  <r>
    <x v="0"/>
    <x v="0"/>
    <s v="22-623"/>
    <x v="0"/>
    <s v="Customer"/>
    <s v="Log Only"/>
    <x v="228"/>
    <x v="150"/>
    <s v="LH Deck"/>
    <n v="511966"/>
    <x v="0"/>
    <s v=""/>
    <s v=""/>
    <s v=""/>
    <s v="count"/>
    <n v="451458"/>
    <d v="2022-08-22T00:00:00"/>
    <n v="1"/>
    <x v="329"/>
    <s v="Weld"/>
    <s v="Off Location"/>
    <m/>
    <s v="Steve S/ Willie W"/>
    <m/>
    <m/>
    <m/>
    <m/>
    <s v="Closed"/>
    <n v="0"/>
    <d v="2022-10-07T00:00:00"/>
    <m/>
    <m/>
    <m/>
    <m/>
  </r>
  <r>
    <x v="0"/>
    <x v="3"/>
    <s v="22-624"/>
    <x v="0"/>
    <s v="Customer"/>
    <s v="Log Only"/>
    <x v="229"/>
    <x v="21"/>
    <s v="Cab"/>
    <n v="895487"/>
    <x v="0"/>
    <s v=""/>
    <s v=""/>
    <n v="8"/>
    <s v="don't count"/>
    <n v="449815"/>
    <d v="2022-08-22T00:00:00"/>
    <n v="1"/>
    <x v="330"/>
    <s v="Assembly"/>
    <s v="Wrong Product ID"/>
    <m/>
    <s v="Ha H"/>
    <m/>
    <m/>
    <m/>
    <m/>
    <n v="769"/>
    <s v="Pending"/>
    <m/>
    <s v="9744/10907/10807"/>
    <m/>
    <m/>
    <m/>
  </r>
  <r>
    <x v="0"/>
    <x v="3"/>
    <s v="22-625"/>
    <x v="0"/>
    <s v="Customer"/>
    <s v="Log Only"/>
    <x v="229"/>
    <x v="190"/>
    <s v="Shield assy"/>
    <n v="511969"/>
    <x v="0"/>
    <s v=""/>
    <s v=""/>
    <s v=""/>
    <s v="count"/>
    <n v="451424"/>
    <d v="2022-06-22T00:00:00"/>
    <n v="1"/>
    <x v="331"/>
    <s v="Assembly"/>
    <s v="Missed Operation"/>
    <m/>
    <s v="Ha H"/>
    <m/>
    <m/>
    <m/>
    <m/>
    <n v="769"/>
    <s v="Pending"/>
    <m/>
    <s v="9770"/>
    <m/>
    <m/>
    <m/>
  </r>
  <r>
    <x v="0"/>
    <x v="0"/>
    <s v="22-626"/>
    <x v="0"/>
    <s v="Customer"/>
    <s v="Log Only"/>
    <x v="230"/>
    <x v="22"/>
    <s v="Cabinet"/>
    <n v="402047"/>
    <x v="0"/>
    <s v=""/>
    <s v=""/>
    <s v=""/>
    <s v="count"/>
    <n v="447078"/>
    <d v="2022-04-22T00:00:00"/>
    <n v="1"/>
    <x v="332"/>
    <s v="Weld"/>
    <s v="Off Location"/>
    <m/>
    <s v="Willie W"/>
    <m/>
    <m/>
    <m/>
    <m/>
    <s v="Closed"/>
    <n v="0"/>
    <d v="2022-10-12T00:00:00"/>
    <s v="11037"/>
    <n v="1999"/>
    <m/>
    <m/>
  </r>
  <r>
    <x v="1"/>
    <x v="0"/>
    <s v="22-627"/>
    <x v="2"/>
    <s v="Customer"/>
    <s v="Log Only"/>
    <x v="231"/>
    <x v="146"/>
    <s v="Axle Housing"/>
    <n v="895503"/>
    <x v="0"/>
    <s v=""/>
    <s v=""/>
    <n v="8"/>
    <s v="don't count"/>
    <s v="166854_x000a_166855"/>
    <d v="2022-08-01T00:00:00"/>
    <n v="2"/>
    <x v="333"/>
    <s v="Weld"/>
    <s v="Poor Function"/>
    <s v="Multiple weld and paint defects found on axles during inspection by J Passmore. Met with Jeremy 18OCT2022 to discuss ongoing issues.  Paint is shrinking back into porosity, underfill, and undercut as it dries.  Need painters to re-inspect their work after 24-72 hours whenever possible.  Refreshed on Hospital Tag use for indicating the unit is ready for rework. _x000a_28OCT2022 CC spoke with Grant to understand where the solvent pop may have been caused.  He mentioned that when we have a new barrel of primer the concentration of solvent is the highest and decreases over the 2-3 weeks it's in use.  If the 1 hr dry time after primer is not followed the solvent is still evaporating and may cause this issue when covered with the paint too soon.  Data sheets were available in the cabinet in the paint area (scanned copy in folder).  _x000a_01NOV2022 see email in folder - looking for further details in paint method_x000a_08NOV2022 - leaving the primer for an hour before next coat, prevention of solvent pop_x000a_10NOV2022 Marked improvement in paint application / quality (see email in folder)_x000a_09JAN2023 Lee will connect with Jesse this week to collect best practices_x000a_17JAN2023 Jesse and Grant are working on key points for best practices_x000a_29JUN2023 WI-KOM-043 Axle Paint Process created - CLOSED"/>
    <s v="Lee"/>
    <m/>
    <m/>
    <m/>
    <m/>
    <s v="Closed"/>
    <n v="257"/>
    <d v="2023-06-29T00:00:00"/>
    <m/>
    <m/>
    <m/>
    <m/>
  </r>
  <r>
    <x v="0"/>
    <x v="0"/>
    <s v="22-628"/>
    <x v="0"/>
    <s v="Customer"/>
    <s v="Log Only"/>
    <x v="232"/>
    <x v="148"/>
    <s v="Cabinet"/>
    <n v="401962"/>
    <x v="0"/>
    <s v=""/>
    <s v=""/>
    <s v=""/>
    <s v="count"/>
    <n v="453339"/>
    <d v="2022-07-22T00:00:00"/>
    <n v="1"/>
    <x v="334"/>
    <s v="Weld"/>
    <s v="Off Location"/>
    <m/>
    <s v="Steve S/ Willie W"/>
    <s v="w"/>
    <m/>
    <m/>
    <m/>
    <s v="Closed"/>
    <n v="0"/>
    <d v="2022-10-19T00:00:00"/>
    <s v="11430"/>
    <n v="2000"/>
    <m/>
    <m/>
  </r>
  <r>
    <x v="0"/>
    <x v="0"/>
    <s v="22-629"/>
    <x v="0"/>
    <s v="Customer"/>
    <s v="Log Only"/>
    <x v="232"/>
    <x v="18"/>
    <s v="LH Deck"/>
    <n v="512008"/>
    <x v="0"/>
    <s v=""/>
    <s v=""/>
    <s v=""/>
    <s v="count"/>
    <n v="451500"/>
    <d v="2022-08-22T00:00:00"/>
    <n v="1"/>
    <x v="335"/>
    <s v="Weld"/>
    <s v="Off Location"/>
    <m/>
    <s v="Steve S/ Willie W"/>
    <m/>
    <m/>
    <m/>
    <m/>
    <s v="Closed"/>
    <n v="0"/>
    <d v="2022-10-19T00:00:00"/>
    <s v="11424/10808/9804/11194"/>
    <m/>
    <m/>
    <m/>
  </r>
  <r>
    <x v="0"/>
    <x v="0"/>
    <s v="22-630"/>
    <x v="0"/>
    <s v="Customer"/>
    <s v="Log Only"/>
    <x v="232"/>
    <x v="191"/>
    <s v="Bumper Assy"/>
    <s v="Not supplied"/>
    <x v="12"/>
    <s v=""/>
    <s v=""/>
    <s v=""/>
    <s v="count"/>
    <m/>
    <d v="2022-09-22T00:00:00"/>
    <n v="18"/>
    <x v="336"/>
    <s v="Laser / Plasma"/>
    <s v="Poor Function"/>
    <s v="Multiple bumper assemblies being returned due to poor cut quality and missing chamfer"/>
    <s v="Bill S"/>
    <m/>
    <m/>
    <m/>
    <m/>
    <s v="Closed"/>
    <n v="0"/>
    <d v="2022-10-19T00:00:00"/>
    <m/>
    <n v="2001"/>
    <m/>
    <m/>
  </r>
  <r>
    <x v="0"/>
    <x v="3"/>
    <s v="22-631"/>
    <x v="0"/>
    <s v="Customer"/>
    <s v="Log Only"/>
    <x v="233"/>
    <x v="169"/>
    <s v="Platform Center Deck"/>
    <n v="512010"/>
    <x v="0"/>
    <s v=""/>
    <s v=""/>
    <s v=""/>
    <s v="count"/>
    <s v="Not provided"/>
    <s v="Not provided"/>
    <n v="1"/>
    <x v="337"/>
    <s v="Weld"/>
    <s v="Missing Component"/>
    <m/>
    <s v="Steve S/ Willie W"/>
    <m/>
    <m/>
    <m/>
    <m/>
    <n v="760"/>
    <s v="Pending"/>
    <m/>
    <m/>
    <m/>
    <m/>
    <m/>
  </r>
  <r>
    <x v="2"/>
    <x v="0"/>
    <s v="22-632"/>
    <x v="0"/>
    <s v="Customer"/>
    <s v="Log Only"/>
    <x v="233"/>
    <x v="192"/>
    <s v="STRUT TUBE INSEP ASSY"/>
    <s v="CN00749134/ CD00295538"/>
    <x v="1"/>
    <s v=""/>
    <s v=""/>
    <s v=""/>
    <s v="count"/>
    <s v="N/A"/>
    <s v="N/A"/>
    <n v="1"/>
    <x v="338"/>
    <s v="Weld"/>
    <s v="Off Location"/>
    <s v="21OCT2022 - RMA issued for investigation, product ready for shipping was verified ok by CM, review fixture improvement options, incorrect clocking at weld_x000a_25OCT2022 John Megens working on 4 separtate fixutres with poke yoke (retire old fixture with past issues) -Quality Alert 22-116 issued for clocking issue _x000a_10MAR2023 Closed as per Dwayne - program coming to an end, does not justify cost.  "/>
    <s v="Dwayne"/>
    <m/>
    <m/>
    <m/>
    <m/>
    <s v="Closed"/>
    <n v="141"/>
    <d v="2023-03-10T00:00:00"/>
    <m/>
    <s v="22-632"/>
    <m/>
    <m/>
  </r>
  <r>
    <x v="0"/>
    <x v="0"/>
    <s v="22-633"/>
    <x v="0"/>
    <s v="Customer"/>
    <s v="Log Only"/>
    <x v="234"/>
    <x v="193"/>
    <s v="Sheet Bent"/>
    <n v="512031"/>
    <x v="0"/>
    <s v=""/>
    <s v=""/>
    <s v=""/>
    <s v="count"/>
    <n v="454934"/>
    <d v="2022-07-22T00:00:00"/>
    <n v="1"/>
    <x v="339"/>
    <s v="Forming"/>
    <s v="Backwards/Wrong Side"/>
    <m/>
    <s v="Willie W"/>
    <m/>
    <m/>
    <m/>
    <m/>
    <s v="Closed"/>
    <n v="0"/>
    <d v="2022-10-24T00:00:00"/>
    <s v="10965"/>
    <n v="2005"/>
    <m/>
    <m/>
  </r>
  <r>
    <x v="0"/>
    <x v="0"/>
    <s v="22-634"/>
    <x v="0"/>
    <s v="Customer"/>
    <s v="Log Only"/>
    <x v="234"/>
    <x v="194"/>
    <s v="Support"/>
    <n v="953413"/>
    <x v="0"/>
    <s v=""/>
    <s v=""/>
    <s v=""/>
    <s v="count"/>
    <n v="454603"/>
    <d v="2022-09-22T00:00:00"/>
    <n v="1"/>
    <x v="340"/>
    <s v="Weld"/>
    <s v="Weld U/S"/>
    <m/>
    <s v="Steve S/ Willie W"/>
    <m/>
    <m/>
    <m/>
    <m/>
    <s v="Closed"/>
    <n v="0"/>
    <d v="2022-10-24T00:00:00"/>
    <s v="11138/10839/10991/10860"/>
    <n v="2002"/>
    <m/>
    <m/>
  </r>
  <r>
    <x v="0"/>
    <x v="0"/>
    <s v="22-635"/>
    <x v="0"/>
    <s v="Customer"/>
    <s v="Log Only"/>
    <x v="235"/>
    <x v="188"/>
    <s v="Cab"/>
    <n v="512035"/>
    <x v="0"/>
    <s v=""/>
    <s v=""/>
    <s v=""/>
    <s v="count"/>
    <n v="453712"/>
    <d v="2022-10-22T00:00:00"/>
    <n v="1"/>
    <x v="341"/>
    <s v="Engineering"/>
    <s v="Missing Feature"/>
    <s v="Door stamped with WO#459056"/>
    <s v="Tom C/JP"/>
    <m/>
    <m/>
    <m/>
    <m/>
    <s v="Closed"/>
    <n v="0"/>
    <d v="2022-10-25T00:00:00"/>
    <m/>
    <m/>
    <m/>
    <m/>
  </r>
  <r>
    <x v="0"/>
    <x v="0"/>
    <s v="22-636"/>
    <x v="0"/>
    <s v="Customer"/>
    <s v="Log Only"/>
    <x v="236"/>
    <x v="21"/>
    <s v="Cab"/>
    <n v="512040"/>
    <x v="0"/>
    <s v=""/>
    <s v=""/>
    <s v=""/>
    <s v="count"/>
    <n v="449815"/>
    <d v="2022-07-22T00:00:00"/>
    <n v="1"/>
    <x v="342"/>
    <s v="Assembly"/>
    <s v="Wrong Component"/>
    <m/>
    <s v="Ha H"/>
    <m/>
    <m/>
    <m/>
    <m/>
    <s v="Closed"/>
    <n v="0"/>
    <d v="2022-10-26T00:00:00"/>
    <s v="10907/10807"/>
    <m/>
    <m/>
    <m/>
  </r>
  <r>
    <x v="0"/>
    <x v="0"/>
    <s v="22-637"/>
    <x v="0"/>
    <s v="Customer"/>
    <s v="Log Only"/>
    <x v="236"/>
    <x v="195"/>
    <s v="Roller Mount"/>
    <n v="895546"/>
    <x v="0"/>
    <s v=""/>
    <s v=""/>
    <n v="8"/>
    <s v="don't count"/>
    <n v="457386"/>
    <d v="2022-10-22T00:00:00"/>
    <n v="10"/>
    <x v="343"/>
    <s v="Paint"/>
    <s v="Overspray"/>
    <m/>
    <s v="Ha H"/>
    <m/>
    <m/>
    <m/>
    <m/>
    <s v="Closed"/>
    <n v="0"/>
    <d v="2022-10-26T00:00:00"/>
    <m/>
    <n v="2007"/>
    <m/>
    <m/>
  </r>
  <r>
    <x v="1"/>
    <x v="0"/>
    <s v="22-638"/>
    <x v="0"/>
    <s v="Customer"/>
    <s v="Log Only"/>
    <x v="236"/>
    <x v="146"/>
    <s v="Axle Housing"/>
    <n v="512063"/>
    <x v="0"/>
    <s v=""/>
    <s v=""/>
    <s v=""/>
    <s v="count"/>
    <s v="WO166857"/>
    <d v="2022-09-01T00:00:00"/>
    <n v="1"/>
    <x v="344"/>
    <s v="Receiving / Supplier"/>
    <s v="Missed Operation"/>
    <s v="26OCT2022 Quality Alert 22-117 issued"/>
    <s v="Scott J. "/>
    <m/>
    <m/>
    <m/>
    <m/>
    <s v="Closed"/>
    <n v="170"/>
    <d v="2023-04-14T00:00:00"/>
    <m/>
    <m/>
    <m/>
    <m/>
  </r>
  <r>
    <x v="0"/>
    <x v="1"/>
    <s v="22-639"/>
    <x v="0"/>
    <s v="Customer"/>
    <s v="Log Only"/>
    <x v="237"/>
    <x v="196"/>
    <s v="Center Deck"/>
    <n v="308469"/>
    <x v="0"/>
    <s v=""/>
    <s v=""/>
    <s v=""/>
    <s v="count"/>
    <n v="459157"/>
    <d v="2022-10-22T00:00:00"/>
    <n v="1"/>
    <x v="345"/>
    <s v="Engineering"/>
    <s v="Missed Operation"/>
    <s v="Thisa defect has been cancelled because the drawing nor the PO referencing the part to be top coated."/>
    <s v="July"/>
    <m/>
    <m/>
    <m/>
    <m/>
    <s v="Closed"/>
    <n v="0"/>
    <d v="2022-10-27T00:00:00"/>
    <m/>
    <m/>
    <m/>
    <m/>
  </r>
  <r>
    <x v="0"/>
    <x v="0"/>
    <s v="22-640"/>
    <x v="0"/>
    <s v="Customer"/>
    <s v="Log Only"/>
    <x v="237"/>
    <x v="150"/>
    <s v="LH Deck"/>
    <n v="512069"/>
    <x v="0"/>
    <s v=""/>
    <s v=""/>
    <s v=""/>
    <s v="count"/>
    <n v="456174"/>
    <d v="2022-10-22T00:00:00"/>
    <n v="1"/>
    <x v="346"/>
    <s v="Weld"/>
    <s v="Missing Component"/>
    <s v="Night shift to follow up with individual responsible for signing off ITP knowing part was missing"/>
    <s v="Willie W"/>
    <m/>
    <m/>
    <m/>
    <m/>
    <s v="Closed"/>
    <n v="0"/>
    <d v="2022-10-27T00:00:00"/>
    <s v="11375"/>
    <m/>
    <m/>
    <m/>
  </r>
  <r>
    <x v="0"/>
    <x v="0"/>
    <s v="22-641"/>
    <x v="0"/>
    <s v="Customer"/>
    <s v="Log Only"/>
    <x v="238"/>
    <x v="150"/>
    <s v="LH Deck"/>
    <n v="512091"/>
    <x v="0"/>
    <s v=""/>
    <s v=""/>
    <s v=""/>
    <s v="count"/>
    <n v="455335"/>
    <d v="2022-09-22T00:00:00"/>
    <n v="1"/>
    <x v="347"/>
    <s v="Weld"/>
    <s v="Material Distortion"/>
    <m/>
    <s v="Steve S "/>
    <m/>
    <m/>
    <m/>
    <m/>
    <s v="Closed"/>
    <n v="0"/>
    <d v="2022-10-31T00:00:00"/>
    <s v="9882"/>
    <m/>
    <m/>
    <m/>
  </r>
  <r>
    <x v="2"/>
    <x v="1"/>
    <s v="22-642"/>
    <x v="2"/>
    <s v="Customer"/>
    <s v="Log Only"/>
    <x v="238"/>
    <x v="175"/>
    <s v="Side Frame"/>
    <s v="CN00749651_x000a_CD00298539"/>
    <x v="1"/>
    <s v=""/>
    <s v=""/>
    <s v=""/>
    <s v="count"/>
    <s v="N/A"/>
    <s v="N/A"/>
    <n v="3"/>
    <x v="348"/>
    <s v="Weld"/>
    <s v="in Dispute"/>
    <s v="01NOV2022 Returned under original RMA 22-525, investigation found old template on black rack and new style template on yellow / blue rack. Reviewing each fixture with the 3 returned parts to see how it may have happened. Need to follow up with fixture control.  CIT22-0053-Bins exclusively for tooling/fixtures is a new method.  Kirby found the parts to be in spec, and is following up with the dispute. _x000a_QA Score not affected for October 2022 - Cancelled"/>
    <s v="Kirby"/>
    <m/>
    <m/>
    <m/>
    <m/>
    <s v="Closed"/>
    <n v="49"/>
    <d v="2022-12-19T00:00:00"/>
    <m/>
    <s v="22-525"/>
    <m/>
    <m/>
  </r>
  <r>
    <x v="1"/>
    <x v="0"/>
    <s v="22-643"/>
    <x v="0"/>
    <s v="Customer"/>
    <s v="Log Only"/>
    <x v="238"/>
    <x v="197"/>
    <s v="Axle Housing"/>
    <n v="512002"/>
    <x v="0"/>
    <s v=""/>
    <s v=""/>
    <s v=""/>
    <s v="count"/>
    <s v="WO165636 "/>
    <d v="2022-08-01T00:00:00"/>
    <n v="1"/>
    <x v="349"/>
    <s v="Weld"/>
    <s v="Off Location"/>
    <s v="31OCT2022 Fixture only locates centre of hole, but didn't allow for the correct sized bolt to fit through the hole.  This fixture (and similar fixtures for other models) will be modified to allow the hardware to be used to verify the tapped pad location.   Quality Alert 22-118 issued. _x000a_08NOV2022 fixture updated - looking at others _x000a_09JAN2023 other fixtures have been updated now"/>
    <s v="Lee"/>
    <m/>
    <m/>
    <m/>
    <m/>
    <s v="Closed"/>
    <n v="70"/>
    <d v="2023-01-09T00:00:00"/>
    <m/>
    <m/>
    <m/>
    <m/>
  </r>
  <r>
    <x v="0"/>
    <x v="0"/>
    <s v="22-644"/>
    <x v="0"/>
    <s v="Customer"/>
    <s v="Log Only"/>
    <x v="238"/>
    <x v="120"/>
    <s v="Upright Str"/>
    <n v="894768"/>
    <x v="0"/>
    <s v=""/>
    <s v=""/>
    <n v="8"/>
    <s v="don't count"/>
    <n v="442129"/>
    <d v="2022-01-22T00:00:00"/>
    <n v="1"/>
    <x v="350"/>
    <s v="Weld"/>
    <s v="Off Location"/>
    <m/>
    <s v="Steve S /Willie W"/>
    <m/>
    <m/>
    <m/>
    <m/>
    <s v="Closed"/>
    <n v="0"/>
    <d v="2022-10-31T00:00:00"/>
    <s v="10999/10798"/>
    <n v="2009"/>
    <m/>
    <m/>
  </r>
  <r>
    <x v="0"/>
    <x v="3"/>
    <s v="22-645"/>
    <x v="0"/>
    <s v="Customer"/>
    <s v="Log Only"/>
    <x v="239"/>
    <x v="110"/>
    <s v="Mount A Str"/>
    <n v="512106"/>
    <x v="0"/>
    <s v=""/>
    <s v=""/>
    <s v=""/>
    <s v="count"/>
    <n v="453357"/>
    <d v="2022-09-22T00:00:00"/>
    <n v="1"/>
    <x v="351"/>
    <s v="Weld"/>
    <s v="Off Location"/>
    <m/>
    <s v="Karie F"/>
    <m/>
    <m/>
    <m/>
    <m/>
    <n v="747"/>
    <s v="Pending"/>
    <m/>
    <m/>
    <m/>
    <m/>
    <m/>
  </r>
  <r>
    <x v="0"/>
    <x v="3"/>
    <s v="22-646"/>
    <x v="2"/>
    <s v="Customer"/>
    <s v="Log Only"/>
    <x v="239"/>
    <x v="110"/>
    <s v="Mount A Str"/>
    <n v="895597"/>
    <x v="0"/>
    <s v=""/>
    <s v=""/>
    <n v="8"/>
    <s v="don't count"/>
    <n v="453357"/>
    <d v="2022-09-22T00:00:00"/>
    <n v="2"/>
    <x v="352"/>
    <s v="Weld"/>
    <s v="Off Location"/>
    <s v="See CAR 22-645"/>
    <s v="Karie F"/>
    <m/>
    <m/>
    <m/>
    <m/>
    <n v="747"/>
    <s v="Pending"/>
    <m/>
    <m/>
    <m/>
    <m/>
    <m/>
  </r>
  <r>
    <x v="0"/>
    <x v="3"/>
    <s v="22-647"/>
    <x v="2"/>
    <s v="Customer"/>
    <s v="Log Only"/>
    <x v="239"/>
    <x v="110"/>
    <s v="Mount A Str"/>
    <n v="895599"/>
    <x v="0"/>
    <s v=""/>
    <s v=""/>
    <n v="8"/>
    <s v="don't count"/>
    <n v="453357"/>
    <d v="2022-09-22T00:00:00"/>
    <n v="2"/>
    <x v="353"/>
    <s v="Weld"/>
    <s v="Off Location"/>
    <s v="See CAR 22-645"/>
    <s v="Karie F"/>
    <m/>
    <m/>
    <m/>
    <m/>
    <n v="747"/>
    <s v="Pending"/>
    <m/>
    <m/>
    <n v="2021"/>
    <m/>
    <m/>
  </r>
  <r>
    <x v="0"/>
    <x v="3"/>
    <s v="22-648"/>
    <x v="2"/>
    <s v="Customer"/>
    <s v="Log Only"/>
    <x v="239"/>
    <x v="110"/>
    <s v="Mount A Str"/>
    <n v="512111"/>
    <x v="0"/>
    <s v=""/>
    <s v=""/>
    <s v=""/>
    <s v="count"/>
    <n v="453357"/>
    <d v="2022-09-22T00:00:00"/>
    <n v="1"/>
    <x v="352"/>
    <s v="Weld"/>
    <s v="Off Location"/>
    <s v="See CAR 22-645"/>
    <s v="Karie F"/>
    <m/>
    <m/>
    <m/>
    <m/>
    <n v="747"/>
    <s v="Pending"/>
    <m/>
    <m/>
    <m/>
    <m/>
    <m/>
  </r>
  <r>
    <x v="0"/>
    <x v="0"/>
    <s v="22-649"/>
    <x v="0"/>
    <s v="Customer"/>
    <s v="Log Only"/>
    <x v="239"/>
    <x v="188"/>
    <s v="Cab"/>
    <n v="953426"/>
    <x v="0"/>
    <s v=""/>
    <s v=""/>
    <s v=""/>
    <s v="count"/>
    <n v="453713"/>
    <d v="2022-10-22T00:00:00"/>
    <n v="1"/>
    <x v="354"/>
    <s v="Weld"/>
    <s v="Poor Function"/>
    <m/>
    <s v="Steve S /Willie W"/>
    <m/>
    <m/>
    <m/>
    <m/>
    <s v="Closed"/>
    <n v="0"/>
    <d v="2022-11-02T00:00:00"/>
    <s v="11141/9816/ 11193"/>
    <n v="2010"/>
    <m/>
    <m/>
  </r>
  <r>
    <x v="0"/>
    <x v="0"/>
    <s v="22-650"/>
    <x v="0"/>
    <s v="Customer"/>
    <s v="Log Only"/>
    <x v="240"/>
    <x v="198"/>
    <s v="Bracket Str"/>
    <n v="935160"/>
    <x v="0"/>
    <s v=""/>
    <s v=""/>
    <s v=""/>
    <s v="count"/>
    <n v="457443"/>
    <d v="2022-08-22T00:00:00"/>
    <n v="1"/>
    <x v="355"/>
    <s v="Forming"/>
    <s v="Backwards/Wrong Side"/>
    <m/>
    <s v="John M"/>
    <m/>
    <m/>
    <m/>
    <m/>
    <s v="Closed"/>
    <n v="7"/>
    <d v="2022-11-10T00:00:00"/>
    <s v="9908"/>
    <n v="2012"/>
    <m/>
    <m/>
  </r>
  <r>
    <x v="2"/>
    <x v="5"/>
    <s v="22-651"/>
    <x v="4"/>
    <s v="Customer"/>
    <s v="Log Only"/>
    <x v="240"/>
    <x v="75"/>
    <s v="Frame Side"/>
    <s v="LI00749735_x000a_email"/>
    <x v="1"/>
    <s v="Email"/>
    <s v=""/>
    <s v=""/>
    <s v="don't count"/>
    <s v="N/A"/>
    <s v="N/A"/>
    <n v="1"/>
    <x v="356"/>
    <s v="Customer Issue"/>
    <s v="Damaged"/>
    <s v="N/A - Customer request for repair, RMA 22-651 issued - scrapped"/>
    <s v="Kirby"/>
    <m/>
    <m/>
    <m/>
    <m/>
    <s v="Closed"/>
    <n v="117"/>
    <d v="2023-02-28T00:00:00"/>
    <m/>
    <s v="22-651"/>
    <m/>
    <m/>
  </r>
  <r>
    <x v="0"/>
    <x v="0"/>
    <s v="22-652"/>
    <x v="0"/>
    <s v="Customer"/>
    <s v="Log Only"/>
    <x v="241"/>
    <x v="41"/>
    <s v="Cabinet"/>
    <s v="N/A"/>
    <x v="0"/>
    <s v=""/>
    <s v=""/>
    <s v=""/>
    <s v="count"/>
    <n v="449979"/>
    <d v="2022-07-22T00:00:00"/>
    <n v="1"/>
    <x v="357"/>
    <s v="Weld"/>
    <s v="Off Location"/>
    <m/>
    <s v="Steve S"/>
    <m/>
    <m/>
    <m/>
    <m/>
    <s v="Closed"/>
    <n v="0"/>
    <d v="2022-11-07T00:00:00"/>
    <s v="11042/11430"/>
    <m/>
    <m/>
    <m/>
  </r>
  <r>
    <x v="0"/>
    <x v="0"/>
    <s v="22-653"/>
    <x v="2"/>
    <s v="Customer"/>
    <s v="Log Only"/>
    <x v="242"/>
    <x v="198"/>
    <s v="Bracket Str"/>
    <n v="895604"/>
    <x v="0"/>
    <s v=""/>
    <s v=""/>
    <n v="8"/>
    <s v="don't count"/>
    <n v="457443"/>
    <d v="2022-08-22T00:00:00"/>
    <n v="1"/>
    <x v="355"/>
    <s v="Forming"/>
    <s v="Backwards/Wrong Side"/>
    <m/>
    <s v="John M"/>
    <m/>
    <m/>
    <m/>
    <m/>
    <s v="Closed"/>
    <n v="0"/>
    <d v="2022-11-10T00:00:00"/>
    <s v="9908"/>
    <n v="2011"/>
    <m/>
    <m/>
  </r>
  <r>
    <x v="1"/>
    <x v="0"/>
    <s v="22-654"/>
    <x v="0"/>
    <s v="Customer"/>
    <s v="Log Only"/>
    <x v="243"/>
    <x v="199"/>
    <s v="Axle Housing"/>
    <n v="512151"/>
    <x v="0"/>
    <s v=""/>
    <s v=""/>
    <s v=""/>
    <s v="count"/>
    <n v="165797"/>
    <d v="2022-09-01T00:00:00"/>
    <n v="1"/>
    <x v="358"/>
    <s v="Weld"/>
    <s v="Off Location"/>
    <s v="10NOV2022 - new fixture concept designed and requested _x000a_14NOV2022 Quality Alert 22-121 issued_x000a_21NOV2022 fixture parts are at WDSK to be built_x000a_09JAN2023 new fixture has been tested and validated"/>
    <s v="Lee"/>
    <m/>
    <m/>
    <m/>
    <m/>
    <s v="Closed"/>
    <n v="61"/>
    <d v="2023-01-09T00:00:00"/>
    <m/>
    <m/>
    <m/>
    <m/>
  </r>
  <r>
    <x v="1"/>
    <x v="0"/>
    <s v="22-655"/>
    <x v="0"/>
    <s v="Customer"/>
    <s v="Log Only"/>
    <x v="244"/>
    <x v="199"/>
    <s v="Axle Housing"/>
    <n v="512170"/>
    <x v="0"/>
    <s v=""/>
    <s v=""/>
    <s v=""/>
    <s v="count"/>
    <s v="WO165796"/>
    <d v="2022-08-01T00:00:00"/>
    <n v="1"/>
    <x v="359"/>
    <s v="Weld"/>
    <s v="Missing Component"/>
    <s v="11NOV2022 Missed these studs on the inspection sheet.  We had corrected for 2 of the studs 13OCT2022, but missed the third one.  Updated documentation and responded to Jeff Smith @ Komatsu."/>
    <s v="Lee"/>
    <m/>
    <m/>
    <m/>
    <m/>
    <s v="Closed"/>
    <n v="3"/>
    <d v="2022-11-14T00:00:00"/>
    <m/>
    <m/>
    <m/>
    <m/>
  </r>
  <r>
    <x v="2"/>
    <x v="0"/>
    <s v="22-656"/>
    <x v="0"/>
    <s v="Customer"/>
    <s v="Log Only"/>
    <x v="245"/>
    <x v="200"/>
    <s v="Cover"/>
    <s v="CN00750714_x000a_CD00299114"/>
    <x v="1"/>
    <s v=""/>
    <s v=""/>
    <s v=""/>
    <s v="count"/>
    <s v="N/A"/>
    <s v="N/A"/>
    <n v="1"/>
    <x v="360"/>
    <s v="Weld"/>
    <s v="Porosity"/>
    <s v="Sent Rob some weld quality training material used at other plants_x000a_likely scrapped out right away, this is a difficult open weld area_x000a_Cynthia spoke with Rob, there are no images provided and no specific steps to follow other than typical guidelines.  CLOSED"/>
    <s v="Rob"/>
    <m/>
    <m/>
    <m/>
    <m/>
    <s v="Closed"/>
    <n v="1"/>
    <d v="2022-11-15T00:00:00"/>
    <m/>
    <m/>
    <m/>
    <m/>
  </r>
  <r>
    <x v="2"/>
    <x v="1"/>
    <s v="22-657"/>
    <x v="0"/>
    <s v="Customer"/>
    <s v="Log Only"/>
    <x v="244"/>
    <x v="95"/>
    <s v="Tunnel"/>
    <s v="CN00750900_x000a_CD00300337"/>
    <x v="1"/>
    <s v=""/>
    <s v=""/>
    <s v=""/>
    <s v="count"/>
    <n v="167849"/>
    <d v="2022-09-01T00:00:00"/>
    <n v="1"/>
    <x v="361"/>
    <s v="Forming"/>
    <s v="Profile"/>
    <s v="14NOV2022 as requested by GDLS Kirby sent supporting documentation for this unit (CMM report and WO Traveller)_x000a_06MAR2023 Brendan Bonnar sent email confirming this is no longer supplier issue"/>
    <s v="Kirby"/>
    <m/>
    <m/>
    <m/>
    <m/>
    <s v="Closed"/>
    <n v="115"/>
    <d v="2023-03-06T00:00:00"/>
    <m/>
    <m/>
    <m/>
    <m/>
  </r>
  <r>
    <x v="0"/>
    <x v="0"/>
    <s v="22-658"/>
    <x v="0"/>
    <s v="Customer"/>
    <s v="Log Only"/>
    <x v="245"/>
    <x v="188"/>
    <s v="Cab"/>
    <n v="512169"/>
    <x v="0"/>
    <s v=""/>
    <s v=""/>
    <s v=""/>
    <s v="count"/>
    <n v="449815"/>
    <d v="2022-07-22T00:00:00"/>
    <n v="1"/>
    <x v="362"/>
    <s v="Assembly"/>
    <s v="Off Location"/>
    <m/>
    <s v="Ha H"/>
    <m/>
    <m/>
    <m/>
    <m/>
    <s v="Closed"/>
    <n v="0"/>
    <d v="2022-11-14T00:00:00"/>
    <s v="10807/10907"/>
    <n v="2018"/>
    <m/>
    <m/>
  </r>
  <r>
    <x v="0"/>
    <x v="0"/>
    <s v="22-659"/>
    <x v="0"/>
    <s v="Customer"/>
    <s v="Log Only"/>
    <x v="245"/>
    <x v="201"/>
    <s v="Mount structure"/>
    <n v="308492"/>
    <x v="0"/>
    <s v=""/>
    <s v=""/>
    <s v=""/>
    <s v="count"/>
    <n v="456065"/>
    <d v="2022-09-22T00:00:00"/>
    <n v="15"/>
    <x v="363"/>
    <s v="Paint"/>
    <s v="Overspray"/>
    <m/>
    <s v="Ha H/ John M"/>
    <m/>
    <m/>
    <m/>
    <m/>
    <s v="Closed"/>
    <n v="0"/>
    <d v="2022-11-14T00:00:00"/>
    <s v="11360/11150/9921"/>
    <n v="2027"/>
    <m/>
    <m/>
  </r>
  <r>
    <x v="0"/>
    <x v="0"/>
    <s v="22-660"/>
    <x v="0"/>
    <s v="Customer"/>
    <s v="Log Only"/>
    <x v="245"/>
    <x v="202"/>
    <s v="Bracket"/>
    <n v="895629"/>
    <x v="0"/>
    <s v=""/>
    <s v=""/>
    <n v="8"/>
    <s v="don't count"/>
    <n v="456630"/>
    <d v="2022-09-22T00:00:00"/>
    <n v="1"/>
    <x v="364"/>
    <s v="Weld"/>
    <s v="Poor Function"/>
    <m/>
    <s v="Steve S /Willie W"/>
    <m/>
    <m/>
    <m/>
    <m/>
    <s v="Closed"/>
    <n v="0"/>
    <d v="2022-11-14T00:00:00"/>
    <s v="11444/11424"/>
    <n v="2022"/>
    <m/>
    <m/>
  </r>
  <r>
    <x v="0"/>
    <x v="0"/>
    <s v="22-661"/>
    <x v="2"/>
    <s v="Customer"/>
    <s v="Log Only"/>
    <x v="245"/>
    <x v="202"/>
    <s v="Bracket"/>
    <n v="512180"/>
    <x v="0"/>
    <s v=""/>
    <s v=""/>
    <s v=""/>
    <s v="count"/>
    <n v="456630"/>
    <d v="2022-09-22T00:00:00"/>
    <n v="1"/>
    <x v="365"/>
    <s v="Weld"/>
    <s v="Poor Function"/>
    <m/>
    <s v="Steve S /Willie W"/>
    <m/>
    <m/>
    <m/>
    <m/>
    <s v="Closed"/>
    <n v="0"/>
    <d v="2022-11-14T00:00:00"/>
    <s v="11444/11424"/>
    <n v="2022"/>
    <m/>
    <m/>
  </r>
  <r>
    <x v="1"/>
    <x v="0"/>
    <s v="22-662"/>
    <x v="0"/>
    <s v="Customer"/>
    <s v="Log Only"/>
    <x v="245"/>
    <x v="199"/>
    <s v="Axle Housing"/>
    <n v="512094"/>
    <x v="0"/>
    <s v=""/>
    <s v=""/>
    <s v=""/>
    <s v="count"/>
    <n v="165797"/>
    <d v="2022-09-22T00:00:00"/>
    <n v="1"/>
    <x v="366"/>
    <s v="Assembly"/>
    <s v="Poor Pin Fit"/>
    <s v="Newer operator in the area, followed up from dayshift and assumed this check was already done.  Jeff Duke spoke with the operator and they will double check the pin check in future if there is any confusion.  _x000a_Reference CAR 22-568 for internal improvements on this process"/>
    <s v="Lee"/>
    <m/>
    <m/>
    <m/>
    <m/>
    <s v="Closed"/>
    <n v="7"/>
    <d v="2022-11-21T00:00:00"/>
    <m/>
    <m/>
    <m/>
    <m/>
  </r>
  <r>
    <x v="1"/>
    <x v="1"/>
    <s v="22-663"/>
    <x v="0"/>
    <s v="Customer"/>
    <s v="Log Only"/>
    <x v="246"/>
    <x v="203"/>
    <s v="Trolley Support"/>
    <n v="953437"/>
    <x v="0"/>
    <s v=""/>
    <s v=""/>
    <s v=""/>
    <s v="count"/>
    <n v="167887"/>
    <d v="2022-10-01T00:00:00"/>
    <n v="1"/>
    <x v="367"/>
    <s v="Shipping"/>
    <s v="Damaged"/>
    <s v="15NOV2022 Chris responded to Jeremy with images from shipping and comment that it had 2 straps on it when it left.  Still waiting on defect images to investigate further_x000a_16NOV2022 Sent email (in folder) to Jeremy to dispute this defect - images appear to show significant sliding on something other than the wooden skid.  Waiting for response from Komatsu. _x000a_05DEC2022 Jeff at Komatsu confirmed this defect has been removed. "/>
    <s v="Bruce/Lee"/>
    <m/>
    <m/>
    <m/>
    <m/>
    <s v="Closed"/>
    <n v="20"/>
    <d v="2022-12-05T00:00:00"/>
    <m/>
    <m/>
    <m/>
    <m/>
  </r>
  <r>
    <x v="0"/>
    <x v="0"/>
    <s v="22-666"/>
    <x v="0"/>
    <s v="Customer"/>
    <s v="Log Only"/>
    <x v="246"/>
    <x v="188"/>
    <s v="CAB G., PURCHASED"/>
    <n v="512071"/>
    <x v="0"/>
    <s v=""/>
    <s v=""/>
    <s v=""/>
    <s v="count"/>
    <n v="339360"/>
    <m/>
    <n v="1"/>
    <x v="368"/>
    <s v="Assembly"/>
    <s v="Poor Function"/>
    <m/>
    <m/>
    <m/>
    <m/>
    <m/>
    <m/>
    <s v="Closed"/>
    <n v="0"/>
    <d v="2022-11-15T00:00:00"/>
    <m/>
    <m/>
    <m/>
    <m/>
  </r>
  <r>
    <x v="0"/>
    <x v="0"/>
    <s v="22-668"/>
    <x v="0"/>
    <s v="Customer"/>
    <s v="Log Only"/>
    <x v="247"/>
    <x v="204"/>
    <s v="PLATFORM A., RH DECK STR "/>
    <n v="512192"/>
    <x v="0"/>
    <s v=""/>
    <s v=""/>
    <s v=""/>
    <s v="count"/>
    <s v=" "/>
    <m/>
    <n v="1"/>
    <x v="369"/>
    <s v="Weld"/>
    <s v="Backwards/Wrong Side"/>
    <m/>
    <m/>
    <m/>
    <m/>
    <m/>
    <m/>
    <s v="Closed"/>
    <n v="0"/>
    <d v="2022-11-17T00:00:00"/>
    <m/>
    <m/>
    <m/>
    <m/>
  </r>
  <r>
    <x v="0"/>
    <x v="0"/>
    <s v="22-669"/>
    <x v="0"/>
    <s v="Customer"/>
    <s v="Log Only"/>
    <x v="248"/>
    <x v="188"/>
    <s v="CAB G., PURCHASED"/>
    <n v="512136"/>
    <x v="0"/>
    <s v=""/>
    <s v=""/>
    <s v=""/>
    <s v="count"/>
    <n v="341059"/>
    <m/>
    <n v="1"/>
    <x v="370"/>
    <s v="Assembly"/>
    <s v="Poor Function"/>
    <m/>
    <m/>
    <m/>
    <m/>
    <m/>
    <m/>
    <s v="Closed"/>
    <n v="0"/>
    <d v="2022-11-18T00:00:00"/>
    <m/>
    <m/>
    <m/>
    <m/>
  </r>
  <r>
    <x v="2"/>
    <x v="0"/>
    <s v="22-670"/>
    <x v="3"/>
    <s v="Customer"/>
    <s v="Log Only"/>
    <x v="249"/>
    <x v="205"/>
    <s v="Front Tunnel Tacked assy"/>
    <s v="CN00750937"/>
    <x v="1"/>
    <s v=""/>
    <s v=""/>
    <s v=""/>
    <s v="count"/>
    <s v="N/A"/>
    <s v="N/A"/>
    <n v="2"/>
    <x v="371"/>
    <s v="Bevel"/>
    <s v="Profile"/>
    <s v="15 degree bevel measued at 37 degrees_x000a_update to Steelcraft manufacturing print, new gauges for bevel checking in place as of 22NOV2022"/>
    <s v="Mike Merner"/>
    <m/>
    <m/>
    <m/>
    <m/>
    <s v="Closed"/>
    <n v="6"/>
    <d v="2022-11-22T00:00:00"/>
    <m/>
    <m/>
    <m/>
    <m/>
  </r>
  <r>
    <x v="0"/>
    <x v="0"/>
    <s v="22-671"/>
    <x v="0"/>
    <s v="Customer"/>
    <s v="Log Only"/>
    <x v="249"/>
    <x v="22"/>
    <s v="Cabinet"/>
    <n v="895640"/>
    <x v="0"/>
    <s v=""/>
    <s v=""/>
    <n v="8"/>
    <s v="don't count"/>
    <n v="456019"/>
    <d v="2022-11-22T00:00:00"/>
    <n v="1"/>
    <x v="372"/>
    <s v="Weld"/>
    <s v="Poor Function"/>
    <m/>
    <s v="Steve S"/>
    <m/>
    <m/>
    <m/>
    <m/>
    <s v="Closed"/>
    <n v="0"/>
    <d v="2022-11-16T00:00:00"/>
    <s v="11430"/>
    <n v="2024"/>
    <m/>
    <m/>
  </r>
  <r>
    <x v="1"/>
    <x v="1"/>
    <s v="22-672A"/>
    <x v="0"/>
    <s v="Customer"/>
    <s v="Log Only"/>
    <x v="249"/>
    <x v="206"/>
    <s v="Axle Housings"/>
    <s v="512204_x000a_512205_x000a_512206_x000a_512207_x000a_512208_x000a_512209_x000a_512210_x000a_512212_x000a_512213_x000a_512214_x000a_512215_x000a_512216_x000a_512218"/>
    <x v="0"/>
    <s v=""/>
    <s v=""/>
    <s v=""/>
    <s v="count"/>
    <s v="N/A_x000a_166857_x000a_166858_x000a_167628_x000a_166860_x000a_166859_x000a_165796_x000a_165196_x000a_164360_x000a_166854_x000a_166855_x000a_165797_x000a_166799"/>
    <s v="N/A_x000a_2022-09_x000a_2022-09_x000a_2022-09_x000a_2022-09_x000a_2022-09_x000a_2022-08_x000a_2022-07_x000a_2022-07_x000a_2022-08_x000a_2022-08_x000a_2022-09_x000a_2022-09"/>
    <n v="13"/>
    <x v="373"/>
    <s v="Customer Issue"/>
    <s v="Poor Function"/>
    <s v="Investigation found that the thick Tectyl RP applied was causing the difficulty for assembly at Komatsu/ in the field.  Jeremy Passmore had a phone call with Chris and we are to continue as usual with applying the Tectyl RP.  See 22-672B for related Pull Stock - 25 units total._x000a_18NOV2022 Cancelled by Jeremy Passmore - see email in folder"/>
    <s v="Chris"/>
    <m/>
    <m/>
    <m/>
    <m/>
    <s v="Closed"/>
    <n v="2"/>
    <d v="2022-11-18T00:00:00"/>
    <m/>
    <m/>
    <m/>
    <m/>
  </r>
  <r>
    <x v="1"/>
    <x v="1"/>
    <s v="22-672B"/>
    <x v="2"/>
    <s v="Customer"/>
    <s v="Log Only"/>
    <x v="249"/>
    <x v="207"/>
    <s v="Axle Housings"/>
    <s v="895644_x000a_895647_x000a_895648_x000a_895649"/>
    <x v="0"/>
    <s v=""/>
    <s v=""/>
    <s v=""/>
    <s v="count"/>
    <s v="WO167624_x000a_WO151594_x000a_WO165633_x000a_WO166865"/>
    <s v="2022-10_x000a_2022-07_x000a_2022-08_x000a_2022-10"/>
    <n v="12"/>
    <x v="374"/>
    <s v="Customer Issue"/>
    <s v="Poor Function"/>
    <s v="See above: 22-672A _x000a_18NOV2022 Cancelled by Jeremy Passmore"/>
    <s v="Chris"/>
    <m/>
    <m/>
    <m/>
    <m/>
    <s v="Closed"/>
    <n v="2"/>
    <d v="2022-11-18T00:00:00"/>
    <m/>
    <m/>
    <m/>
    <m/>
  </r>
  <r>
    <x v="0"/>
    <x v="0"/>
    <s v="22-673"/>
    <x v="2"/>
    <s v="Customer"/>
    <s v="Log Only"/>
    <x v="247"/>
    <x v="201"/>
    <s v="Mount structure"/>
    <n v="895597"/>
    <x v="0"/>
    <s v=""/>
    <s v=""/>
    <n v="8"/>
    <s v="don't count"/>
    <n v="457409"/>
    <d v="2022-10-22T00:00:00"/>
    <n v="1"/>
    <x v="375"/>
    <s v="Paint"/>
    <s v="overspray"/>
    <m/>
    <s v="John M"/>
    <m/>
    <m/>
    <m/>
    <m/>
    <s v="Closed"/>
    <n v="0"/>
    <d v="2022-11-17T00:00:00"/>
    <m/>
    <n v="2020"/>
    <m/>
    <m/>
  </r>
  <r>
    <x v="0"/>
    <x v="0"/>
    <s v="22-674"/>
    <x v="0"/>
    <s v="Customer"/>
    <s v="Log Only"/>
    <x v="250"/>
    <x v="188"/>
    <s v="Cab"/>
    <n v="953450"/>
    <x v="0"/>
    <s v=""/>
    <s v=""/>
    <s v=""/>
    <s v="count"/>
    <n v="453716"/>
    <d v="2022-10-22T00:00:00"/>
    <n v="1"/>
    <x v="376"/>
    <s v="Assembly"/>
    <m/>
    <m/>
    <s v="John M"/>
    <m/>
    <m/>
    <m/>
    <m/>
    <s v="Closed"/>
    <n v="0"/>
    <d v="2022-11-21T00:00:00"/>
    <m/>
    <m/>
    <m/>
    <m/>
  </r>
  <r>
    <x v="0"/>
    <x v="0"/>
    <s v="22-675"/>
    <x v="0"/>
    <s v="Customer"/>
    <s v="Log Only"/>
    <x v="251"/>
    <x v="170"/>
    <s v="Cabinet"/>
    <n v="512237"/>
    <x v="0"/>
    <s v=""/>
    <s v=""/>
    <s v=""/>
    <s v="count"/>
    <n v="457299"/>
    <d v="2022-10-22T00:00:00"/>
    <n v="1"/>
    <x v="377"/>
    <s v="Weld"/>
    <s v="Off Location"/>
    <m/>
    <s v="Steve S"/>
    <m/>
    <m/>
    <m/>
    <m/>
    <s v="Closed"/>
    <n v="0"/>
    <d v="2022-11-22T00:00:00"/>
    <s v="11430"/>
    <m/>
    <m/>
    <m/>
  </r>
  <r>
    <x v="0"/>
    <x v="0"/>
    <s v="22-676"/>
    <x v="0"/>
    <s v="Customer"/>
    <s v="Log Only"/>
    <x v="251"/>
    <x v="183"/>
    <s v="LH Deck"/>
    <n v="512239"/>
    <x v="0"/>
    <s v=""/>
    <s v=""/>
    <s v=""/>
    <s v="count"/>
    <n v="456422"/>
    <d v="2022-11-22T00:00:00"/>
    <n v="1"/>
    <x v="378"/>
    <s v="Weld"/>
    <s v="Off Location"/>
    <m/>
    <s v="Steve S /Willie W"/>
    <m/>
    <m/>
    <m/>
    <m/>
    <s v="Closed"/>
    <n v="0"/>
    <d v="2022-11-22T00:00:00"/>
    <m/>
    <m/>
    <m/>
    <m/>
  </r>
  <r>
    <x v="0"/>
    <x v="3"/>
    <s v="22-677"/>
    <x v="0"/>
    <s v="Customer"/>
    <s v="Log Only"/>
    <x v="252"/>
    <x v="208"/>
    <s v="Platform Center Deck"/>
    <n v="953453"/>
    <x v="0"/>
    <s v=""/>
    <s v=""/>
    <s v=""/>
    <s v="count"/>
    <n v="457391"/>
    <d v="2022-11-22T00:00:00"/>
    <n v="1"/>
    <x v="379"/>
    <s v="Weld"/>
    <s v="Material Distortion"/>
    <m/>
    <s v="Steve S Willie W"/>
    <m/>
    <m/>
    <m/>
    <m/>
    <n v="725"/>
    <s v="Pending"/>
    <m/>
    <m/>
    <m/>
    <m/>
    <m/>
  </r>
  <r>
    <x v="2"/>
    <x v="1"/>
    <s v="22-678"/>
    <x v="0"/>
    <s v="Customer"/>
    <s v="Log Only"/>
    <x v="253"/>
    <x v="209"/>
    <s v="Fender"/>
    <s v="CN00751535_x000a_CD00300755"/>
    <x v="1"/>
    <s v=""/>
    <s v=""/>
    <s v=""/>
    <s v="count"/>
    <s v="N/A"/>
    <s v="N/A"/>
    <n v="1"/>
    <x v="380"/>
    <s v="Forming"/>
    <s v="Profile"/>
    <s v="29NOV2022 Kirby is working on this with GDLS, may be an issue after they remove the stabilizer bars (see emails in folder for further details)_x000a_In dispute - removed stabilizers?_x000a_PO for rework - GDLS issue - we have evidence it left correct - FA - 2nd product was accepted_x000a_QA Score not affected for November 2022 - Cancelled"/>
    <s v="Kirby"/>
    <m/>
    <m/>
    <m/>
    <m/>
    <s v="Closed"/>
    <n v="44"/>
    <d v="2023-01-11T00:00:00"/>
    <m/>
    <m/>
    <m/>
    <m/>
  </r>
  <r>
    <x v="2"/>
    <x v="1"/>
    <s v="22-679"/>
    <x v="0"/>
    <s v="Customer"/>
    <s v="Log Only"/>
    <x v="253"/>
    <x v="210"/>
    <s v="Fender"/>
    <s v="CN00751534_x000a_CD00300754"/>
    <x v="1"/>
    <s v=""/>
    <s v=""/>
    <s v=""/>
    <s v="count"/>
    <s v="N/A"/>
    <s v="N/A"/>
    <n v="1"/>
    <x v="381"/>
    <s v="Weld"/>
    <s v="Off Location"/>
    <s v="hardware off location - investigate?_x000a_Do we put the hardware on? _x000a_Not us We do not install the hardware, therefore not our defect_x000a_QA Score not affected for November 2022 - Cancelled"/>
    <s v="Kirby"/>
    <m/>
    <m/>
    <m/>
    <m/>
    <s v="Closed"/>
    <n v="44"/>
    <d v="2023-01-11T00:00:00"/>
    <m/>
    <m/>
    <m/>
    <m/>
  </r>
  <r>
    <x v="2"/>
    <x v="1"/>
    <s v="22-680"/>
    <x v="0"/>
    <s v="Customer"/>
    <s v="Log Only"/>
    <x v="254"/>
    <x v="209"/>
    <s v="Fender"/>
    <s v="CN00751772_x000a_CD00300757"/>
    <x v="1"/>
    <s v=""/>
    <s v=""/>
    <s v=""/>
    <s v="count"/>
    <s v="N/A"/>
    <s v="N/A"/>
    <n v="1"/>
    <x v="382"/>
    <s v="Forming"/>
    <s v="Profile"/>
    <s v="related to 22-678 another fender profile issue in dispute_x000a_QA Score not affected for November 2022 - Cancelled"/>
    <s v="Kirby"/>
    <m/>
    <m/>
    <m/>
    <m/>
    <s v="Closed"/>
    <e v="#NUM!"/>
    <d v="2023-01-11T00:00:00"/>
    <m/>
    <m/>
    <m/>
    <m/>
  </r>
  <r>
    <x v="0"/>
    <x v="0"/>
    <s v="22-681"/>
    <x v="0"/>
    <s v="Customer"/>
    <s v="Log Only"/>
    <x v="255"/>
    <x v="183"/>
    <s v="LH Deck"/>
    <n v="512277"/>
    <x v="0"/>
    <s v=""/>
    <s v=""/>
    <s v=""/>
    <s v="count"/>
    <n v="456420"/>
    <d v="2022-10-22T00:00:00"/>
    <n v="1"/>
    <x v="383"/>
    <s v="Weld"/>
    <s v="Poor Function"/>
    <s v="Quality Alert to be issued to the deck line"/>
    <s v="Steve S /Willie W"/>
    <m/>
    <m/>
    <m/>
    <m/>
    <s v="Closed"/>
    <n v="0"/>
    <d v="2022-12-01T00:00:00"/>
    <s v="11129/10957/ 11375/11359/ 11146/11360"/>
    <m/>
    <m/>
    <m/>
  </r>
  <r>
    <x v="0"/>
    <x v="0"/>
    <s v="22-682"/>
    <x v="0"/>
    <s v="Customer"/>
    <s v="Log Only"/>
    <x v="255"/>
    <x v="204"/>
    <s v="RH Deck"/>
    <n v="512278"/>
    <x v="0"/>
    <s v=""/>
    <s v=""/>
    <s v=""/>
    <s v="count"/>
    <n v="454281"/>
    <d v="2022-09-22T00:00:00"/>
    <n v="1"/>
    <x v="384"/>
    <s v="Weld"/>
    <s v="Poor Function"/>
    <s v="Quality Alert to be issued to the deck line"/>
    <s v="Steve S /Willie W"/>
    <m/>
    <m/>
    <m/>
    <m/>
    <s v="Closed"/>
    <n v="0"/>
    <d v="2022-12-01T00:00:00"/>
    <s v="11199/11070/ 11444/11129/ 11451/11375/ 11359"/>
    <m/>
    <m/>
    <m/>
  </r>
  <r>
    <x v="2"/>
    <x v="0"/>
    <s v="22-683"/>
    <x v="0"/>
    <s v="Internal"/>
    <s v="Log Only"/>
    <x v="255"/>
    <x v="211"/>
    <s v="Gusset plate"/>
    <s v="NCR 22-817"/>
    <x v="7"/>
    <s v=""/>
    <s v=""/>
    <s v=""/>
    <s v="count"/>
    <n v="168743"/>
    <d v="2022-11-01T00:00:00"/>
    <n v="24"/>
    <x v="385"/>
    <s v="Shipping"/>
    <s v="Missed Operation"/>
    <s v="02DEC2022 re-issued Quality Alert 22-094 from September for Move Tag Process - asked Team to remind forklift drivers if they see a load without move tags. Operators at denest were asked to attach identification to the front of the skid and incorrectly assumed that process replaced the move tag.  Mick spoke to the operators to clarify_x000a_22FEB2023 Mick returned scans of signed Quality Alert - CLOSED"/>
    <s v="Todd/Dwayne"/>
    <m/>
    <m/>
    <m/>
    <m/>
    <s v="Closed"/>
    <n v="83"/>
    <d v="2023-02-22T00:00:00"/>
    <m/>
    <m/>
    <m/>
    <m/>
  </r>
  <r>
    <x v="2"/>
    <x v="0"/>
    <s v="22-684"/>
    <x v="0"/>
    <s v="Internal"/>
    <s v="Log Only"/>
    <x v="256"/>
    <x v="212"/>
    <s v="Fuel tank"/>
    <s v="email"/>
    <x v="1"/>
    <s v="Email"/>
    <s v=""/>
    <s v=""/>
    <s v="don't count"/>
    <s v="N/A"/>
    <s v="N/A"/>
    <n v="1"/>
    <x v="386"/>
    <s v="Forming"/>
    <s v="Dim U/S"/>
    <s v="05DEC2022 Kirby verified 28 pcs in stock to be in spec, RMA issued_x000a_06DEC2022 Quality Alert 22-129 issued, CAR meeting to discuss_x000a_22DEC2022 Template concept ready for review - will release in New Year; PDF of Alert 22-129 can be added to print for future reference_x000a_12JAN2023 template 162397-18 released"/>
    <s v="Mike"/>
    <m/>
    <m/>
    <m/>
    <m/>
    <s v="Closed"/>
    <n v="38"/>
    <d v="2023-01-12T00:00:00"/>
    <m/>
    <s v="22-684"/>
    <m/>
    <m/>
  </r>
  <r>
    <x v="0"/>
    <x v="0"/>
    <s v="22-685"/>
    <x v="0"/>
    <s v="Internal"/>
    <s v="Log Only"/>
    <x v="257"/>
    <x v="213"/>
    <s v="Cab"/>
    <n v="512305"/>
    <x v="0"/>
    <s v=""/>
    <s v=""/>
    <s v=""/>
    <s v="count"/>
    <n v="459420"/>
    <d v="2022-11-22T00:00:00"/>
    <n v="1"/>
    <x v="387"/>
    <s v="Weld"/>
    <s v="Missed Operation"/>
    <m/>
    <s v="Steve S /Willie W"/>
    <m/>
    <m/>
    <m/>
    <m/>
    <s v="Closed"/>
    <n v="0"/>
    <d v="2022-12-07T00:00:00"/>
    <m/>
    <m/>
    <m/>
    <m/>
  </r>
  <r>
    <x v="0"/>
    <x v="0"/>
    <s v="22-686"/>
    <x v="0"/>
    <s v="Internal"/>
    <s v="Log Only"/>
    <x v="258"/>
    <x v="188"/>
    <s v="Cab"/>
    <n v="953468"/>
    <x v="0"/>
    <s v=""/>
    <s v=""/>
    <s v=""/>
    <s v="count"/>
    <n v="453721"/>
    <d v="2022-11-22T00:00:00"/>
    <n v="1"/>
    <x v="388"/>
    <s v="Weld"/>
    <s v="Porosity"/>
    <m/>
    <s v="Steve S/ Willie W"/>
    <m/>
    <m/>
    <m/>
    <m/>
    <s v="Closed"/>
    <n v="0"/>
    <d v="2022-12-08T00:00:00"/>
    <s v="10952/11141/ 9816/11193/"/>
    <n v="2026"/>
    <m/>
    <m/>
  </r>
  <r>
    <x v="1"/>
    <x v="0"/>
    <s v="22-687"/>
    <x v="0"/>
    <s v="Customer"/>
    <s v="Log Only"/>
    <x v="258"/>
    <x v="199"/>
    <s v="Axle housing"/>
    <n v="512311"/>
    <x v="0"/>
    <s v=""/>
    <s v=""/>
    <s v=""/>
    <s v="count"/>
    <s v="WO168739"/>
    <d v="2022-10-01T00:00:00"/>
    <n v="1"/>
    <x v="389"/>
    <s v="Weld"/>
    <s v="Off Location"/>
    <s v="Template was not used by the welder, and Faro inspection was missed on this unit._x000a_Template is being retrieved from storage area, and Faro inspections will be monitored more closely by Jeff H.   _x000a_09JAN2023 template is now in place, and Faro inspectors were reminded about completing these on every axle housing, JH is monitoring at final documentation that the Faro images are saved electronically. "/>
    <s v="Lee"/>
    <m/>
    <m/>
    <m/>
    <m/>
    <s v="Closed"/>
    <n v="32"/>
    <d v="2023-01-09T00:00:00"/>
    <m/>
    <m/>
    <m/>
    <m/>
  </r>
  <r>
    <x v="0"/>
    <x v="3"/>
    <s v="22-688"/>
    <x v="0"/>
    <s v="Customer"/>
    <s v="Log Only"/>
    <x v="259"/>
    <x v="214"/>
    <s v="Support str"/>
    <n v="512323"/>
    <x v="0"/>
    <s v=""/>
    <s v=""/>
    <s v=""/>
    <s v="count"/>
    <s v="Not provided"/>
    <s v="Not provided"/>
    <n v="1"/>
    <x v="390"/>
    <s v="Weld"/>
    <s v="Off Location"/>
    <m/>
    <s v="Steve S/ Willie W"/>
    <m/>
    <m/>
    <m/>
    <m/>
    <n v="707"/>
    <s v="Pending"/>
    <m/>
    <s v="11454/11066"/>
    <m/>
    <m/>
    <m/>
  </r>
  <r>
    <x v="0"/>
    <x v="3"/>
    <s v="22-689"/>
    <x v="2"/>
    <s v="Customer"/>
    <s v="Log Only"/>
    <x v="259"/>
    <x v="214"/>
    <s v="Support Str"/>
    <n v="512331"/>
    <x v="0"/>
    <s v=""/>
    <s v=""/>
    <s v=""/>
    <s v="count"/>
    <s v="Not provided"/>
    <s v="Not provided"/>
    <n v="1"/>
    <x v="390"/>
    <s v="Weld"/>
    <s v="Off Location"/>
    <s v="See CAR 22-688"/>
    <s v="Steve S/ Willie W"/>
    <m/>
    <m/>
    <m/>
    <m/>
    <n v="707"/>
    <s v="Pending"/>
    <m/>
    <m/>
    <m/>
    <m/>
    <m/>
  </r>
  <r>
    <x v="0"/>
    <x v="0"/>
    <s v="22-690"/>
    <x v="0"/>
    <s v="Customer"/>
    <s v="Log Only"/>
    <x v="260"/>
    <x v="41"/>
    <s v="Cabinet"/>
    <s v="Not supplied"/>
    <x v="0"/>
    <s v=""/>
    <s v=""/>
    <s v=""/>
    <s v="count"/>
    <n v="458316"/>
    <d v="2022-11-22T00:00:00"/>
    <n v="1"/>
    <x v="391"/>
    <s v="Weld"/>
    <s v="Missing Component"/>
    <s v="Customer has asked for part to be sent "/>
    <s v="Willie W"/>
    <m/>
    <m/>
    <m/>
    <m/>
    <s v="Closed"/>
    <n v="0"/>
    <d v="2022-12-13T00:00:00"/>
    <m/>
    <m/>
    <m/>
    <m/>
  </r>
  <r>
    <x v="0"/>
    <x v="0"/>
    <s v="22-691"/>
    <x v="0"/>
    <s v="Customer"/>
    <s v="Log Only"/>
    <x v="261"/>
    <x v="215"/>
    <s v="Frame Str, Main"/>
    <n v="935210"/>
    <x v="0"/>
    <s v=""/>
    <s v=""/>
    <s v=""/>
    <s v="count"/>
    <m/>
    <m/>
    <n v="1"/>
    <x v="392"/>
    <s v="Weld"/>
    <s v="Off Location"/>
    <m/>
    <s v="Steve S/ Willie W"/>
    <m/>
    <m/>
    <m/>
    <m/>
    <s v="Closed"/>
    <n v="0"/>
    <d v="2022-12-15T00:00:00"/>
    <m/>
    <m/>
    <m/>
    <m/>
  </r>
  <r>
    <x v="2"/>
    <x v="0"/>
    <s v="22-692"/>
    <x v="0"/>
    <s v="Customer"/>
    <s v="Log Only"/>
    <x v="262"/>
    <x v="216"/>
    <s v="Plate, Axle Tunnel"/>
    <s v="CD00301507_x000a_CN00753054_x000a_CD00301690_x000a_CN00753060_x000a_CN00753852_x000a_CN00753853"/>
    <x v="1"/>
    <s v=""/>
    <s v=""/>
    <s v=""/>
    <s v="count"/>
    <n v="167869"/>
    <d v="2011-08-22T00:00:00"/>
    <n v="13"/>
    <x v="393"/>
    <s v="Forming"/>
    <s v="Dim U/S"/>
    <s v="parts are being returned - added second rejection of 2 pieces_x000a_11JAN2023 added CN00753852 and CN00753853 for another 6 pcs_x000a_17JAN2023 images of templates in forming area saved in Word doc_x000a_13MAR2023 email sent to Eng group for updates to Eng Master re: templates_x000a_15MAR2023 Eng Master Updated for existing templates- CLOSED"/>
    <m/>
    <m/>
    <m/>
    <m/>
    <m/>
    <s v="Closed"/>
    <n v="84"/>
    <d v="2023-03-15T00:00:00"/>
    <m/>
    <s v="22-692"/>
    <m/>
    <m/>
  </r>
  <r>
    <x v="2"/>
    <x v="5"/>
    <s v="22-693"/>
    <x v="4"/>
    <s v="Customer"/>
    <s v="Log Only"/>
    <x v="262"/>
    <x v="75"/>
    <s v="Frame,Side"/>
    <s v="LI00750909"/>
    <x v="1"/>
    <s v=""/>
    <s v=""/>
    <s v=""/>
    <s v="count"/>
    <s v="N/A"/>
    <s v="N/A"/>
    <n v="1"/>
    <x v="394"/>
    <s v="Customer Issue"/>
    <s v="Damaged"/>
    <s v="customer request for rework - instructions in PDF in folder -scrapped"/>
    <s v="Kirby"/>
    <m/>
    <m/>
    <m/>
    <m/>
    <s v="Closed"/>
    <n v="69"/>
    <d v="2023-02-28T00:00:00"/>
    <m/>
    <s v="22-693"/>
    <m/>
    <m/>
  </r>
  <r>
    <x v="0"/>
    <x v="0"/>
    <s v="22-694"/>
    <x v="0"/>
    <s v="Customer"/>
    <s v="Log Only"/>
    <x v="263"/>
    <x v="204"/>
    <s v="RH Deck"/>
    <n v="512396"/>
    <x v="0"/>
    <s v=""/>
    <s v=""/>
    <s v=""/>
    <s v="count"/>
    <n v="454281"/>
    <d v="2022-09-22T00:00:00"/>
    <n v="1"/>
    <x v="395"/>
    <s v="Weld"/>
    <s v="Poor Function"/>
    <m/>
    <s v="Steve S /Willie W"/>
    <m/>
    <m/>
    <m/>
    <m/>
    <s v="Closed"/>
    <n v="0"/>
    <d v="2022-12-20T00:00:00"/>
    <m/>
    <m/>
    <m/>
    <m/>
  </r>
  <r>
    <x v="0"/>
    <x v="0"/>
    <s v="22-695"/>
    <x v="0"/>
    <s v="Customer"/>
    <s v="Log Only"/>
    <x v="261"/>
    <x v="208"/>
    <s v="Center Deck Platform"/>
    <n v="512367"/>
    <x v="0"/>
    <s v=""/>
    <s v=""/>
    <s v=""/>
    <s v="count"/>
    <n v="457391"/>
    <d v="2023-11-22T00:00:00"/>
    <n v="1"/>
    <x v="396"/>
    <s v="Shipping"/>
    <s v="Missing Component"/>
    <s v="Part  was attached to shipping fixture when shipped was not removed at Komatsu upon arrival of PPAP"/>
    <s v="John M"/>
    <m/>
    <m/>
    <m/>
    <m/>
    <s v="Closed"/>
    <n v="0"/>
    <d v="2022-12-15T00:00:00"/>
    <s v="11112"/>
    <m/>
    <m/>
    <m/>
  </r>
  <r>
    <x v="2"/>
    <x v="0"/>
    <s v="22-696"/>
    <x v="0"/>
    <s v="Internal"/>
    <s v="Log Only"/>
    <x v="264"/>
    <x v="116"/>
    <s v="Axle Shells"/>
    <s v="internal email"/>
    <x v="0"/>
    <s v="Email"/>
    <s v=""/>
    <s v=""/>
    <s v="don't count"/>
    <s v="N/A"/>
    <s v="N/A"/>
    <s v="TBD"/>
    <x v="397"/>
    <s v="Receiving / Supplier"/>
    <s v="Poor Function"/>
    <s v="03JAN2023 documenting investigation efforts - review potential material differences, review shipping methods, review PMs on equipment, request for templates for WDSK _x000a_10JAN2023 Mike has some MTR information that indicates some material will be more difficult to roll than others, Dave requested overall length checks before rolling - Wayne has a sheet to fill out for the next 5 WOs. _x000a_17JAN2023 see emails in folder - looking at material for next shells, Jeremy working with supplier to try and get material closer to the min for Yield and Tensile while still meeting all LW5725 specs.  _x000a_08FEB2023 Launched Follow Up meetings - see Word doc &quot;CAR 22-696 Meeting Minutes&quot; in folder for further updates_x000a_13MAR2023-need to investigate shiping methods again - EL7414 rework due to shipping damage with bins inside, shipping will no longer put bins inside shells, and Todd will provide images of the repaired EL7414 going back to WDSK with improved transport. (email in folder) - continued monitoring_x000a_28MAR2023 Mike will verify shells with long template and images before shipping, ideas discussed re: cradle or web design for shipping support - to be reviewed again once we prove the shipping is causing the issue, and get the numbers from Lee re: time saving down the line, Mike will work with Wayne to consider any further updates on cutouts for 021 and EL7414 models_x000a_08MAY2023 significant improvement at rib fitting, and shell take ring installation much better now.  Any further updates can go through Engineering.  CLOSED _x000a_"/>
    <s v="Mike M. / Dave J. "/>
    <m/>
    <m/>
    <m/>
    <m/>
    <s v="Closed"/>
    <n v="140"/>
    <d v="2023-05-08T00:00:00"/>
    <m/>
    <m/>
    <m/>
    <m/>
  </r>
  <r>
    <x v="0"/>
    <x v="0"/>
    <s v="22-697"/>
    <x v="0"/>
    <s v="Customer"/>
    <s v="Log Only"/>
    <x v="259"/>
    <x v="217"/>
    <s v="Cabinet"/>
    <n v="512333"/>
    <x v="0"/>
    <s v=""/>
    <s v=""/>
    <s v=""/>
    <s v="count"/>
    <n v="368318"/>
    <d v="2023-04-19T00:00:00"/>
    <n v="1"/>
    <x v="398"/>
    <s v="Weld"/>
    <s v="Off Location"/>
    <s v="Refenece dimensions used for defect as well dae code stamping on the cabinet shows it was built in 2019"/>
    <s v="Steve S"/>
    <m/>
    <m/>
    <m/>
    <m/>
    <s v="Closed"/>
    <n v="0"/>
    <d v="2022-12-12T00:00:00"/>
    <m/>
    <n v="9763"/>
    <m/>
    <m/>
  </r>
  <r>
    <x v="0"/>
    <x v="0"/>
    <s v="23-001"/>
    <x v="0"/>
    <s v="Internal"/>
    <s v="Log Only"/>
    <x v="265"/>
    <x v="214"/>
    <s v="Support Str"/>
    <n v="512440"/>
    <x v="0"/>
    <s v=""/>
    <s v=""/>
    <s v=""/>
    <s v="count"/>
    <s v="Not provided"/>
    <s v="Not provided"/>
    <n v="1"/>
    <x v="399"/>
    <s v="Mateial Handling"/>
    <s v="Wrong Component"/>
    <m/>
    <s v="Steve S/ Willie W"/>
    <m/>
    <m/>
    <m/>
    <m/>
    <s v="Closed"/>
    <n v="0"/>
    <d v="2023-01-09T00:00:00"/>
    <m/>
    <m/>
    <m/>
    <m/>
  </r>
  <r>
    <x v="1"/>
    <x v="0"/>
    <s v="23-002"/>
    <x v="0"/>
    <s v="Audit"/>
    <s v="Log Only"/>
    <x v="266"/>
    <x v="218"/>
    <s v="Threaded Gauge"/>
    <s v="emailed internal audit results"/>
    <x v="7"/>
    <s v="Email"/>
    <s v=""/>
    <s v=""/>
    <s v="don't count"/>
    <s v="N/A"/>
    <s v="N/A"/>
    <s v="N/A"/>
    <x v="400"/>
    <s v="Quality"/>
    <s v="Audit"/>
    <s v="calibration stickers attached to thread gauges now with extra coverage to protect_x000a_monitor gauges due for calibration more frequently than 1/year - now at quarterly_x000a_need to consider attaching calibration stickers in the area if they fall off"/>
    <s v="Chris M. "/>
    <m/>
    <m/>
    <m/>
    <m/>
    <s v="Closed"/>
    <n v="26"/>
    <d v="2023-01-17T00:00:00"/>
    <m/>
    <m/>
    <m/>
    <m/>
  </r>
  <r>
    <x v="0"/>
    <x v="3"/>
    <s v="23-003"/>
    <x v="2"/>
    <s v="Customer"/>
    <s v="Log Only"/>
    <x v="265"/>
    <x v="201"/>
    <s v="Mount A Isolation"/>
    <n v="895794"/>
    <x v="0"/>
    <s v=""/>
    <s v=""/>
    <n v="8"/>
    <s v="don't count"/>
    <n v="457409"/>
    <d v="2023-10-22T00:00:00"/>
    <n v="1"/>
    <x v="401"/>
    <s v="Weld"/>
    <s v="Missed Operation"/>
    <m/>
    <s v="Willie W"/>
    <m/>
    <m/>
    <m/>
    <m/>
    <n v="679"/>
    <s v="Pending"/>
    <m/>
    <s v="11454"/>
    <n v="2028"/>
    <m/>
    <m/>
  </r>
  <r>
    <x v="0"/>
    <x v="0"/>
    <s v="23-004"/>
    <x v="0"/>
    <s v="Customer"/>
    <s v="Log Only"/>
    <x v="267"/>
    <x v="219"/>
    <s v="Cabinet "/>
    <n v="512477"/>
    <x v="0"/>
    <s v=""/>
    <s v=""/>
    <s v=""/>
    <s v="count"/>
    <n v="388567"/>
    <d v="2023-05-19T00:00:00"/>
    <n v="1"/>
    <x v="402"/>
    <s v="Weld"/>
    <s v="Off Location"/>
    <m/>
    <s v="Steve S"/>
    <m/>
    <m/>
    <m/>
    <m/>
    <s v="Closed"/>
    <n v="0"/>
    <d v="2023-01-16T00:00:00"/>
    <s v="9763"/>
    <m/>
    <m/>
    <m/>
  </r>
  <r>
    <x v="0"/>
    <x v="0"/>
    <s v="23-005"/>
    <x v="0"/>
    <s v="Customer"/>
    <s v="Log Only"/>
    <x v="268"/>
    <x v="156"/>
    <s v="Upright Str"/>
    <n v="935248"/>
    <x v="0"/>
    <s v=""/>
    <s v=""/>
    <s v=""/>
    <s v="count"/>
    <n v="460327"/>
    <d v="2023-12-22T00:00:00"/>
    <n v="1"/>
    <x v="403"/>
    <s v="Weld"/>
    <s v="Poor Function"/>
    <s v="Quality Aler issued to upright area"/>
    <s v="Steve S/ Willie W"/>
    <m/>
    <m/>
    <m/>
    <m/>
    <s v="Closed"/>
    <n v="0"/>
    <d v="2023-01-18T00:00:00"/>
    <s v="11157/10999"/>
    <m/>
    <m/>
    <m/>
  </r>
  <r>
    <x v="2"/>
    <x v="0"/>
    <s v="23-006"/>
    <x v="0"/>
    <s v="Internal"/>
    <s v="5 Why"/>
    <x v="268"/>
    <x v="220"/>
    <s v="Sump Assy Generator"/>
    <s v="NCR 23-014"/>
    <x v="3"/>
    <s v=""/>
    <s v=""/>
    <s v=""/>
    <s v="count"/>
    <n v="170869"/>
    <d v="2023-01-01T00:00:00"/>
    <n v="6"/>
    <x v="404"/>
    <s v="Forming"/>
    <s v="Poor Function"/>
    <s v="18JAN2023 Several differeent forming rework issues include: NCR 22-014, Hold Tags 23-035 and 23-010.  COPQ analysis will indicate if further items are within the scope of this issue. (COPQ focus team meeting planned for tomorrow)  Consider training/extra inspection that may be required to improve &quot;first time right&quot;.  Also, on NCR 23-009 the DXF used was out of date.  ECN 21-083 was issued previously to add tabs for forming accuracy.  This update was not included in the first parts cut.  _x000a_May be helpful for Eng. dept to look at bend lines scribed at Laser op. _x000a_Should the programmer send an image of the DXF with the change or scribe lines dimensioned when the email goes out that it's ready for cutting? (Rework legs/ECNs)_x000a_21FEB2023 Mick was going to send Cynthia the completed 5 Why - not recieved yet_x000a_28FEB2023 5 Why report rec'd and saved in folder - Why Made Corrective Actions: (1) -  Review Training Check Sheet. Add Program Training and Follow Up to Ensure Competency. (2) - Add Memory Deletion Safe Guard. (3) - Keep External Drive Saves Up to Date. Why Not Found Corrections: (1) - Create / Post and Review Work Instructions for Quality Production Checks. _x000a_CLOSED_x000a_"/>
    <s v="Mick G. _x000a_Jason D. "/>
    <m/>
    <d v="2023-02-08T00:00:00"/>
    <m/>
    <m/>
    <s v="Closed"/>
    <n v="41"/>
    <d v="2023-02-28T00:00:00"/>
    <s v="11345"/>
    <m/>
    <m/>
    <m/>
  </r>
  <r>
    <x v="0"/>
    <x v="0"/>
    <s v="23-007"/>
    <x v="0"/>
    <s v="Customer"/>
    <s v="Log Only"/>
    <x v="269"/>
    <x v="221"/>
    <s v="Platform Center Deck"/>
    <n v="512512"/>
    <x v="0"/>
    <s v=""/>
    <s v=""/>
    <s v=""/>
    <s v="count"/>
    <n v="457424"/>
    <d v="2023-11-22T00:00:00"/>
    <n v="1"/>
    <x v="405"/>
    <s v="Weld"/>
    <s v="Off Location"/>
    <m/>
    <s v="Steve S/ Willie W"/>
    <m/>
    <m/>
    <m/>
    <m/>
    <s v="Closed"/>
    <n v="0"/>
    <d v="2023-01-19T00:00:00"/>
    <s v="11480/10860/11442"/>
    <m/>
    <m/>
    <m/>
  </r>
  <r>
    <x v="2"/>
    <x v="0"/>
    <s v="23-008"/>
    <x v="0"/>
    <s v="Internal"/>
    <s v="8D - Internal"/>
    <x v="270"/>
    <x v="222"/>
    <s v="Upright"/>
    <s v="NCR 23-016"/>
    <x v="0"/>
    <s v=""/>
    <s v=""/>
    <s v=""/>
    <s v="count"/>
    <n v="167399"/>
    <d v="2023-01-01T00:00:00"/>
    <n v="1"/>
    <x v="406"/>
    <s v="Receiving / Supplier"/>
    <s v="Cracked"/>
    <s v="See notes in section 3 of 8D form in folder. _x000a_Komatsu update - visual inspection, repair in field _x000a_No more regular meetings, book as needed when we get feedback from Komatsu CLOSED 28FEB2023_x000a_"/>
    <s v="Dwayne"/>
    <m/>
    <m/>
    <m/>
    <m/>
    <s v="Closed"/>
    <n v="39"/>
    <d v="2023-02-28T00:00:00"/>
    <m/>
    <m/>
    <m/>
    <m/>
  </r>
  <r>
    <x v="2"/>
    <x v="1"/>
    <s v="23-009"/>
    <x v="2"/>
    <s v="Customer"/>
    <s v="Log Only"/>
    <x v="271"/>
    <x v="223"/>
    <s v="PLATE, AXLE TUNNEL"/>
    <s v="LI00754643"/>
    <x v="1"/>
    <s v=""/>
    <s v=""/>
    <s v=""/>
    <s v="count"/>
    <s v="N/A"/>
    <s v="N/A"/>
    <n v="1"/>
    <x v="407"/>
    <s v="Forming"/>
    <s v="in Dispute"/>
    <s v="TBD - Kirby will investigate - dimension shown is reference on print_x000a_28MAR2023 waiting for investigation/dispute_x000a_Does not show up on Feb or Mar scorecard, therefore: Cancel"/>
    <s v="Kirby"/>
    <m/>
    <m/>
    <m/>
    <m/>
    <s v="Closed"/>
    <n v="142"/>
    <d v="2023-06-15T00:00:00"/>
    <m/>
    <m/>
    <m/>
    <m/>
  </r>
  <r>
    <x v="0"/>
    <x v="0"/>
    <s v="23-010"/>
    <x v="0"/>
    <s v="Customer"/>
    <s v="Log Only"/>
    <x v="272"/>
    <x v="188"/>
    <s v="Cab"/>
    <n v="512556"/>
    <x v="0"/>
    <s v=""/>
    <s v=""/>
    <s v=""/>
    <s v="count"/>
    <n v="458585"/>
    <d v="2023-01-23T00:00:00"/>
    <n v="1"/>
    <x v="408"/>
    <s v="Weld"/>
    <s v="Off Location"/>
    <m/>
    <s v="Steve S/ Willie W"/>
    <m/>
    <m/>
    <m/>
    <m/>
    <s v="Closed"/>
    <n v="0"/>
    <d v="2023-01-26T00:00:00"/>
    <s v="09700"/>
    <m/>
    <m/>
    <m/>
  </r>
  <r>
    <x v="0"/>
    <x v="0"/>
    <s v="23-011"/>
    <x v="0"/>
    <s v="Customer"/>
    <s v="Log Only"/>
    <x v="272"/>
    <x v="221"/>
    <s v="Platform Center Deck"/>
    <n v="512558"/>
    <x v="0"/>
    <s v=""/>
    <s v=""/>
    <s v=""/>
    <s v="count"/>
    <n v="458291"/>
    <d v="2023-11-22T00:00:00"/>
    <n v="1"/>
    <x v="409"/>
    <s v="Weld"/>
    <s v="Off Location"/>
    <m/>
    <s v="Steve S/ Willie W"/>
    <m/>
    <m/>
    <m/>
    <m/>
    <s v="Closed"/>
    <n v="0"/>
    <d v="2023-01-26T00:00:00"/>
    <s v="10839/11442/ 10798"/>
    <m/>
    <m/>
    <m/>
  </r>
  <r>
    <x v="0"/>
    <x v="0"/>
    <s v="23-012"/>
    <x v="0"/>
    <s v="Customer"/>
    <s v="Log Only"/>
    <x v="273"/>
    <x v="188"/>
    <s v="Cab"/>
    <n v="512575"/>
    <x v="0"/>
    <s v=""/>
    <s v=""/>
    <s v=""/>
    <s v="count"/>
    <n v="456343"/>
    <d v="2023-12-22T00:00:00"/>
    <n v="1"/>
    <x v="410"/>
    <s v="Assembly"/>
    <s v="Missing Component"/>
    <s v="Shipping pictures  forwarded to Komatsu showing both straps are installed on cab"/>
    <s v="Ha A"/>
    <m/>
    <m/>
    <m/>
    <m/>
    <s v="Closed"/>
    <n v="0"/>
    <d v="2023-01-27T00:00:00"/>
    <s v="10807"/>
    <m/>
    <m/>
    <m/>
  </r>
  <r>
    <x v="0"/>
    <x v="0"/>
    <s v="23-013"/>
    <x v="0"/>
    <s v="Customer"/>
    <s v="Log Only"/>
    <x v="274"/>
    <x v="224"/>
    <s v="Upright"/>
    <n v="935272"/>
    <x v="0"/>
    <s v=""/>
    <s v=""/>
    <s v=""/>
    <s v="count"/>
    <n v="461356"/>
    <d v="2023-12-22T00:00:00"/>
    <n v="1"/>
    <x v="411"/>
    <s v="Weld"/>
    <s v="Weld O/S"/>
    <s v="Defect is being dispiuted"/>
    <s v="Willie W/ Steve S"/>
    <m/>
    <m/>
    <m/>
    <m/>
    <s v="Closed"/>
    <n v="0"/>
    <d v="2023-01-30T00:00:00"/>
    <s v="11490/9821"/>
    <m/>
    <m/>
    <m/>
  </r>
  <r>
    <x v="2"/>
    <x v="0"/>
    <s v="23-014"/>
    <x v="0"/>
    <s v="Customer"/>
    <s v="Log Only"/>
    <x v="274"/>
    <x v="51"/>
    <s v="Enclosure SWBP"/>
    <s v="email"/>
    <x v="4"/>
    <s v="Email"/>
    <s v=""/>
    <s v=""/>
    <s v="don't count"/>
    <n v="166019"/>
    <d v="2022-12-20T00:00:00"/>
    <n v="1"/>
    <x v="412"/>
    <s v="Weld"/>
    <s v="Damaged"/>
    <s v="Quality Alert 23-025, images in folder show the threads were damaged before it left Stratford, laminated copy of Alert posted for Reference to stay in Weld Cell_x000a_Kirby had no further requests from Galvion, therefore CLOSED 14MAR2023"/>
    <s v="Mick"/>
    <m/>
    <m/>
    <m/>
    <m/>
    <s v="Closed"/>
    <n v="43"/>
    <d v="2023-03-14T00:00:00"/>
    <m/>
    <m/>
    <m/>
    <m/>
  </r>
  <r>
    <x v="0"/>
    <x v="0"/>
    <s v="23-015"/>
    <x v="0"/>
    <s v="Customer"/>
    <s v="Log Only"/>
    <x v="275"/>
    <x v="91"/>
    <s v="Tube Str"/>
    <n v="935276"/>
    <x v="0"/>
    <s v=""/>
    <s v=""/>
    <s v=""/>
    <s v="count"/>
    <n v="464357"/>
    <d v="2023-01-23T00:00:00"/>
    <n v="1"/>
    <x v="413"/>
    <s v="Weld"/>
    <s v="Off Location"/>
    <m/>
    <s v="Willie W"/>
    <m/>
    <m/>
    <m/>
    <m/>
    <s v="Closed"/>
    <n v="0"/>
    <d v="2023-02-01T00:00:00"/>
    <s v="11490"/>
    <m/>
    <m/>
    <m/>
  </r>
  <r>
    <x v="0"/>
    <x v="0"/>
    <s v="23-016"/>
    <x v="0"/>
    <s v="Customer"/>
    <s v="Log Only"/>
    <x v="276"/>
    <x v="188"/>
    <s v="Cab"/>
    <n v="512592"/>
    <x v="0"/>
    <s v=""/>
    <s v=""/>
    <s v=""/>
    <s v="count"/>
    <n v="459131"/>
    <d v="2023-01-23T00:00:00"/>
    <n v="1"/>
    <x v="414"/>
    <s v="Weld"/>
    <s v="Off Location"/>
    <m/>
    <s v="Steve S/ Willie W"/>
    <m/>
    <m/>
    <m/>
    <m/>
    <s v="Closed"/>
    <n v="0"/>
    <d v="2023-02-02T00:00:00"/>
    <m/>
    <m/>
    <m/>
    <m/>
  </r>
  <r>
    <x v="2"/>
    <x v="0"/>
    <s v="23-017"/>
    <x v="0"/>
    <s v="Internal"/>
    <s v="Log Only"/>
    <x v="277"/>
    <x v="225"/>
    <s v="Bracket Insep Assy"/>
    <s v="Email"/>
    <x v="1"/>
    <s v="Email"/>
    <s v=""/>
    <s v=""/>
    <s v="don't count"/>
    <n v="169119"/>
    <d v="2023-02-03T00:00:00"/>
    <n v="15"/>
    <x v="415"/>
    <m/>
    <m/>
    <s v="damaged parts - gouges_x000a_Appears to be damage in transit_x000a_Seems to be a one time issue - follow up if recurrence"/>
    <m/>
    <m/>
    <m/>
    <m/>
    <m/>
    <s v="Closed"/>
    <n v="0"/>
    <d v="2023-02-03T00:00:00"/>
    <m/>
    <m/>
    <m/>
    <m/>
  </r>
  <r>
    <x v="0"/>
    <x v="0"/>
    <s v="23-018"/>
    <x v="0"/>
    <s v="Customer"/>
    <s v="Log Only"/>
    <x v="278"/>
    <x v="72"/>
    <s v="LH Deck"/>
    <n v="953517"/>
    <x v="0"/>
    <s v=""/>
    <s v=""/>
    <s v=""/>
    <s v="count"/>
    <n v="459982"/>
    <d v="2023-01-23T00:00:00"/>
    <n v="1"/>
    <x v="416"/>
    <s v="Weld"/>
    <s v="Missing Weld"/>
    <m/>
    <s v="Steve S/ Willie W"/>
    <m/>
    <m/>
    <m/>
    <m/>
    <s v="Closed"/>
    <n v="0"/>
    <d v="2023-02-06T00:00:00"/>
    <s v="11444/11360/ 11129/11131"/>
    <m/>
    <m/>
    <m/>
  </r>
  <r>
    <x v="0"/>
    <x v="0"/>
    <s v="23-019"/>
    <x v="0"/>
    <s v="Customer"/>
    <s v="Log Only"/>
    <x v="279"/>
    <x v="226"/>
    <s v="Center Deck Support"/>
    <n v="512605"/>
    <x v="0"/>
    <s v=""/>
    <s v=""/>
    <s v=""/>
    <s v="count"/>
    <n v="454044"/>
    <d v="2023-10-22T00:00:00"/>
    <n v="1"/>
    <x v="417"/>
    <s v="Weld"/>
    <s v="Missing Component"/>
    <s v="ITP to be created for this assembly"/>
    <s v="Steve S/ Willie W"/>
    <m/>
    <m/>
    <m/>
    <m/>
    <s v="Closed"/>
    <n v="0"/>
    <d v="2023-02-07T00:00:00"/>
    <s v="11241/10839/11480"/>
    <m/>
    <m/>
    <m/>
  </r>
  <r>
    <x v="2"/>
    <x v="0"/>
    <s v="23-020"/>
    <x v="2"/>
    <s v="Internal"/>
    <s v="Log Only"/>
    <x v="278"/>
    <x v="227"/>
    <s v="Bumper Front"/>
    <s v="NCR 23-015"/>
    <x v="12"/>
    <s v=""/>
    <s v=""/>
    <s v=""/>
    <s v="count"/>
    <n v="106935"/>
    <s v="N/A"/>
    <n v="18"/>
    <x v="418"/>
    <s v="Bevel"/>
    <s v="Missed Operation"/>
    <s v="26 JAN 2023 print updated in system - reference templates 222845 for bevel operation_x000a_06FEB2023 requested CAR from Cambridge due to Mack finding another unit missing bevel (may be from prior to QCI Containment)_x000a_07FEB2023 templates in place (see images in folder)_x000a_21FEB2023 Kirby found another issue - Marked Certified but marker was only on one from Mike training the operator, ENg Master is updated to reference templates at bevel op_x000a_09MAR2023 - team meeting to find out why we are still getting these with poor profile and poor bevel certification - need to be outsourced for machining_x000a_05APR2023 sent email to find out about outsourcing machining_x000a_12APR2023 quotes received - need approval_x000a_No approval given to outsource - carry on in house"/>
    <s v="Mike Merner"/>
    <m/>
    <m/>
    <m/>
    <m/>
    <s v="Closed"/>
    <n v="65"/>
    <d v="2023-04-12T00:00:00"/>
    <m/>
    <m/>
    <m/>
    <m/>
  </r>
  <r>
    <x v="2"/>
    <x v="0"/>
    <s v="23-021"/>
    <x v="0"/>
    <s v="Customer"/>
    <s v="Log Only"/>
    <x v="278"/>
    <x v="228"/>
    <s v="End Housing ASM"/>
    <s v="email"/>
    <x v="3"/>
    <s v="Email"/>
    <s v=""/>
    <s v=""/>
    <s v="don't count"/>
    <n v="170756"/>
    <d v="2023-01-01T00:00:00"/>
    <n v="1"/>
    <x v="419"/>
    <s v="Weld"/>
    <s v="Wrong Component"/>
    <s v="need to verify stock in warehouse and identify clearly; Plate 40099615 was used which belongs on assy 40099930; Alert 23-012 issued; CIT23-0070 completed to clearly identify the different plates in outside storage"/>
    <s v="Jaime  "/>
    <m/>
    <m/>
    <m/>
    <m/>
    <s v="Closed"/>
    <n v="9"/>
    <d v="2023-02-15T00:00:00"/>
    <m/>
    <s v="23-021"/>
    <m/>
    <m/>
  </r>
  <r>
    <x v="1"/>
    <x v="0"/>
    <s v="23-022"/>
    <x v="0"/>
    <s v="Customer"/>
    <s v="Log Only"/>
    <x v="280"/>
    <x v="17"/>
    <s v="Axle Housing"/>
    <n v="512614"/>
    <x v="0"/>
    <s v=""/>
    <s v=""/>
    <s v=""/>
    <s v="count"/>
    <n v="170329"/>
    <d v="2022-12-01T00:00:00"/>
    <n v="1"/>
    <x v="420"/>
    <s v="Assembly"/>
    <s v="Poor Pin Fit"/>
    <s v="TBD - connected with Internal CAR 22-568 See also Alert 23-002_x000a_Email response required 09FEB2023 done (included in folder)_x000a_13FEB2023 Return for repair requested by Sue  - final weld for tomorrow - heat and cool before removing brace trial planned - changed to us sending them bushings for rework_x000a_17FEB2023 Sent an email with details of bushing history to Komatsu group_x000a_13MAR2023 ongoing trials and meetings as req'd, Seems to be going well so far - wait for 234 to go through - if okay we can close_x000a_03APR2023 feedback from pin fit is positive, Bracing the panhard has improved the pin fit process - CLOSED_x000a__x000a_"/>
    <s v="Lee "/>
    <m/>
    <m/>
    <m/>
    <m/>
    <s v="Closed"/>
    <n v="54"/>
    <d v="2023-04-03T00:00:00"/>
    <m/>
    <m/>
    <m/>
    <m/>
  </r>
  <r>
    <x v="1"/>
    <x v="0"/>
    <s v="23-023"/>
    <x v="2"/>
    <s v="Customer"/>
    <s v="Log Only"/>
    <x v="280"/>
    <x v="17"/>
    <s v="Axle Housing"/>
    <n v="895937"/>
    <x v="0"/>
    <s v=""/>
    <s v=""/>
    <n v="8"/>
    <s v="don't count"/>
    <n v="169247"/>
    <d v="2022-11-01T00:00:00"/>
    <n v="2"/>
    <x v="421"/>
    <s v="Assembly"/>
    <s v="Poor Pin Fit"/>
    <s v="See CAR 23-022_x000a_13FEB2023 Return for repair requested by Sue - _x000a_changed to us sending them bushings"/>
    <s v="Lee"/>
    <m/>
    <m/>
    <m/>
    <m/>
    <s v="Closed"/>
    <n v="0"/>
    <d v="2023-02-08T00:00:00"/>
    <m/>
    <m/>
    <m/>
    <m/>
  </r>
  <r>
    <x v="2"/>
    <x v="6"/>
    <s v="23-024"/>
    <x v="2"/>
    <s v="Customer"/>
    <s v="8D - Internal"/>
    <x v="281"/>
    <x v="229"/>
    <s v="Find #4 Bar"/>
    <s v="Hold Tag 23-086_x000a_CD00303572_x000a_CN00756584"/>
    <x v="1"/>
    <s v=""/>
    <s v=""/>
    <s v=""/>
    <s v="count"/>
    <s v="WO168811"/>
    <d v="2022-10-01T00:00:00"/>
    <n v="2"/>
    <x v="422"/>
    <s v="Engineering"/>
    <s v="Dim U/S"/>
    <s v="09FEB2023 meeting booked for Monday 8D form to be filled out - Quality Alert 23-014 issued 13FEB2023 notes updated in 8D form - Eng to look at renaming plate material to include both metric and Imperial dimensions.  See scanned document in folder for example to be reviewed with Purchasing for input. _x000a_21FEB2023 defect notice from GDLS issued - Pull stock/ Purge_x000a_01JUN2023 emailed Bill to get the descriptions updated_x000a_23JUN2023 follow up with Brenda and Joan to get efficient method to update_x000a_26JUN2023 Adam has what's needed to proceed with naming updates_x000a_26JUL2023  - Adam is waiting to review with Jeremy (return from vacation 08AUG2023) ONHOLD"/>
    <s v="Mick"/>
    <m/>
    <m/>
    <m/>
    <s v="Jan 15 2024"/>
    <n v="648"/>
    <s v="Pending"/>
    <m/>
    <m/>
    <m/>
    <s v="renaming plate metric/Imperial_x000a__x000a_To be reviewed in Jan 2024"/>
    <s v="ENG"/>
  </r>
  <r>
    <x v="2"/>
    <x v="0"/>
    <s v="23-025"/>
    <x v="3"/>
    <s v="Customer"/>
    <s v="Log Only"/>
    <x v="278"/>
    <x v="230"/>
    <s v="Hatch Section cover"/>
    <s v="SQMR#?"/>
    <x v="1"/>
    <s v=""/>
    <s v=""/>
    <s v=""/>
    <s v="count"/>
    <s v="N/A"/>
    <d v="2023-02-01T00:00:00"/>
    <n v="2"/>
    <x v="423"/>
    <s v="Weld"/>
    <s v="Off Location"/>
    <s v="06 FEB 2023 - ECN 23-022 issued to clarify print_x000a_08FEB2023 SQMR form submitted to GDLS"/>
    <s v="Adam"/>
    <m/>
    <m/>
    <m/>
    <m/>
    <s v="Closed"/>
    <n v="0"/>
    <d v="2023-02-06T00:00:00"/>
    <m/>
    <m/>
    <m/>
    <m/>
  </r>
  <r>
    <x v="0"/>
    <x v="1"/>
    <s v="23-026"/>
    <x v="0"/>
    <s v="Customer"/>
    <s v="Log Only"/>
    <x v="281"/>
    <x v="231"/>
    <s v="Def Tank"/>
    <n v="953521"/>
    <x v="0"/>
    <s v=""/>
    <s v=""/>
    <s v=""/>
    <s v="count"/>
    <n v="453374"/>
    <d v="2023-10-22T00:00:00"/>
    <n v="1"/>
    <x v="424"/>
    <s v="Assembly"/>
    <s v="Contamination"/>
    <m/>
    <s v="John M"/>
    <m/>
    <m/>
    <m/>
    <m/>
    <s v="Closed"/>
    <n v="0"/>
    <d v="2023-02-09T00:00:00"/>
    <m/>
    <n v="2036"/>
    <m/>
    <m/>
  </r>
  <r>
    <x v="0"/>
    <x v="1"/>
    <s v="23-027"/>
    <x v="0"/>
    <s v="Customer"/>
    <s v="Log Only"/>
    <x v="282"/>
    <x v="232"/>
    <s v="Cabinet"/>
    <n v="512628"/>
    <x v="0"/>
    <s v=""/>
    <s v=""/>
    <s v=""/>
    <s v="count"/>
    <n v="174224"/>
    <d v="2023-10-22T00:00:00"/>
    <n v="1"/>
    <x v="425"/>
    <s v="Weld"/>
    <s v="Off Location"/>
    <s v="Serial number and build dates do not correspond to any cabinet we have built. Also our shipping pictures show no weld in these area's"/>
    <s v="Steve S"/>
    <m/>
    <m/>
    <m/>
    <m/>
    <s v="Closed"/>
    <n v="0"/>
    <d v="2023-02-13T00:00:00"/>
    <m/>
    <m/>
    <m/>
    <m/>
  </r>
  <r>
    <x v="0"/>
    <x v="0"/>
    <s v="23-028"/>
    <x v="0"/>
    <s v="Customer"/>
    <s v="Log Only"/>
    <x v="283"/>
    <x v="110"/>
    <s v="Mount Str "/>
    <n v="935300"/>
    <x v="0"/>
    <s v=""/>
    <s v=""/>
    <s v=""/>
    <s v="count"/>
    <n v="457406"/>
    <d v="2023-12-22T00:00:00"/>
    <n v="1"/>
    <x v="426"/>
    <s v="Weld"/>
    <s v="Material Distortion"/>
    <s v="Parts are outsorced to OnArc "/>
    <s v="Karie F"/>
    <m/>
    <m/>
    <m/>
    <m/>
    <s v="Closed"/>
    <n v="0"/>
    <d v="2023-02-14T00:00:00"/>
    <m/>
    <n v="2035"/>
    <m/>
    <m/>
  </r>
  <r>
    <x v="0"/>
    <x v="3"/>
    <s v="23-029"/>
    <x v="0"/>
    <s v="Customer"/>
    <s v="Log Only"/>
    <x v="284"/>
    <x v="72"/>
    <s v="LH Deck"/>
    <n v="953524"/>
    <x v="0"/>
    <s v=""/>
    <s v=""/>
    <s v=""/>
    <s v="count"/>
    <n v="461465"/>
    <d v="2023-02-15T00:00:00"/>
    <n v="1"/>
    <x v="427"/>
    <s v="Shipping"/>
    <s v="Damaged"/>
    <s v="Trucking company is supplied by Komatsu"/>
    <s v="John M"/>
    <m/>
    <m/>
    <m/>
    <m/>
    <n v="642"/>
    <s v="Pending"/>
    <m/>
    <m/>
    <m/>
    <m/>
    <m/>
  </r>
  <r>
    <x v="1"/>
    <x v="1"/>
    <s v="23-030"/>
    <x v="0"/>
    <s v="Customer"/>
    <s v="Log Only"/>
    <x v="285"/>
    <x v="17"/>
    <s v="Axle Housing"/>
    <n v="512652"/>
    <x v="0"/>
    <s v=""/>
    <s v=""/>
    <s v=""/>
    <s v="count"/>
    <n v="170330"/>
    <d v="2022-12-01T00:00:00"/>
    <n v="1"/>
    <x v="428"/>
    <s v="Customer Issue"/>
    <s v="Porosity"/>
    <s v="In Dispute - Under review internally - see PPT in folder -_x000a_21FEB2023 - CANCELLED - see email in folder - we will follow up with Bob on what we find post blast, and he will advise on repair method_x000a_22FEB2023 confirmed to use Casting Repair process and collect costs to send back to foundry WO and Stop Tag info in folder"/>
    <s v="Lee"/>
    <m/>
    <m/>
    <m/>
    <m/>
    <s v="Closed"/>
    <n v="4"/>
    <d v="2023-02-21T00:00:00"/>
    <m/>
    <m/>
    <m/>
    <m/>
  </r>
  <r>
    <x v="2"/>
    <x v="0"/>
    <s v="23-031"/>
    <x v="0"/>
    <s v="Customer"/>
    <s v="8D - Customer"/>
    <x v="285"/>
    <x v="233"/>
    <s v="Rear Panel Assembly (Fender)"/>
    <s v="NCM 2023-0379_x000a_CAPA-2023-0736"/>
    <x v="3"/>
    <s v=""/>
    <s v=""/>
    <s v=""/>
    <s v="count"/>
    <s v="153072 (?)"/>
    <d v="2021-11-01T00:00:00"/>
    <n v="5"/>
    <x v="429"/>
    <s v="Laser / Plasma"/>
    <s v="Dim U/S"/>
    <s v="21FEB2023 today's shipment of 6 are certified ok for this dimension, wait for RMA to investigate the defective unit_x000a_07MAR2023  Still waiting on RMA_x000a_28MAR2023 still waiting on RMA_x000a_05MAY2023 Rework Leg with RMA reference created - details for history inculded in Hold Tag email saved in folder. _x000a_09MAY2023 rework is going well, should be ready to go later this week_x000a_01JUN2023 History from Woodstock previous production was sent to the team_x000a_26JUN2023 waiting for end of production run - meeting set for following week to review document updates_x000a_18JUL2023 Request from Rob to move 2 cut parts to higher side of tolerance PNs - 40345279, 40211579 Adam reviewing and will give to Hengyi or Geodi_x000a_31JUL2023/14AUG2023 follow up with Adam again_x000a_16AUG2023 ECN 23-096 released to increase material available - CLOSED  re-opened for CAPA_x000a_-add dxf image of extended length (word doc started)_x000a_-research timing of containment (KS has notes)_x000a_ - CB to email Rob K for any further details_x000a_- reference dimension changed to have tolerance_x000a_-audit, not 100% _x000a_Updated WI to demonstrate bracing process?_x000a_stress relieved during blast? moving then? _x000a_Kirby working on CAPA online - will finish and submit 11APR2024 CLOSED on ETQ site"/>
    <s v="Rob K."/>
    <m/>
    <m/>
    <m/>
    <m/>
    <s v="Closed"/>
    <n v="180"/>
    <d v="2023-08-16T00:00:00"/>
    <s v=" "/>
    <s v="23-031"/>
    <m/>
    <m/>
  </r>
  <r>
    <x v="0"/>
    <x v="0"/>
    <s v="23-032"/>
    <x v="0"/>
    <s v="Customer"/>
    <s v="Log Only"/>
    <x v="286"/>
    <x v="96"/>
    <s v="Brake Cabinet"/>
    <n v="512662"/>
    <x v="0"/>
    <s v=""/>
    <s v=""/>
    <s v=""/>
    <s v="count"/>
    <n v="461670"/>
    <d v="2023-02-23T00:00:00"/>
    <n v="1"/>
    <x v="430"/>
    <s v="Weld"/>
    <s v="Off Location"/>
    <m/>
    <s v="Steve S"/>
    <m/>
    <m/>
    <m/>
    <m/>
    <s v="Closed"/>
    <n v="2"/>
    <d v="2023-02-23T00:00:00"/>
    <s v="11430"/>
    <m/>
    <m/>
    <m/>
  </r>
  <r>
    <x v="0"/>
    <x v="6"/>
    <s v="23-033"/>
    <x v="0"/>
    <s v="Customer"/>
    <s v="Log Only"/>
    <x v="287"/>
    <x v="234"/>
    <s v="Bumper Support"/>
    <s v="E-mail"/>
    <x v="12"/>
    <s v="Email"/>
    <s v=""/>
    <s v=""/>
    <s v="don't count"/>
    <s v="Not provided"/>
    <s v="Not provided"/>
    <n v="1"/>
    <x v="431"/>
    <s v="Weld"/>
    <s v="Off Location"/>
    <s v="Part is made in the Robot area, full inspection needed on next run.Also issued Quality Alert to Robot area"/>
    <s v="Steve S/ Willie W"/>
    <m/>
    <m/>
    <m/>
    <m/>
    <n v="634"/>
    <s v="Pending"/>
    <m/>
    <m/>
    <m/>
    <m/>
    <m/>
  </r>
  <r>
    <x v="0"/>
    <x v="0"/>
    <s v="23-034"/>
    <x v="0"/>
    <s v="Customer"/>
    <s v="Log Only"/>
    <x v="287"/>
    <x v="37"/>
    <s v="Bracket A, Diagnostic"/>
    <n v="896011"/>
    <x v="0"/>
    <s v=""/>
    <s v=""/>
    <n v="8"/>
    <s v="don't count"/>
    <n v="452206"/>
    <d v="2022-10-01T00:00:00"/>
    <n v="3"/>
    <x v="432"/>
    <s v="Shipping"/>
    <s v="Damaged"/>
    <m/>
    <s v="John M"/>
    <m/>
    <m/>
    <m/>
    <m/>
    <s v="Closed"/>
    <n v="0"/>
    <d v="2023-02-23T00:00:00"/>
    <m/>
    <m/>
    <m/>
    <m/>
  </r>
  <r>
    <x v="1"/>
    <x v="0"/>
    <s v="23-035"/>
    <x v="0"/>
    <s v="Customer"/>
    <s v="Log Only"/>
    <x v="288"/>
    <x v="235"/>
    <s v="Axle Housing"/>
    <n v="896033"/>
    <x v="0"/>
    <s v=""/>
    <s v=""/>
    <n v="8"/>
    <s v="don't count"/>
    <n v="163400"/>
    <d v="2022-06-01T00:00:00"/>
    <n v="1"/>
    <x v="433"/>
    <s v="Weld"/>
    <s v="Porosity"/>
    <s v="14MAR2023 Dispute email sent regarding rust issue- sent our images of RP present before shipping. This was a first article unit. _x000a_17MAR2023 Quality Alert 23-024 issued for porosity, rust issue reported was an add-on but porosity was the main concern, part to be returned to QCI - CLOSED"/>
    <s v="Cynthia"/>
    <m/>
    <m/>
    <m/>
    <m/>
    <s v="Closed"/>
    <n v="21"/>
    <d v="2023-03-17T00:00:00"/>
    <m/>
    <s v="RMA"/>
    <m/>
    <m/>
  </r>
  <r>
    <x v="0"/>
    <x v="1"/>
    <s v="23-036"/>
    <x v="0"/>
    <s v="Customer"/>
    <s v="Log Only"/>
    <x v="289"/>
    <x v="150"/>
    <s v="PlatformA., LH Deck"/>
    <n v="512712"/>
    <x v="0"/>
    <s v=""/>
    <s v=""/>
    <s v=""/>
    <s v="count"/>
    <n v="459980"/>
    <d v="2023-01-01T00:00:00"/>
    <n v="1"/>
    <x v="434"/>
    <s v="Weld"/>
    <s v="Missing weld"/>
    <s v="Waiting for Komatsu engineering to clarify the weld instruction "/>
    <s v="John K"/>
    <m/>
    <m/>
    <m/>
    <m/>
    <s v="Closed"/>
    <n v="0"/>
    <d v="2023-02-28T00:00:00"/>
    <m/>
    <m/>
    <m/>
    <m/>
  </r>
  <r>
    <x v="0"/>
    <x v="1"/>
    <s v="23-037"/>
    <x v="0"/>
    <s v="Customer"/>
    <s v="Log Only"/>
    <x v="289"/>
    <x v="150"/>
    <s v="PlatformA., LH Deck"/>
    <n v="512713"/>
    <x v="0"/>
    <s v=""/>
    <s v=""/>
    <s v=""/>
    <s v="count"/>
    <n v="459981"/>
    <d v="2023-02-01T00:00:00"/>
    <n v="1"/>
    <x v="434"/>
    <s v="Weld"/>
    <s v="Missing weld"/>
    <s v="Waiting for Komatsu engineering to clarify the weld instruction "/>
    <s v="John K"/>
    <m/>
    <m/>
    <m/>
    <m/>
    <s v="Closed"/>
    <n v="0"/>
    <d v="2023-02-28T00:00:00"/>
    <m/>
    <m/>
    <m/>
    <m/>
  </r>
  <r>
    <x v="0"/>
    <x v="1"/>
    <s v="23-038"/>
    <x v="0"/>
    <s v="Customer"/>
    <s v="Log Only"/>
    <x v="289"/>
    <x v="150"/>
    <s v="PlatformA., LH Deck"/>
    <n v="512714"/>
    <x v="0"/>
    <s v=""/>
    <s v=""/>
    <s v=""/>
    <s v="count"/>
    <n v="460608"/>
    <d v="2023-02-01T00:00:00"/>
    <n v="1"/>
    <x v="434"/>
    <s v="Weld"/>
    <s v="Missing weld"/>
    <s v="Waiting for Komatsu engineering to clarify the weld instruction "/>
    <s v="John K"/>
    <m/>
    <m/>
    <m/>
    <m/>
    <s v="Closed"/>
    <n v="0"/>
    <d v="2023-02-28T00:00:00"/>
    <m/>
    <m/>
    <m/>
    <m/>
  </r>
  <r>
    <x v="0"/>
    <x v="1"/>
    <s v="23-039"/>
    <x v="2"/>
    <s v="Customer"/>
    <s v="Log Only"/>
    <x v="289"/>
    <x v="150"/>
    <s v="PlatformA., LH Deck"/>
    <n v="896040"/>
    <x v="0"/>
    <s v=""/>
    <s v=""/>
    <n v="8"/>
    <s v="don't count"/>
    <s v="460609_x000a_461448"/>
    <d v="2023-02-01T00:00:00"/>
    <n v="2"/>
    <x v="434"/>
    <s v="Weld"/>
    <s v="Missing weld"/>
    <s v="Waiting for Komatsu engineering to clarify the weld instruction "/>
    <s v="John K"/>
    <m/>
    <m/>
    <m/>
    <m/>
    <s v="Closed"/>
    <n v="0"/>
    <d v="2023-02-28T00:00:00"/>
    <m/>
    <m/>
    <m/>
    <m/>
  </r>
  <r>
    <x v="2"/>
    <x v="0"/>
    <s v="23-040"/>
    <x v="0"/>
    <s v="Audit"/>
    <s v="Log Only"/>
    <x v="278"/>
    <x v="236"/>
    <s v="2023 ISO Audit Finding "/>
    <s v="PRJN-436677"/>
    <x v="13"/>
    <s v=""/>
    <s v=""/>
    <s v=""/>
    <s v="count"/>
    <s v="N/A"/>
    <s v="N/A"/>
    <n v="1"/>
    <x v="435"/>
    <s v="Weld"/>
    <s v="Audit"/>
    <s v="Records were stored in multiple file locations by code. Ballistic records stored in different location from AWS records. Hyperlink on matrix only linked to AWS records. Locations were only known by Weld Engineer and trainer._x000a_All records now filed under welder name then by code. Training matrix Hyperlinks have all been updated. Implementation Complete as of Feb 28th. See objective evidence tab in Audit Form in folder._x000a_05APR2023 Tammy responded with confirmation to close"/>
    <s v="Chris"/>
    <m/>
    <m/>
    <m/>
    <m/>
    <s v="Closed"/>
    <n v="58"/>
    <d v="2023-04-05T00:00:00"/>
    <m/>
    <m/>
    <m/>
    <m/>
  </r>
  <r>
    <x v="1"/>
    <x v="0"/>
    <s v="23-041"/>
    <x v="0"/>
    <s v="Internal"/>
    <s v="5 Why"/>
    <x v="290"/>
    <x v="237"/>
    <s v="Frame Assembly"/>
    <s v="Stop Tag or NCR?"/>
    <x v="14"/>
    <s v=""/>
    <s v=""/>
    <s v=""/>
    <s v="count"/>
    <s v="170744_x000a_170745_x000a_170746_x000a_170747_x000a_170748"/>
    <s v="N/A"/>
    <n v="5"/>
    <x v="436"/>
    <s v="Paint"/>
    <s v="Adhesion"/>
    <s v="01MAR2023 5 Why issued to Lee, meeting booked for follow up tomorrow_x000a_02MAR2023 Adhesion test results passed - sent to Dwayne; Lee will work on getting 5 Why completed for Monday's CAR Log meeting. _x000a_Paint Inventory checklist was updated to check expiry date and notify. _x000a_31MAR2023 Dwayne agreed to have the ribs blasted before welding to improve the paint process.  Request to Engineering to update the Eng Master on related parts, and create a rework leg for 98 pcs on hand of PN 40045144.  Other Bar PN is 8418964_x000a_16JUN2023  Lee reported the paint mixer has now been updated and is working well.  _x000a_"/>
    <s v="Lee"/>
    <m/>
    <m/>
    <m/>
    <m/>
    <s v="Closed"/>
    <n v="107"/>
    <d v="2023-06-16T00:00:00"/>
    <m/>
    <m/>
    <m/>
    <m/>
  </r>
  <r>
    <x v="0"/>
    <x v="1"/>
    <s v="23-042"/>
    <x v="0"/>
    <s v="Customer"/>
    <s v="Log Only"/>
    <x v="290"/>
    <x v="160"/>
    <s v="Bracket A., Dash mid"/>
    <n v="512725"/>
    <x v="0"/>
    <s v=""/>
    <s v=""/>
    <s v=""/>
    <s v="count"/>
    <m/>
    <d v="2023-09-22T00:00:00"/>
    <n v="1"/>
    <x v="437"/>
    <s v="Weld"/>
    <s v="Off Location"/>
    <s v="100% inspection going forward"/>
    <s v="John K"/>
    <m/>
    <m/>
    <m/>
    <m/>
    <s v="Closed"/>
    <n v="0"/>
    <d v="2023-03-01T00:00:00"/>
    <m/>
    <m/>
    <m/>
    <m/>
  </r>
  <r>
    <x v="0"/>
    <x v="2"/>
    <s v="23-043"/>
    <x v="0"/>
    <s v="Customer"/>
    <s v="Log Only"/>
    <x v="291"/>
    <x v="221"/>
    <s v="Platform Center Deck"/>
    <n v="512738"/>
    <x v="0"/>
    <s v=""/>
    <s v=""/>
    <s v=""/>
    <s v="count"/>
    <n v="460742"/>
    <d v="2023-02-01T00:00:00"/>
    <n v="1"/>
    <x v="438"/>
    <s v="Weld"/>
    <s v="Missing Weld"/>
    <m/>
    <m/>
    <m/>
    <m/>
    <m/>
    <m/>
    <n v="627"/>
    <s v="Pending"/>
    <m/>
    <m/>
    <m/>
    <m/>
    <m/>
  </r>
  <r>
    <x v="2"/>
    <x v="0"/>
    <s v="23-044"/>
    <x v="3"/>
    <s v="Customer"/>
    <s v="Log Only"/>
    <x v="270"/>
    <x v="238"/>
    <s v="Machined Ring"/>
    <s v="CN00754971"/>
    <x v="1"/>
    <s v=""/>
    <s v=""/>
    <s v=""/>
    <s v="count"/>
    <s v="N/A"/>
    <d v="2023-01-01T00:00:00"/>
    <n v="1"/>
    <x v="439"/>
    <s v="Receiving / Supplier"/>
    <s v="Damaged"/>
    <s v="MRB - AB - Request authorization to remove and weld repair discontinuity found in 10735376-001 ring"/>
    <s v="Kirby"/>
    <m/>
    <m/>
    <m/>
    <m/>
    <s v="Closed"/>
    <n v="6"/>
    <d v="2023-01-26T00:00:00"/>
    <m/>
    <m/>
    <m/>
    <m/>
  </r>
  <r>
    <x v="2"/>
    <x v="0"/>
    <s v="23-045"/>
    <x v="0"/>
    <s v="Customer"/>
    <s v="8D - Internal"/>
    <x v="292"/>
    <x v="114"/>
    <s v="Front Tunnel Tacked assy"/>
    <s v="CN00757568_x000a_CD00304273"/>
    <x v="1"/>
    <s v=""/>
    <s v=""/>
    <s v=""/>
    <s v="count"/>
    <s v="N/A"/>
    <s v="N/A"/>
    <n v="1"/>
    <x v="440"/>
    <s v="Bevel"/>
    <s v="Profile"/>
    <s v="Connected with Pull Stock Purge on CAR 23-051.  Investigation required once RMA units are on site.  Are these older units prior to CAR 22-563?  No Jul 2022 and Jan 2023_x000a_28MAR2023 escalated to 8D - book team meeting, Kirby has RMAs to investigate; 04APR2023 started daily meetings, see notes in 8D form in folder_x000a_07JUL2023 See CAR 23-145 for MRB notification regarding this rework request_x000a_03AUG2023 MRB approval for rework - CLOSED"/>
    <s v="Kirby"/>
    <m/>
    <m/>
    <m/>
    <m/>
    <s v="Closed"/>
    <n v="150"/>
    <d v="2023-08-03T00:00:00"/>
    <m/>
    <m/>
    <m/>
    <m/>
  </r>
  <r>
    <x v="0"/>
    <x v="0"/>
    <s v="23-046"/>
    <x v="0"/>
    <s v="Customer"/>
    <s v="Log Only"/>
    <x v="293"/>
    <x v="208"/>
    <s v="Platform, Center Deck"/>
    <n v="512774"/>
    <x v="0"/>
    <s v=""/>
    <s v=""/>
    <s v=""/>
    <s v="count"/>
    <n v="461582"/>
    <d v="2023-02-01T00:00:00"/>
    <n v="1"/>
    <x v="441"/>
    <s v="Assembly"/>
    <s v="Dim U/S"/>
    <s v="Issued supplier non conformance as we received it undersized"/>
    <s v="John K"/>
    <m/>
    <m/>
    <m/>
    <m/>
    <s v="Closed"/>
    <n v="0"/>
    <d v="2023-03-07T00:00:00"/>
    <m/>
    <m/>
    <m/>
    <m/>
  </r>
  <r>
    <x v="1"/>
    <x v="1"/>
    <s v="23-047"/>
    <x v="0"/>
    <s v="Customer"/>
    <s v="Log Only"/>
    <x v="293"/>
    <x v="239"/>
    <s v="Axle Housing"/>
    <n v="896066"/>
    <x v="0"/>
    <s v=""/>
    <s v=""/>
    <n v="8"/>
    <s v="don't count"/>
    <s v="WO167726"/>
    <d v="2022-09-01T00:00:00"/>
    <n v="1"/>
    <x v="442"/>
    <s v="Assembly"/>
    <s v="Damaged"/>
    <s v="TBD - no images on Komatsu website - no manufacture date provided_x000a_14MAR2023 email sent to Jeff Smith with formal dispute_x000a_04APR2023 Jeff sent image of traceability info, still no rust images on ecom site; Jeff s. confirmed we were removed form the defect. CANCELLED"/>
    <s v="Cynthia"/>
    <m/>
    <m/>
    <m/>
    <m/>
    <s v="Closed"/>
    <n v="28"/>
    <d v="2023-04-04T00:00:00"/>
    <m/>
    <m/>
    <m/>
    <m/>
  </r>
  <r>
    <x v="1"/>
    <x v="0"/>
    <s v="23-048"/>
    <x v="0"/>
    <s v="Customer"/>
    <s v="Log Only"/>
    <x v="294"/>
    <x v="17"/>
    <s v="Axle Housing"/>
    <n v="512780"/>
    <x v="0"/>
    <s v=""/>
    <s v=""/>
    <s v=""/>
    <s v="count"/>
    <s v="WO171293"/>
    <d v="2023-01-01T00:00:00"/>
    <n v="1"/>
    <x v="443"/>
    <s v="Assembly"/>
    <s v="Poor Pin Fit"/>
    <s v="This unit had panhard porostiy repairs after the Pin check was done.  The heat would have caused further distortion on the panhard ears.  The pin check was not repeated after the rework. Verifying pin dimensions, may get a new pin from Komatsu_x000a_New documentation released to have operator sign off on Pin check.  _x000a_17MAR2023 Change Alert 23-023 issued. "/>
    <s v="Lee"/>
    <m/>
    <m/>
    <m/>
    <m/>
    <s v="Closed"/>
    <n v="9"/>
    <d v="2023-03-17T00:00:00"/>
    <m/>
    <m/>
    <m/>
    <m/>
  </r>
  <r>
    <x v="0"/>
    <x v="0"/>
    <s v="23-049"/>
    <x v="2"/>
    <s v="Customer"/>
    <s v="Log Only"/>
    <x v="293"/>
    <x v="208"/>
    <s v="Platform, Center Deck"/>
    <n v="896072"/>
    <x v="0"/>
    <s v=""/>
    <s v=""/>
    <n v="8"/>
    <s v="don't count"/>
    <n v="461581"/>
    <d v="2023-02-01T00:00:00"/>
    <n v="1"/>
    <x v="441"/>
    <s v="Assembly"/>
    <s v="Dim U/S"/>
    <s v="Dim U/S"/>
    <s v="John K"/>
    <m/>
    <m/>
    <m/>
    <m/>
    <s v="Closed"/>
    <n v="0"/>
    <d v="2023-03-07T00:00:00"/>
    <m/>
    <n v="2040"/>
    <m/>
    <m/>
  </r>
  <r>
    <x v="0"/>
    <x v="0"/>
    <s v="23-050"/>
    <x v="0"/>
    <s v="Customer"/>
    <s v="Log Only"/>
    <x v="293"/>
    <x v="148"/>
    <s v="Control box A., AHT STR"/>
    <n v="512587"/>
    <x v="0"/>
    <s v=""/>
    <s v=""/>
    <s v=""/>
    <s v="count"/>
    <s v="N/A"/>
    <s v="N/A"/>
    <n v="1"/>
    <x v="444"/>
    <s v="Weld"/>
    <s v="Damaged"/>
    <s v="Date and stamp code not provided for traceability"/>
    <s v="John K"/>
    <m/>
    <m/>
    <m/>
    <m/>
    <s v="Closed"/>
    <n v="0"/>
    <d v="2023-03-07T00:00:00"/>
    <m/>
    <m/>
    <m/>
    <m/>
  </r>
  <r>
    <x v="2"/>
    <x v="0"/>
    <s v="23-051"/>
    <x v="2"/>
    <s v="Customer"/>
    <s v="Log Only"/>
    <x v="295"/>
    <x v="119"/>
    <s v="Front Tunnel Tacked assy"/>
    <s v="CN00758820_x000a_CN00762773 /CD00304373_x000a_CD00304368_x000a_CN00762774/ CD00305433_x000a_CN00762808? CD00304652"/>
    <x v="1"/>
    <s v=""/>
    <s v=""/>
    <s v=""/>
    <s v="count"/>
    <s v="N/A"/>
    <s v="N/A"/>
    <n v="20"/>
    <x v="445"/>
    <s v="Forming"/>
    <s v="Dim U/S"/>
    <s v="Connected to CAR 23-045 - Kirby collecting CMM data on these, requested 5 back for investigation"/>
    <s v="Kirby"/>
    <m/>
    <m/>
    <m/>
    <m/>
    <s v="Closed"/>
    <n v="5"/>
    <d v="2023-03-14T00:00:00"/>
    <m/>
    <s v="23-051"/>
    <m/>
    <m/>
  </r>
  <r>
    <x v="0"/>
    <x v="0"/>
    <s v="23-052"/>
    <x v="0"/>
    <s v="Customer"/>
    <s v="Log Only"/>
    <x v="291"/>
    <x v="150"/>
    <s v="Platform A., LH Deck"/>
    <n v="512740"/>
    <x v="0"/>
    <s v=""/>
    <s v=""/>
    <s v=""/>
    <s v="count"/>
    <n v="459981"/>
    <d v="2023-02-01T00:00:00"/>
    <n v="1"/>
    <x v="446"/>
    <s v="Weld"/>
    <s v="Missing Weld"/>
    <s v="Ensure each part is checked out while doing ITP and FARO"/>
    <s v="John K"/>
    <m/>
    <m/>
    <m/>
    <m/>
    <s v="Closed"/>
    <n v="0"/>
    <d v="2023-03-02T00:00:00"/>
    <m/>
    <m/>
    <m/>
    <m/>
  </r>
  <r>
    <x v="2"/>
    <x v="0"/>
    <s v="23-053"/>
    <x v="0"/>
    <s v="Internal"/>
    <s v="Log Only"/>
    <x v="296"/>
    <x v="240"/>
    <s v="Bracket"/>
    <s v="HOLD Tag_x000a_22-124"/>
    <x v="1"/>
    <s v=""/>
    <s v=""/>
    <s v=""/>
    <s v="count"/>
    <n v="172729"/>
    <d v="2023-03-01T00:00:00"/>
    <n v="1"/>
    <x v="447"/>
    <s v="Weld"/>
    <s v="Off Location"/>
    <s v="10MAR2023 - 250 pcs to be built - fixture update w/ poka yoke feature needed - Rob (new tooling needed), etching locations is not an option due to GDT requirements and parts are blasted before weld_x000a_14MAR2023 - Quality Alert 23-027 issued for operator notification_x000a_17MAR2023 - Modifications to Poke -Yoke fixture released XT-GDLS-23-Q1 LEG 257 Fixture # 232900-1B and 1C - included in Eng Master - CLOSED"/>
    <s v="Rob"/>
    <m/>
    <m/>
    <m/>
    <m/>
    <s v="Closed"/>
    <n v="32"/>
    <d v="2023-04-11T00:00:00"/>
    <m/>
    <m/>
    <m/>
    <m/>
  </r>
  <r>
    <x v="1"/>
    <x v="0"/>
    <s v="23-054"/>
    <x v="2"/>
    <s v="Customer"/>
    <s v="Log Only"/>
    <x v="296"/>
    <x v="1"/>
    <s v="Sleeve"/>
    <n v="512817"/>
    <x v="0"/>
    <s v=""/>
    <s v=""/>
    <s v=""/>
    <s v="count"/>
    <s v="N/A"/>
    <s v="N/A"/>
    <n v="1"/>
    <x v="448"/>
    <s v="Assembly"/>
    <s v="Dim O/S"/>
    <s v="Dimension is 127.077 to 127.127 mm - this was one Jeff notified Komatsu to inspect related to 23-048 panhard porosity rework  - CLOSED"/>
    <s v="Jeff"/>
    <m/>
    <m/>
    <m/>
    <m/>
    <s v="Closed"/>
    <n v="0"/>
    <d v="2023-03-10T00:00:00"/>
    <m/>
    <m/>
    <m/>
    <m/>
  </r>
  <r>
    <x v="2"/>
    <x v="5"/>
    <s v="23-055"/>
    <x v="4"/>
    <s v="Customer"/>
    <s v="Log Only"/>
    <x v="297"/>
    <x v="230"/>
    <s v="Hatch Section cover"/>
    <n v="757938"/>
    <x v="1"/>
    <s v=""/>
    <s v=""/>
    <s v=""/>
    <s v="count"/>
    <s v="N/A"/>
    <s v="N/A"/>
    <n v="2"/>
    <x v="449"/>
    <s v="Weld"/>
    <m/>
    <s v="RMA Only - SQMR to be added to folder"/>
    <s v="Kirby"/>
    <m/>
    <m/>
    <m/>
    <m/>
    <n v="616"/>
    <s v="Pending"/>
    <m/>
    <m/>
    <m/>
    <s v="SQMR"/>
    <s v="Kirby "/>
  </r>
  <r>
    <x v="0"/>
    <x v="0"/>
    <s v="23-056"/>
    <x v="0"/>
    <s v="Customer"/>
    <s v="Log Only"/>
    <x v="298"/>
    <x v="221"/>
    <s v="Center Deck Platform"/>
    <n v="512821"/>
    <x v="0"/>
    <s v=""/>
    <s v=""/>
    <s v=""/>
    <s v="count"/>
    <n v="458300"/>
    <d v="2023-01-23T00:00:00"/>
    <n v="1"/>
    <x v="450"/>
    <s v="Weld"/>
    <s v="Off Location"/>
    <m/>
    <s v="John K"/>
    <m/>
    <m/>
    <m/>
    <m/>
    <s v="Closed"/>
    <n v="0"/>
    <d v="2023-03-14T00:00:00"/>
    <s v="11481"/>
    <m/>
    <m/>
    <m/>
  </r>
  <r>
    <x v="0"/>
    <x v="0"/>
    <s v="23-057"/>
    <x v="0"/>
    <s v="Customer"/>
    <s v="Log Only"/>
    <x v="298"/>
    <x v="156"/>
    <s v="Upright LH"/>
    <n v="935328"/>
    <x v="0"/>
    <s v=""/>
    <s v=""/>
    <s v=""/>
    <s v="count"/>
    <n v="461659"/>
    <d v="2023-02-23T00:00:00"/>
    <n v="1"/>
    <x v="451"/>
    <s v="Weld"/>
    <s v="Porosity"/>
    <m/>
    <s v="John K"/>
    <m/>
    <m/>
    <m/>
    <m/>
    <s v="Closed"/>
    <n v="0"/>
    <d v="2023-03-14T00:00:00"/>
    <s v="11798/11129"/>
    <m/>
    <m/>
    <m/>
  </r>
  <r>
    <x v="0"/>
    <x v="0"/>
    <s v="23-058"/>
    <x v="2"/>
    <s v="Customer"/>
    <s v="Log Only"/>
    <x v="299"/>
    <x v="241"/>
    <s v="UPRIGHT, STR RH "/>
    <n v="896104"/>
    <x v="0"/>
    <s v=""/>
    <s v=""/>
    <n v="8"/>
    <s v="don't count"/>
    <n v="466289"/>
    <d v="2023-03-23T00:00:00"/>
    <n v="1"/>
    <x v="452"/>
    <s v="Weld"/>
    <s v="Porosity"/>
    <s v="No pictures provided yet"/>
    <s v="John K"/>
    <m/>
    <m/>
    <m/>
    <m/>
    <s v="Closed"/>
    <n v="0"/>
    <d v="2023-03-16T00:00:00"/>
    <m/>
    <m/>
    <m/>
    <m/>
  </r>
  <r>
    <x v="2"/>
    <x v="0"/>
    <s v="23-059"/>
    <x v="5"/>
    <s v="Customer"/>
    <s v="Log Only"/>
    <x v="299"/>
    <x v="242"/>
    <s v="PLATE, SPONSON RH"/>
    <s v="CN00758245_x000a_CD00304621"/>
    <x v="1"/>
    <s v=""/>
    <s v=""/>
    <s v=""/>
    <s v="count"/>
    <s v="N/A"/>
    <s v="N/A"/>
    <n v="0"/>
    <x v="453"/>
    <s v="Customer Issue"/>
    <s v="Surface Finish"/>
    <s v="Notification only - Need to issue a Quality Alert once images are available from PPT sent by Paula_x000a_09MAY2023 Adam sent Cynthia the PPT - _x000a_01JUN2023 Qualtiy Alert 23-049 issued"/>
    <s v="Kirby"/>
    <m/>
    <m/>
    <m/>
    <m/>
    <s v="Closed"/>
    <n v="77"/>
    <d v="2023-06-01T00:00:00"/>
    <m/>
    <m/>
    <m/>
    <m/>
  </r>
  <r>
    <x v="2"/>
    <x v="0"/>
    <s v="23-060"/>
    <x v="0"/>
    <s v="Customer"/>
    <s v="Log Only"/>
    <x v="300"/>
    <x v="75"/>
    <s v="Frame, Side"/>
    <s v="AI00758441"/>
    <x v="15"/>
    <s v=""/>
    <s v=""/>
    <s v=""/>
    <s v="count"/>
    <s v="N/A"/>
    <s v="N/A"/>
    <n v="1"/>
    <x v="454"/>
    <s v="Weld"/>
    <s v="Backwards/Wrong Side"/>
    <s v="27MAR2023 Investigate Fixture 101962-1 for possible fixture use error, Rob K has reviewed tooling for poka yoke updates_x000a_28MAR2023 images in folder of current update to have a pin locate the 3 holes on the LS1131718 component.  Rob will do an ongoing review with John M. to update documentation of current fixture condition, also consider any other updates for poka yoke.  Requested fixture to be referenced on WO. Closed"/>
    <s v="Rob"/>
    <m/>
    <m/>
    <m/>
    <m/>
    <s v="Closed"/>
    <n v="21"/>
    <d v="2023-04-11T00:00:00"/>
    <m/>
    <m/>
    <m/>
    <m/>
  </r>
  <r>
    <x v="0"/>
    <x v="0"/>
    <s v="23-061"/>
    <x v="0"/>
    <s v="Customer"/>
    <s v="Log Only"/>
    <x v="301"/>
    <x v="170"/>
    <s v="Cab A., Brake Cabinet"/>
    <n v="512845"/>
    <x v="0"/>
    <s v=""/>
    <s v=""/>
    <s v=""/>
    <s v="count"/>
    <s v="N/A"/>
    <s v="N/A"/>
    <n v="1"/>
    <x v="455"/>
    <s v="Weld"/>
    <s v="Off Location"/>
    <s v="Update #804.1 regular dimension. Engineering to submit a deviation"/>
    <s v="John K"/>
    <m/>
    <m/>
    <m/>
    <m/>
    <s v="Closed"/>
    <n v="0"/>
    <d v="2023-03-23T00:00:00"/>
    <m/>
    <m/>
    <m/>
    <m/>
  </r>
  <r>
    <x v="1"/>
    <x v="0"/>
    <s v="23-062"/>
    <x v="0"/>
    <s v="Customer"/>
    <s v="Log Only"/>
    <x v="302"/>
    <x v="17"/>
    <s v="Axle Housing"/>
    <n v="512897"/>
    <x v="0"/>
    <s v=""/>
    <s v=""/>
    <s v=""/>
    <s v="count"/>
    <s v="WO172466"/>
    <s v="N/A"/>
    <n v="1"/>
    <x v="456"/>
    <s v="Weld"/>
    <s v="Off Location"/>
    <s v="No images on KAC website_x000a_Reworked @ Komatsu by grinding casting for clearance (est. 15 min rework)_x000a_CLOSED notification only -  panhard msy be off location by 1 degree or so"/>
    <s v="Lee"/>
    <m/>
    <m/>
    <m/>
    <m/>
    <s v="Closed"/>
    <n v="3"/>
    <d v="2023-03-27T00:00:00"/>
    <m/>
    <m/>
    <m/>
    <m/>
  </r>
  <r>
    <x v="2"/>
    <x v="0"/>
    <s v="23-063"/>
    <x v="0"/>
    <s v="Customer"/>
    <s v="Log Only"/>
    <x v="303"/>
    <x v="51"/>
    <s v="Enclosure SWBP"/>
    <s v="N/A"/>
    <x v="2"/>
    <s v=""/>
    <s v=""/>
    <s v=""/>
    <s v="count"/>
    <s v="N/A"/>
    <s v="N/A"/>
    <n v="1"/>
    <x v="457"/>
    <s v="Weld"/>
    <s v="in Dispute"/>
    <s v="23 MAR2023 see email in folder, and pg 12 and 18 of 120_109965_A.pdf for discussion regarding machining process and available clean up material.  Suspected this was a reworked unit that may not have had enough weld buildup before repair.  _x000a_28MAR2023 Kirby confirmed that we met the print requirements and had Militex use as is. "/>
    <s v="Kirby"/>
    <m/>
    <m/>
    <m/>
    <m/>
    <s v="Closed"/>
    <n v="6"/>
    <d v="2023-03-28T00:00:00"/>
    <m/>
    <m/>
    <m/>
    <m/>
  </r>
  <r>
    <x v="0"/>
    <x v="0"/>
    <s v="23-064"/>
    <x v="0"/>
    <s v="Customer"/>
    <s v="Log Only"/>
    <x v="304"/>
    <x v="243"/>
    <s v="Cab"/>
    <m/>
    <x v="0"/>
    <s v=""/>
    <s v=""/>
    <s v=""/>
    <s v="count"/>
    <n v="455670"/>
    <d v="2023-11-22T00:00:00"/>
    <n v="1"/>
    <x v="458"/>
    <s v="Weld"/>
    <s v="Material Distortion"/>
    <s v="See Nucor response. Mill issue. Alert issued to look for non linear flame cuts and gouges that could be cracks._x000a_"/>
    <s v="CM"/>
    <m/>
    <m/>
    <m/>
    <m/>
    <s v="Closed"/>
    <n v="71"/>
    <d v="2023-06-14T00:00:00"/>
    <m/>
    <m/>
    <m/>
    <m/>
  </r>
  <r>
    <x v="2"/>
    <x v="0"/>
    <s v="23-065"/>
    <x v="0"/>
    <s v="Customer"/>
    <s v="Log Only"/>
    <x v="305"/>
    <x v="244"/>
    <s v="Plate formed(canoe)"/>
    <s v="CN00761194_x000a_CD00305767"/>
    <x v="1"/>
    <s v=""/>
    <s v=""/>
    <s v=""/>
    <s v="count"/>
    <m/>
    <m/>
    <n v="1"/>
    <x v="459"/>
    <m/>
    <m/>
    <s v="Incorrect bend location.  Templates 162392-1, 202694-2, 15354-1 all available to mark bend line and check go- no go.  No future orders. CLOSED"/>
    <s v="Mick"/>
    <m/>
    <m/>
    <m/>
    <m/>
    <s v="Closed"/>
    <n v="29"/>
    <d v="2023-05-09T00:00:00"/>
    <m/>
    <s v="23-065"/>
    <m/>
    <m/>
  </r>
  <r>
    <x v="2"/>
    <x v="0"/>
    <s v="23-066"/>
    <x v="0"/>
    <s v="Customer"/>
    <s v="Log Only"/>
    <x v="305"/>
    <x v="119"/>
    <s v="Front Tunnel Tacked assy"/>
    <s v="CN00759982_x000a_ CD00305776"/>
    <x v="1"/>
    <s v=""/>
    <s v=""/>
    <s v=""/>
    <s v="count"/>
    <m/>
    <m/>
    <n v="1"/>
    <x v="460"/>
    <m/>
    <m/>
    <s v="CAR 23-045 issue"/>
    <s v="Mick"/>
    <m/>
    <m/>
    <m/>
    <m/>
    <s v="Closed"/>
    <n v="0"/>
    <d v="2023-04-10T00:00:00"/>
    <m/>
    <m/>
    <m/>
    <m/>
  </r>
  <r>
    <x v="0"/>
    <x v="6"/>
    <s v="23-067"/>
    <x v="0"/>
    <s v="Customer"/>
    <s v="Log Only"/>
    <x v="305"/>
    <x v="245"/>
    <s v="Platform Structure RH"/>
    <n v="953578"/>
    <x v="0"/>
    <s v=""/>
    <s v=""/>
    <s v=""/>
    <s v="count"/>
    <n v="465966"/>
    <m/>
    <n v="1"/>
    <x v="461"/>
    <s v="Weld"/>
    <s v="Missing Weld"/>
    <m/>
    <s v="Rob"/>
    <m/>
    <m/>
    <m/>
    <m/>
    <n v="588"/>
    <s v="Pending"/>
    <m/>
    <m/>
    <m/>
    <m/>
    <m/>
  </r>
  <r>
    <x v="0"/>
    <x v="0"/>
    <s v="23-068"/>
    <x v="0"/>
    <s v="Customer"/>
    <s v="Log Only"/>
    <x v="306"/>
    <x v="150"/>
    <s v="Platform A., LH Deck"/>
    <n v="512914"/>
    <x v="0"/>
    <s v=""/>
    <s v=""/>
    <s v=""/>
    <s v="count"/>
    <n v="462505"/>
    <m/>
    <n v="1"/>
    <x v="462"/>
    <s v="Shipping"/>
    <s v="Material Distortion"/>
    <m/>
    <s v="John M"/>
    <m/>
    <m/>
    <m/>
    <m/>
    <s v="Closed"/>
    <n v="0"/>
    <d v="2023-04-11T00:00:00"/>
    <m/>
    <m/>
    <m/>
    <m/>
  </r>
  <r>
    <x v="0"/>
    <x v="0"/>
    <s v="23-069"/>
    <x v="0"/>
    <s v="Customer"/>
    <s v="Log Only"/>
    <x v="306"/>
    <x v="172"/>
    <s v="Cover Top STR."/>
    <n v="512918"/>
    <x v="0"/>
    <s v=""/>
    <s v=""/>
    <s v=""/>
    <s v="count"/>
    <n v="462810"/>
    <m/>
    <n v="1"/>
    <x v="463"/>
    <s v="Shipping"/>
    <s v="Material Distortion"/>
    <s v=" "/>
    <s v="John M"/>
    <m/>
    <m/>
    <m/>
    <m/>
    <s v="Closed"/>
    <n v="0"/>
    <d v="2023-04-11T00:00:00"/>
    <m/>
    <m/>
    <m/>
    <m/>
  </r>
  <r>
    <x v="2"/>
    <x v="0"/>
    <s v="23-070"/>
    <x v="0"/>
    <s v="Customer"/>
    <s v="Log Only"/>
    <x v="307"/>
    <x v="246"/>
    <s v="Plate, Insep Assy"/>
    <s v="CN00761195_x000a_CD00306012"/>
    <x v="1"/>
    <s v=""/>
    <s v=""/>
    <s v=""/>
    <s v="count"/>
    <m/>
    <m/>
    <n v="22"/>
    <x v="464"/>
    <s v="Shipping"/>
    <s v="Missed Operation"/>
    <s v="Re-measured as correct, but failed to remove tag.  Shipping did not see this on the top of the skid?  Quality Alert 23-048 issued."/>
    <s v="Todd "/>
    <m/>
    <m/>
    <m/>
    <m/>
    <s v="Closed"/>
    <n v="41"/>
    <d v="2023-06-01T00:00:00"/>
    <m/>
    <s v="23-070"/>
    <m/>
    <m/>
  </r>
  <r>
    <x v="2"/>
    <x v="0"/>
    <s v="23-071"/>
    <x v="0"/>
    <s v="Customer"/>
    <s v="Log Only"/>
    <x v="308"/>
    <x v="247"/>
    <s v="Plate Insep Assy"/>
    <s v="CN00761193_x000a_CD00304344"/>
    <x v="1"/>
    <s v=""/>
    <s v=""/>
    <s v=""/>
    <s v="count"/>
    <m/>
    <m/>
    <n v="9"/>
    <x v="465"/>
    <m/>
    <m/>
    <s v="TBD - which dim is 6 mm short?_x000a_Different CAD from GDLS by about 6 mm? Print had correct dimension._x000a_02MAY2023 - Reviewing for Dispute - Adam sent email to Paula_x000a_09MAY2023 Kirby reviewed returned product and current production.  Parts meet spec for our model, Out by ~6mm compared to GDLS model.  (see email in folder)  30MAY2023 meeting with GDLS to review dispute (9 RMA +16 production parts in quarantine) _x000a_20JUN2023 GDLS responded that the parts are not suitable for UAI, Adam to create a new flat pattern for these with updated model from GDLS before making replacement parts (10804276-001 is the component of interest FAI marked on WO178924) 17JUL2023 FAI passed final inspection (see email in folder) CLOSED"/>
    <s v="Adam"/>
    <m/>
    <m/>
    <m/>
    <m/>
    <s v="Closed"/>
    <n v="89"/>
    <d v="2023-07-17T00:00:00"/>
    <m/>
    <m/>
    <m/>
    <m/>
  </r>
  <r>
    <x v="0"/>
    <x v="0"/>
    <s v="23-072"/>
    <x v="0"/>
    <s v="Customer"/>
    <s v="Log Only"/>
    <x v="307"/>
    <x v="248"/>
    <s v="BRACKET A., DASH MID "/>
    <n v="512988"/>
    <x v="0"/>
    <s v=""/>
    <s v=""/>
    <s v=""/>
    <s v="count"/>
    <m/>
    <m/>
    <n v="1"/>
    <x v="466"/>
    <s v="Weld"/>
    <s v="Wrong component"/>
    <s v="Issued quality alert"/>
    <s v="Rob"/>
    <m/>
    <m/>
    <m/>
    <m/>
    <s v="Closed"/>
    <n v="0"/>
    <d v="2023-04-21T00:00:00"/>
    <m/>
    <m/>
    <m/>
    <m/>
  </r>
  <r>
    <x v="0"/>
    <x v="0"/>
    <s v="23-073"/>
    <x v="0"/>
    <s v="Customer"/>
    <s v="Log Only"/>
    <x v="309"/>
    <x v="249"/>
    <s v="CAB G"/>
    <n v="953603"/>
    <x v="0"/>
    <s v=""/>
    <s v=""/>
    <s v=""/>
    <s v="count"/>
    <n v="463024"/>
    <m/>
    <n v="1"/>
    <x v="467"/>
    <s v="Clean/Grind"/>
    <s v="Grinding / Sanding marks"/>
    <m/>
    <s v="Sibin"/>
    <m/>
    <m/>
    <m/>
    <m/>
    <s v="Closed"/>
    <n v="0"/>
    <d v="2023-04-25T00:00:00"/>
    <m/>
    <m/>
    <m/>
    <m/>
  </r>
  <r>
    <x v="0"/>
    <x v="0"/>
    <s v="23-074"/>
    <x v="0"/>
    <s v="Customer"/>
    <s v="Log Only"/>
    <x v="309"/>
    <x v="250"/>
    <s v="Platform A.,RH Deck Str"/>
    <n v="513013"/>
    <x v="0"/>
    <s v=""/>
    <s v=""/>
    <s v=""/>
    <s v="count"/>
    <n v="466765"/>
    <m/>
    <n v="1"/>
    <x v="468"/>
    <s v="Shipping"/>
    <s v="Damaged"/>
    <m/>
    <s v="Sibin"/>
    <m/>
    <m/>
    <m/>
    <m/>
    <s v="Closed"/>
    <n v="0"/>
    <d v="2023-04-25T00:00:00"/>
    <m/>
    <m/>
    <m/>
    <m/>
  </r>
  <r>
    <x v="0"/>
    <x v="0"/>
    <s v="23-075"/>
    <x v="0"/>
    <s v="Customer"/>
    <s v="Log Only"/>
    <x v="310"/>
    <x v="186"/>
    <s v="Platform A.,RH Deck"/>
    <s v="513066_x000a_513064"/>
    <x v="0"/>
    <s v=""/>
    <s v=""/>
    <s v=""/>
    <s v="count"/>
    <n v="449654"/>
    <d v="2022-09-01T00:00:00"/>
    <n v="1"/>
    <x v="469"/>
    <s v="Weld"/>
    <s v="Off Location"/>
    <m/>
    <s v="Sibin"/>
    <m/>
    <m/>
    <m/>
    <m/>
    <s v="Closed"/>
    <n v="0"/>
    <d v="2023-05-01T00:00:00"/>
    <m/>
    <m/>
    <m/>
    <m/>
  </r>
  <r>
    <x v="0"/>
    <x v="0"/>
    <s v="23-076"/>
    <x v="0"/>
    <s v="Customer"/>
    <s v="Log Only"/>
    <x v="311"/>
    <x v="251"/>
    <s v="Upright A., RH Str"/>
    <n v="953615"/>
    <x v="0"/>
    <s v=""/>
    <s v=""/>
    <s v=""/>
    <s v="count"/>
    <n v="469780"/>
    <m/>
    <n v="1"/>
    <x v="470"/>
    <s v="Clean/Grind"/>
    <s v="Grinding / Sanding marks"/>
    <m/>
    <s v="Sibin"/>
    <m/>
    <m/>
    <m/>
    <m/>
    <s v="Closed"/>
    <n v="0"/>
    <d v="2023-05-02T00:00:00"/>
    <m/>
    <m/>
    <m/>
    <m/>
  </r>
  <r>
    <x v="0"/>
    <x v="6"/>
    <s v="23-077"/>
    <x v="0"/>
    <s v="Customer"/>
    <s v="Log Only"/>
    <x v="312"/>
    <x v="252"/>
    <s v="Tank A.,"/>
    <n v="513107"/>
    <x v="0"/>
    <s v=""/>
    <s v=""/>
    <s v=""/>
    <s v="count"/>
    <m/>
    <m/>
    <n v="1"/>
    <x v="471"/>
    <s v="Weld"/>
    <s v="Weld O/S"/>
    <m/>
    <s v="Sibin"/>
    <m/>
    <m/>
    <m/>
    <m/>
    <n v="563"/>
    <s v="Pending"/>
    <m/>
    <m/>
    <m/>
    <m/>
    <m/>
  </r>
  <r>
    <x v="0"/>
    <x v="0"/>
    <s v="23-078"/>
    <x v="0"/>
    <s v="Customer"/>
    <s v="Log Only"/>
    <x v="312"/>
    <x v="253"/>
    <s v="Platform Door"/>
    <n v="513110"/>
    <x v="0"/>
    <s v=""/>
    <s v=""/>
    <s v=""/>
    <s v="count"/>
    <m/>
    <m/>
    <n v="1"/>
    <x v="472"/>
    <s v="Paint"/>
    <s v="Missing Paint"/>
    <s v="stamp code not provided"/>
    <s v="Sibin"/>
    <m/>
    <m/>
    <m/>
    <m/>
    <s v="Closed"/>
    <n v="0"/>
    <d v="2023-05-05T00:00:00"/>
    <m/>
    <m/>
    <m/>
    <m/>
  </r>
  <r>
    <x v="1"/>
    <x v="0"/>
    <s v="23-079"/>
    <x v="0"/>
    <s v="Customer"/>
    <s v="Log Only"/>
    <x v="310"/>
    <x v="146"/>
    <s v="Axle housing"/>
    <n v="896242"/>
    <x v="0"/>
    <s v=""/>
    <s v=""/>
    <n v="8"/>
    <s v="don't count"/>
    <n v="173388"/>
    <d v="2023-03-23T00:00:00"/>
    <n v="1"/>
    <x v="473"/>
    <s v="Weld"/>
    <s v="Weld O/S"/>
    <s v="waiting for return to arrive for repairs_x000a_ITP missing sign offs for inspection_x000a_Painter needs to double check paperwork to ensure inspections are complete before painting (Lee will communicate this to the team)_x000a_31JUL2023 Waited 90 days, with no RMA product arriving at QCI - CLOSED"/>
    <s v="Lee"/>
    <m/>
    <m/>
    <m/>
    <m/>
    <s v="Closed"/>
    <n v="0"/>
    <d v="2023-05-01T00:00:00"/>
    <m/>
    <m/>
    <m/>
    <m/>
  </r>
  <r>
    <x v="0"/>
    <x v="0"/>
    <s v="23-080"/>
    <x v="0"/>
    <s v="Customer"/>
    <s v="Log Only"/>
    <x v="313"/>
    <x v="254"/>
    <s v="Tank A.,"/>
    <n v="513130"/>
    <x v="0"/>
    <s v=""/>
    <s v=""/>
    <s v=""/>
    <s v="count"/>
    <n v="468451"/>
    <d v="2023-03-23T00:00:00"/>
    <n v="1"/>
    <x v="474"/>
    <s v="Weld"/>
    <s v="Off Location"/>
    <m/>
    <s v="Sibin"/>
    <m/>
    <m/>
    <m/>
    <m/>
    <s v="Closed"/>
    <n v="0"/>
    <d v="2023-05-08T00:00:00"/>
    <m/>
    <m/>
    <m/>
    <m/>
  </r>
  <r>
    <x v="2"/>
    <x v="0"/>
    <s v="23-081"/>
    <x v="0"/>
    <s v="Customer"/>
    <s v="8D - Customer"/>
    <x v="314"/>
    <x v="220"/>
    <s v="Sump Assy Generator"/>
    <s v="NCM-2023-0964_x000a_CAPA-2023-1609"/>
    <x v="3"/>
    <s v=""/>
    <s v=""/>
    <s v=""/>
    <s v="count"/>
    <s v="N/A"/>
    <s v="N/A"/>
    <n v="2"/>
    <x v="475"/>
    <m/>
    <m/>
    <s v="8D meetings booked to review and resolve, see 8D form in folder_x000a_02JUN2023 Implemented Blue Sleeves for intercompany WO travellers_x000a_16JUN2023 feedback from Woodstock group - things are going well, discussed importance of accurate and complete data entry in Visual  21JUN2023 Blue sleeves going well from Stratford, email sent about checking closed ops _x000a_29JUN2023 email with Mick and Rachael re: missed ops in Visual @ STFD - work in progress (they are monitoring continuously and speaking with people)_x000a_01APR2024 re-opened for follow up - CAPA needs to be done_x000a_04APR2024 CAPA ready for Chris to review, then submit_x000a_09APR2024 sent to next phase with Harsh. - Complete in ETQ_x000a_CLOSED"/>
    <s v="Dwayne"/>
    <m/>
    <m/>
    <m/>
    <m/>
    <s v="Closed"/>
    <n v="51"/>
    <d v="2023-06-29T00:00:00"/>
    <m/>
    <m/>
    <m/>
    <m/>
  </r>
  <r>
    <x v="1"/>
    <x v="0"/>
    <s v="23-082"/>
    <x v="0"/>
    <s v="Customer"/>
    <s v="Log Only"/>
    <x v="315"/>
    <x v="235"/>
    <s v="Axle housing"/>
    <n v="513156"/>
    <x v="0"/>
    <s v=""/>
    <s v=""/>
    <s v=""/>
    <s v="count"/>
    <n v="164357"/>
    <d v="2023-06-22T00:00:00"/>
    <n v="1"/>
    <x v="476"/>
    <s v="Weld"/>
    <s v="Missing feature"/>
    <s v="Stud report not completed by QA. LH sign off. (next unit after FAI)_x000a_ITPs were not used for this model, but are now.  Faro Inspection?  None saved in folder. Issue Quality Alert 23-067 to indicate check if hardware left over and remind about Faro inspection"/>
    <s v="Lee"/>
    <m/>
    <m/>
    <m/>
    <m/>
    <s v="Closed"/>
    <n v="47"/>
    <d v="2023-06-26T00:00:00"/>
    <m/>
    <m/>
    <m/>
    <m/>
  </r>
  <r>
    <x v="1"/>
    <x v="0"/>
    <s v="23-083"/>
    <x v="0"/>
    <s v="Customer"/>
    <s v="Log Only"/>
    <x v="315"/>
    <x v="197"/>
    <s v="Axle housing"/>
    <n v="513135"/>
    <x v="0"/>
    <s v=""/>
    <s v=""/>
    <s v=""/>
    <s v="count"/>
    <n v="173394"/>
    <d v="2023-04-23T00:00:00"/>
    <n v="1"/>
    <x v="477"/>
    <s v="Weld"/>
    <s v="Off Location"/>
    <s v="New fixture ordered 152345-3A-2._x000a_24MAY23023 New fixture now in cell for production.  Posting in the cell for instructions on use.   CLOSED "/>
    <s v="Lee"/>
    <m/>
    <m/>
    <m/>
    <m/>
    <s v="Closed"/>
    <n v="14"/>
    <d v="2023-05-24T00:00:00"/>
    <m/>
    <m/>
    <m/>
    <m/>
  </r>
  <r>
    <x v="0"/>
    <x v="0"/>
    <s v="23-084"/>
    <x v="0"/>
    <s v="Customer"/>
    <s v="Log Only"/>
    <x v="316"/>
    <x v="142"/>
    <s v="Tank A"/>
    <n v="513161"/>
    <x v="0"/>
    <s v=""/>
    <s v=""/>
    <s v=""/>
    <s v="count"/>
    <n v="465589"/>
    <d v="2023-03-23T00:00:00"/>
    <n v="1"/>
    <x v="474"/>
    <s v="Weld"/>
    <s v="Off Location"/>
    <m/>
    <s v="Sibin"/>
    <m/>
    <m/>
    <m/>
    <m/>
    <s v="Closed"/>
    <n v="0"/>
    <d v="2023-05-11T00:00:00"/>
    <m/>
    <m/>
    <m/>
    <m/>
  </r>
  <r>
    <x v="2"/>
    <x v="0"/>
    <s v="23-085"/>
    <x v="0"/>
    <s v="Customer"/>
    <s v="Log Only"/>
    <x v="316"/>
    <x v="223"/>
    <s v="Plate, Axle Tunnel"/>
    <s v="CN00762437_x000a_CD00306830"/>
    <x v="1"/>
    <s v=""/>
    <s v=""/>
    <s v=""/>
    <s v="count"/>
    <s v="N/A"/>
    <s v="N/A"/>
    <n v="1"/>
    <x v="478"/>
    <s v="Shipping"/>
    <s v="in Dispute"/>
    <s v="The 2 different parts are meant to be kept separate in the production flow as much as possible.  Increase in orders recently.  Positioner in bevel area implemented in last 3 months makes it more clear if there is a different part in the mix at that operation.  The forming tabs are different for the 450 and 452.  Jaime is working to have the bevel/ trim operator mark the part number either in orange or get an ink stamp. Investigate shipping skid option at bevel/trim to reduce handling.  Orientation on skid should have everything lined up for easy verification at QA.  18MAY2023 ink stamp trial and order another - to issue Quality Alert when stamps are in place.  Reference CI project CIP22-0040_x000a_CIP23-0040  task to clearly identify 2 similar parts (LS1117450 and LS117452)_x000a_30 MAY2023 Quality Alert 23-046 issued _x000a_02JUN2023  ECN 23-072 has been created and applied - stamp drawing added in drawing package.CLOSED"/>
    <s v="Mick /  Jaime"/>
    <m/>
    <m/>
    <m/>
    <m/>
    <s v="Closed"/>
    <n v="19"/>
    <d v="2023-05-30T00:00:00"/>
    <m/>
    <m/>
    <m/>
    <m/>
  </r>
  <r>
    <x v="1"/>
    <x v="0"/>
    <s v="23-086"/>
    <x v="0"/>
    <s v="Customer"/>
    <s v="Log Only"/>
    <x v="313"/>
    <x v="255"/>
    <s v="Chassis"/>
    <s v="email"/>
    <x v="5"/>
    <s v="Email"/>
    <s v=""/>
    <s v=""/>
    <s v="don't count"/>
    <n v="170523"/>
    <d v="2023-02-01T00:00:00"/>
    <n v="1"/>
    <x v="479"/>
    <s v="Weld"/>
    <s v="Off Location"/>
    <s v="173839 Current production that needs to be verified before shipment. _x000a_Quality Alert to be issued.  One other SP-073 shipped between defect unit and current production.  _x000a_Centre line instead of edge of part - do we have a template? _x000a_15MAY2023 inspected current model, dimension between brackets was out of spec.  Investigate Faro options to prevent future occurances, new template designed (see concept in folder)_x000a_17MAY2023 Faro images captured and analyzed - inspections will be ongoing_x000a_29MAY2023 Eng Master 3INSPEC added note for Faro inspection on all Midland products (email in folder)"/>
    <s v="Lee"/>
    <m/>
    <m/>
    <m/>
    <m/>
    <s v="Closed"/>
    <n v="49"/>
    <d v="2023-06-26T00:00:00"/>
    <m/>
    <m/>
    <m/>
    <m/>
  </r>
  <r>
    <x v="1"/>
    <x v="0"/>
    <s v="23-087"/>
    <x v="0"/>
    <s v="Customer"/>
    <s v="Log Only"/>
    <x v="317"/>
    <x v="146"/>
    <s v="Axle Housing"/>
    <s v="email"/>
    <x v="0"/>
    <s v="Email"/>
    <s v=""/>
    <s v=""/>
    <s v="don't count"/>
    <s v="163508?"/>
    <d v="2022-06-01T00:00:00"/>
    <n v="1"/>
    <x v="480"/>
    <s v="Weld"/>
    <s v="Lack of Fusion"/>
    <s v="Follow up with Jeff Smith for WO and told it was the first one that Jeremy audited - Possibly Case 1 from CAR 22-588 images from Jeremy?  \\stratfs1\public\QCI Division\Quality Documentation-QCI\NCR System\Corrective Actions\Komatsu Weld inspection 2022-2023\2022 Audits\Rear case audit 8-2022\Case 1 _x000a_This would have been made in June/July 2022 timeframe.  Audits from Jeremy and follow up corrective actions implemented after Aug 2022  CAR 22-_x000a_If follow up is required, Jeremy will reach out to us.  Notification only, CLOSED"/>
    <s v="Lee"/>
    <m/>
    <m/>
    <m/>
    <m/>
    <s v="Closed"/>
    <n v="0"/>
    <d v="2023-05-15T00:00:00"/>
    <m/>
    <m/>
    <s v="follow up on external Audit results"/>
    <s v="CAR Team"/>
  </r>
  <r>
    <x v="2"/>
    <x v="0"/>
    <s v="23-088"/>
    <x v="0"/>
    <s v="Customer"/>
    <s v="Log Only"/>
    <x v="303"/>
    <x v="220"/>
    <s v="Sump Assy Generator"/>
    <s v="email"/>
    <x v="3"/>
    <s v="Email"/>
    <s v=""/>
    <s v=""/>
    <s v="don't count"/>
    <s v="N/A"/>
    <s v="N/A"/>
    <n v="1"/>
    <x v="481"/>
    <s v="Receiving / Supplier"/>
    <s v="Wrong Revision"/>
    <s v="Confirmed with supplier that incorrect tap was used from old program. _x000a_That program is now removed, and replacement parts scheduled to arrive 15MAY2023 - FAI required for next shipment delayed to 17MAY2023 - Kirby to let customer know the next batch has been verified.  _x000a_13JUN2023 no further requests from customer, therefore CLOSED_x000a_04JUL2023 REOPENED formal request from customer for on site support for rework (see email in folder) CAPA-2022-3685 Team meeting booked for today  See 8D form in folder for further details 06JUL2023 team meeting with Customer - notes in 8D form_x000a_07JUL2023 Customer will do the rework on-site and charge back to us. _x000a_27JUL2023 Closed on Customer Website - CLOSED"/>
    <s v="Kirby"/>
    <m/>
    <m/>
    <m/>
    <m/>
    <s v="Closed"/>
    <n v="127"/>
    <d v="2023-07-27T00:00:00"/>
    <m/>
    <m/>
    <m/>
    <m/>
  </r>
  <r>
    <x v="0"/>
    <x v="0"/>
    <s v="23-089"/>
    <x v="0"/>
    <s v="Customer"/>
    <s v="Log Only"/>
    <x v="310"/>
    <x v="148"/>
    <s v="Control Box"/>
    <n v="402615"/>
    <x v="16"/>
    <s v=""/>
    <s v=""/>
    <s v=""/>
    <s v="count"/>
    <n v="889703"/>
    <s v="N/A"/>
    <n v="1"/>
    <x v="482"/>
    <s v="Paint"/>
    <s v="Missing paint"/>
    <m/>
    <s v="Sibin"/>
    <m/>
    <m/>
    <m/>
    <m/>
    <s v="Closed"/>
    <n v="0"/>
    <d v="2023-05-01T00:00:00"/>
    <m/>
    <m/>
    <m/>
    <m/>
  </r>
  <r>
    <x v="0"/>
    <x v="6"/>
    <s v="23-090"/>
    <x v="0"/>
    <s v="Customer"/>
    <s v="Log Only"/>
    <x v="310"/>
    <x v="148"/>
    <s v="Control Box A"/>
    <n v="402616"/>
    <x v="16"/>
    <s v=""/>
    <s v=""/>
    <s v=""/>
    <s v="count"/>
    <n v="889800"/>
    <s v="N/A"/>
    <n v="1"/>
    <x v="483"/>
    <s v="Paint"/>
    <s v="Rust - Pitting"/>
    <m/>
    <s v="Sibin"/>
    <m/>
    <m/>
    <m/>
    <m/>
    <n v="567"/>
    <s v="Pending"/>
    <m/>
    <m/>
    <m/>
    <m/>
    <m/>
  </r>
  <r>
    <x v="0"/>
    <x v="2"/>
    <s v="23-091"/>
    <x v="0"/>
    <s v="Customer"/>
    <s v="Log Only"/>
    <x v="317"/>
    <x v="253"/>
    <s v="Platform Door"/>
    <n v="513216"/>
    <x v="0"/>
    <s v=""/>
    <s v=""/>
    <s v=""/>
    <s v="count"/>
    <n v="454038"/>
    <d v="2023-12-22T00:00:00"/>
    <n v="1"/>
    <x v="484"/>
    <s v="Mateial Handling"/>
    <s v="Material Distortion"/>
    <s v="Parts are good at the time of shipping"/>
    <s v="Sibin"/>
    <m/>
    <m/>
    <m/>
    <m/>
    <n v="553"/>
    <s v="Pending"/>
    <m/>
    <m/>
    <m/>
    <m/>
    <m/>
  </r>
  <r>
    <x v="2"/>
    <x v="0"/>
    <s v="23-092"/>
    <x v="3"/>
    <s v="Customer"/>
    <s v="Log Only"/>
    <x v="318"/>
    <x v="256"/>
    <s v="Rotor Left Extension"/>
    <n v="762890"/>
    <x v="1"/>
    <s v=""/>
    <s v=""/>
    <s v=""/>
    <s v="count"/>
    <s v="SN 196"/>
    <m/>
    <n v="1"/>
    <x v="485"/>
    <s v="Engineering"/>
    <m/>
    <s v="No Action Required - MRB notification - Link to Eng documentation"/>
    <s v="ENG"/>
    <m/>
    <m/>
    <m/>
    <m/>
    <s v="Closed"/>
    <n v="0"/>
    <d v="2023-05-17T00:00:00"/>
    <m/>
    <m/>
    <m/>
    <m/>
  </r>
  <r>
    <x v="2"/>
    <x v="0"/>
    <s v="23-093"/>
    <x v="3"/>
    <s v="Customer"/>
    <s v="Log Only"/>
    <x v="318"/>
    <x v="256"/>
    <s v="Rotor Left Extension"/>
    <n v="762891"/>
    <x v="1"/>
    <s v=""/>
    <s v=""/>
    <s v=""/>
    <s v="count"/>
    <s v="SN198"/>
    <m/>
    <n v="1"/>
    <x v="486"/>
    <s v="Engineering"/>
    <m/>
    <s v="No Action Required - MRB notification - Link to Eng documentation"/>
    <s v="ENG"/>
    <m/>
    <m/>
    <m/>
    <m/>
    <s v="Closed"/>
    <n v="0"/>
    <d v="2023-05-17T00:00:00"/>
    <m/>
    <m/>
    <m/>
    <m/>
  </r>
  <r>
    <x v="2"/>
    <x v="0"/>
    <s v="23-094"/>
    <x v="3"/>
    <s v="Customer"/>
    <s v="Log Only"/>
    <x v="318"/>
    <x v="256"/>
    <s v="Rotor Left Extension"/>
    <n v="762892"/>
    <x v="1"/>
    <s v=""/>
    <s v=""/>
    <s v=""/>
    <s v="count"/>
    <s v="SN 199"/>
    <m/>
    <n v="1"/>
    <x v="486"/>
    <s v="Engineering"/>
    <m/>
    <s v="No Action Required - MRB notification - Link to Eng documentation"/>
    <s v="ENG"/>
    <m/>
    <m/>
    <m/>
    <m/>
    <s v="Closed"/>
    <n v="0"/>
    <d v="2023-05-17T00:00:00"/>
    <m/>
    <m/>
    <m/>
    <m/>
  </r>
  <r>
    <x v="2"/>
    <x v="0"/>
    <s v="23-095"/>
    <x v="3"/>
    <s v="Customer"/>
    <s v="Log Only"/>
    <x v="318"/>
    <x v="256"/>
    <s v="Rotor Left Extension"/>
    <n v="762893"/>
    <x v="1"/>
    <s v=""/>
    <s v=""/>
    <s v=""/>
    <s v="count"/>
    <s v="SN L200"/>
    <m/>
    <n v="1"/>
    <x v="486"/>
    <s v="Engineering"/>
    <m/>
    <s v="No Action Required - MRB notification - Link to Eng documentation"/>
    <s v="ENG"/>
    <m/>
    <m/>
    <m/>
    <m/>
    <s v="Closed"/>
    <n v="0"/>
    <d v="2023-05-17T00:00:00"/>
    <m/>
    <m/>
    <m/>
    <m/>
  </r>
  <r>
    <x v="2"/>
    <x v="0"/>
    <s v="23-096"/>
    <x v="3"/>
    <s v="Customer"/>
    <s v="Log Only"/>
    <x v="318"/>
    <x v="256"/>
    <s v="Rotor Left Extension"/>
    <n v="762894"/>
    <x v="1"/>
    <s v=""/>
    <s v=""/>
    <s v=""/>
    <s v="count"/>
    <s v="SN L202"/>
    <m/>
    <n v="1"/>
    <x v="486"/>
    <s v="Engineering"/>
    <m/>
    <s v="No Action Required - MRB notification - Link to Eng documentation"/>
    <s v="ENG"/>
    <m/>
    <m/>
    <m/>
    <m/>
    <s v="Closed"/>
    <n v="0"/>
    <d v="2023-05-17T00:00:00"/>
    <m/>
    <m/>
    <m/>
    <m/>
  </r>
  <r>
    <x v="2"/>
    <x v="0"/>
    <s v="23-097"/>
    <x v="3"/>
    <s v="Customer"/>
    <s v="Log Only"/>
    <x v="319"/>
    <x v="256"/>
    <s v="Rotor Left Extension"/>
    <n v="7262946"/>
    <x v="1"/>
    <s v=""/>
    <s v=""/>
    <s v=""/>
    <s v="count"/>
    <s v="SN 197"/>
    <m/>
    <n v="1"/>
    <x v="486"/>
    <s v="Engineering"/>
    <m/>
    <s v="No Action Required - MRB notification - Link to Eng documentation"/>
    <s v="ENG"/>
    <m/>
    <m/>
    <m/>
    <m/>
    <s v="Closed"/>
    <n v="0"/>
    <d v="2023-05-18T00:00:00"/>
    <m/>
    <m/>
    <m/>
    <m/>
  </r>
  <r>
    <x v="2"/>
    <x v="0"/>
    <s v="23-098"/>
    <x v="0"/>
    <s v="Customer"/>
    <s v="Log Only"/>
    <x v="319"/>
    <x v="257"/>
    <s v="Case AS - Transfer"/>
    <s v="NCM # CZ 611991"/>
    <x v="17"/>
    <s v=""/>
    <s v=""/>
    <s v=""/>
    <s v="count"/>
    <s v="N/A"/>
    <m/>
    <n v="1"/>
    <x v="487"/>
    <s v="Machining"/>
    <s v="Dim U/S"/>
    <s v="18MAY2023 OV for Machining - Thurston (contact Luke Nevar - email sent)_x000a_19MAY2023 investigation into our internal documentation found that an FAI should have been done on this Sept 2022 shipment because it had not been done in &gt;1year - struggled to get FAI completed at that time because requirement was not highlighted when the WO was printed.  Improvements in communication regarding FAI requirements have addressed this concern now.   _x000a_(FAI team meeting held - 08DEC2022) meeting booked for this aft to review and respond_x000a_23MAY2023 follow up meeting with Thurston - determine corrective action(s) (NCR 23-050 issued with CAR due 25MAY2023) QA to inspect and complete documentation - see Thurston supplied CAR Forms_x000a_31MAY2023 Initial submission on CAT website (RMA # issued) approved_x000a_01JUN2023 Alert 23-047 issued, ENG has Alert attached to drawing print out_x000a_21JUN2023 sent an email requesting update on RMA status_x000a_10JUL2023 Sent email to Andres requesting update on RMA_x000a_21AUG2023 no RMA Details available_x000a_CLOSED &gt; 90days without customer feedback re: RMA"/>
    <m/>
    <m/>
    <m/>
    <m/>
    <m/>
    <s v="Closed"/>
    <n v="95"/>
    <d v="2023-08-21T00:00:00"/>
    <m/>
    <s v="23-098"/>
    <m/>
    <m/>
  </r>
  <r>
    <x v="0"/>
    <x v="0"/>
    <s v="23-099"/>
    <x v="0"/>
    <s v="Customer"/>
    <s v="Log Only"/>
    <x v="319"/>
    <x v="11"/>
    <s v="Grille- Str"/>
    <n v="513246"/>
    <x v="0"/>
    <s v=""/>
    <s v=""/>
    <s v=""/>
    <s v="count"/>
    <n v="436104"/>
    <s v="2021-Sep"/>
    <n v="1"/>
    <x v="488"/>
    <s v="Stamping"/>
    <s v="Wrong product ID"/>
    <m/>
    <s v="John M"/>
    <m/>
    <m/>
    <m/>
    <m/>
    <s v="Closed"/>
    <n v="0"/>
    <d v="2023-05-18T00:00:00"/>
    <m/>
    <m/>
    <m/>
    <m/>
  </r>
  <r>
    <x v="0"/>
    <x v="6"/>
    <s v="23-100"/>
    <x v="0"/>
    <s v="Customer"/>
    <s v="Log Only"/>
    <x v="319"/>
    <x v="258"/>
    <s v="Cab"/>
    <n v="953635"/>
    <x v="0"/>
    <s v=""/>
    <s v=""/>
    <s v=""/>
    <s v="count"/>
    <n v="447725"/>
    <s v="2023-May"/>
    <n v="1"/>
    <x v="489"/>
    <s v="Weld"/>
    <s v="Excessive Spatter/ berries"/>
    <m/>
    <s v="Rob"/>
    <m/>
    <m/>
    <m/>
    <m/>
    <n v="550"/>
    <s v="Pending"/>
    <m/>
    <m/>
    <m/>
    <m/>
    <m/>
  </r>
  <r>
    <x v="0"/>
    <x v="0"/>
    <s v="23-101"/>
    <x v="0"/>
    <s v="Customer"/>
    <s v="Log Only"/>
    <x v="320"/>
    <x v="150"/>
    <s v="Platform A, LH Deck"/>
    <n v="513277"/>
    <x v="0"/>
    <s v=""/>
    <s v=""/>
    <s v=""/>
    <s v="count"/>
    <n v="466799"/>
    <s v="2023-Jan"/>
    <n v="1"/>
    <x v="490"/>
    <s v="Weld"/>
    <s v="Oil canning"/>
    <m/>
    <s v="John K"/>
    <m/>
    <m/>
    <m/>
    <m/>
    <s v="Closed"/>
    <n v="0"/>
    <d v="2023-05-22T00:00:00"/>
    <m/>
    <m/>
    <m/>
    <m/>
  </r>
  <r>
    <x v="0"/>
    <x v="6"/>
    <s v="23-102"/>
    <x v="0"/>
    <s v="Customer"/>
    <s v="Log Only"/>
    <x v="321"/>
    <x v="96"/>
    <s v="Cab A, Brake Cabi."/>
    <n v="513063"/>
    <x v="0"/>
    <s v=""/>
    <s v=""/>
    <s v=""/>
    <s v="count"/>
    <n v="465639"/>
    <m/>
    <n v="1"/>
    <x v="491"/>
    <s v="Weld"/>
    <s v="Dim U/S"/>
    <m/>
    <s v="Sibin"/>
    <m/>
    <m/>
    <m/>
    <m/>
    <n v="545"/>
    <s v="Pending"/>
    <m/>
    <m/>
    <m/>
    <m/>
    <m/>
  </r>
  <r>
    <x v="1"/>
    <x v="0"/>
    <s v="23-103"/>
    <x v="0"/>
    <s v="Customer"/>
    <s v="Log Only"/>
    <x v="322"/>
    <x v="259"/>
    <s v="Axle Housing"/>
    <n v="513333"/>
    <x v="0"/>
    <s v=""/>
    <s v=""/>
    <s v=""/>
    <s v="count"/>
    <n v="171286"/>
    <d v="2023-03-01T00:00:00"/>
    <n v="1"/>
    <x v="492"/>
    <s v="Receiving / Supplier"/>
    <s v="Missed Operation"/>
    <s v="26MAY2023 email sent to the team, waiting on images from Komatsu, Quality Alert to be issued when images are available._x000a_01JUN2023 several different operators recently, now have full time individual in the role.  Images available on Komatsu website and Quality Alert 23-052 issued"/>
    <s v="Mick"/>
    <m/>
    <m/>
    <m/>
    <m/>
    <s v="Closed"/>
    <n v="6"/>
    <d v="2023-06-01T00:00:00"/>
    <m/>
    <m/>
    <m/>
    <m/>
  </r>
  <r>
    <x v="2"/>
    <x v="0"/>
    <s v="23-104"/>
    <x v="0"/>
    <s v="Customer"/>
    <s v="Log Only"/>
    <x v="322"/>
    <x v="216"/>
    <s v="Plate, Axle Tunnel"/>
    <s v="CN00764844 CD00304880"/>
    <x v="1"/>
    <s v=""/>
    <s v=""/>
    <s v=""/>
    <s v="count"/>
    <s v="N/A"/>
    <s v="N/A"/>
    <n v="1"/>
    <x v="407"/>
    <s v="Forming"/>
    <s v="Dim U/S"/>
    <s v="Reference CAR 23-085 / 23-009_x000a_15JUN2023 RMA Arrived - confirmed gauge did not fit.  16JUN2023 Quality Alert 23-060 issued, and requested ENG to update Eng Master for both Tacos for 100% Inspect with Go/No-go gauge (started 200% inspection in Feb/Mar 2023 - this was likely from January 2023 prior to that start) _x000a_29JUN2023 Returned part scrap and remake.  EM updated for notes re: 100% inspection at forming and inspection. CLOSED "/>
    <s v="Mick /  Jaime"/>
    <m/>
    <m/>
    <m/>
    <m/>
    <s v="Closed"/>
    <n v="34"/>
    <d v="2023-06-29T00:00:00"/>
    <m/>
    <s v="RMA 23-104"/>
    <m/>
    <m/>
  </r>
  <r>
    <x v="0"/>
    <x v="0"/>
    <s v="23-105"/>
    <x v="0"/>
    <s v="Customer"/>
    <s v="Log Only"/>
    <x v="321"/>
    <x v="260"/>
    <s v="Plaform A., Center Deck"/>
    <n v="953638"/>
    <x v="0"/>
    <s v=""/>
    <s v=""/>
    <s v=""/>
    <s v="count"/>
    <n v="468572"/>
    <m/>
    <n v="1"/>
    <x v="493"/>
    <s v="Weld"/>
    <s v="Missing weld"/>
    <s v="This deck was built as per Komatsu's instructions (Dev-08621). This deck was built initially as 5000 deck and modified to 5001 as per Komatsu's instruction. After discussion with Jeff, only flush callout defect stays, all other defects got removed as they are good as per 5000 print."/>
    <s v="Rob"/>
    <m/>
    <m/>
    <m/>
    <m/>
    <s v="Closed"/>
    <n v="0"/>
    <d v="2023-05-23T00:00:00"/>
    <m/>
    <m/>
    <m/>
    <m/>
  </r>
  <r>
    <x v="0"/>
    <x v="0"/>
    <s v="23-106"/>
    <x v="0"/>
    <s v="Customer"/>
    <s v="Log Only"/>
    <x v="322"/>
    <x v="261"/>
    <s v="Upright Str RH"/>
    <n v="935457"/>
    <x v="0"/>
    <s v=""/>
    <s v=""/>
    <s v=""/>
    <s v="count"/>
    <n v="466848"/>
    <d v="2023-03-01T00:00:00"/>
    <n v="1"/>
    <x v="494"/>
    <s v="Weld"/>
    <s v="Porosity"/>
    <m/>
    <s v="Sibin"/>
    <m/>
    <m/>
    <m/>
    <m/>
    <s v="Closed"/>
    <n v="0"/>
    <d v="2023-05-26T00:00:00"/>
    <m/>
    <m/>
    <m/>
    <m/>
  </r>
  <r>
    <x v="1"/>
    <x v="0"/>
    <s v="23-107"/>
    <x v="0"/>
    <s v="Customer"/>
    <s v="Log Only"/>
    <x v="322"/>
    <x v="146"/>
    <s v="Axle Housing"/>
    <s v="513241_x000a_(Also reference JP audit PPT on_x000a_DN: 896101)"/>
    <x v="0"/>
    <s v=""/>
    <s v=""/>
    <s v=""/>
    <s v="count"/>
    <n v="171290"/>
    <d v="2023-02-01T00:00:00"/>
    <n v="1"/>
    <x v="495"/>
    <s v="Customer Issue"/>
    <s v="in Dispute"/>
    <s v="TBD - originally inspected by Chris and Jeremy during Komatsu visit (see email in Defect 896101 folder) _x000a_29MAY2023 Templates in place for this.  Faro inspection images in folder (nothing stands out as obviously off location) - Repairs happened at Komatsu_x000a_Notes from 22-422 previous disputed defect &quot;08APR2022 meeting with Jim and Nick and Dennis - Komatsu agrees that dimensioning the doors from the centreline is best practice to ensure correct fit up in future.  Jim will submit change request and work on removing defects from QCI&quot;_x000a_26JUN2023 Jeff Smith is working on removing this from Steelcraft_x000a_10JUL2023 call with Jeff S. - still no progress with his team on this_x000a_21AUG2023 follow up email with Jeff S. _x000a_15SEP2023 Jeff Smith still trying to get an answer_x000a_13NOV2023 still in review with Eng at Komatsu_x000a_08JAN2024 Jeff has worked with Hatch door provider and found their fixture had been damaged.  He is still working to get these reversed for QCI.   26FEB2024 Cancelled hatch door portion, but defect remains for other issues.  CLOSED"/>
    <s v="Chris"/>
    <m/>
    <m/>
    <m/>
    <m/>
    <s v="Closed"/>
    <n v="276"/>
    <d v="2024-02-26T00:00:00"/>
    <m/>
    <m/>
    <m/>
    <m/>
  </r>
  <r>
    <x v="1"/>
    <x v="0"/>
    <s v="23-108"/>
    <x v="0"/>
    <s v="Customer"/>
    <s v="Log Only"/>
    <x v="323"/>
    <x v="262"/>
    <s v="Cross Member"/>
    <s v="email"/>
    <x v="2"/>
    <s v="Email"/>
    <s v=""/>
    <s v=""/>
    <s v="don't count"/>
    <s v="N/A"/>
    <s v="N/A"/>
    <n v="2"/>
    <x v="496"/>
    <s v="Shipping"/>
    <s v="Missed Operation"/>
    <s v="missed machining operation - parts may have been in different location than usual - need to understand clearly how things are determined to ship_x000a_4 shipped to Militex Friday, one more shipped today, one more @ inspection_x000a_Parts are being returned to Woodstock plant for rework tomorrow.  _x000a_30MAY2023 incoming strapped - now using Work Order travellers regularly operators sign off machining op, next operation is inspect - if QA is not available, supervisor or Manager to sign green tag - new fixture is not ready yet to stop inspections - it will alleviate setup steps, but probing the the premachined holes will still be needed - that needs to be validated before we can change the sequence of operations  - check with Kirby with White Tag for back and forth with P2 and P3  13JUN2023 new M/C Report released (FRM-MF-070-W)_x000a_26JUN2023 no further machining production currently, Keneel will send scan of completed M/C report when available (in folder: 23460760_WO178193_SR139)_x000a_04JUL2023 Jeff will train Keneel on Visual operation entries, then we can close_x000a_14JUL2023 next shipment Visual Inspection Op completed  - CLOSED"/>
    <s v="Lee"/>
    <m/>
    <m/>
    <m/>
    <m/>
    <s v="Closed"/>
    <n v="46"/>
    <d v="2023-07-14T00:00:00"/>
    <m/>
    <m/>
    <m/>
    <m/>
  </r>
  <r>
    <x v="0"/>
    <x v="0"/>
    <s v="23-109"/>
    <x v="0"/>
    <s v="Customer"/>
    <s v="Log Only"/>
    <x v="323"/>
    <x v="253"/>
    <s v="Platform Door"/>
    <n v="513346"/>
    <x v="0"/>
    <s v=""/>
    <s v=""/>
    <s v=""/>
    <s v="count"/>
    <m/>
    <d v="2022-07-01T00:00:00"/>
    <n v="1"/>
    <x v="497"/>
    <s v="Weld"/>
    <s v="Oil canning"/>
    <s v="No stamp code provided"/>
    <s v="Sibin"/>
    <m/>
    <m/>
    <m/>
    <m/>
    <s v="Closed"/>
    <n v="0"/>
    <d v="2023-05-29T00:00:00"/>
    <m/>
    <m/>
    <m/>
    <m/>
  </r>
  <r>
    <x v="0"/>
    <x v="6"/>
    <s v="23-110"/>
    <x v="0"/>
    <s v="Customer"/>
    <s v="Log Only"/>
    <x v="324"/>
    <x v="263"/>
    <s v="Extension Arm"/>
    <s v="email"/>
    <x v="12"/>
    <s v="Email"/>
    <s v=""/>
    <s v=""/>
    <s v="don't count"/>
    <s v="N/A"/>
    <s v="N/A"/>
    <n v="48"/>
    <x v="498"/>
    <s v="Laser / Plasma"/>
    <s v="Poor Function"/>
    <s v="Checked our inventory for Fender support 84728331 nd found them undersized as well . 42 flat and 24 formed parts are thereThey will be sent back to Stratford for rework. Parts from Militex would be shipped to Cambridge _x000a_15JUN2023 Quality Alert 23-056 issued for Engineering group to set DXF at mid-point of tolerance (watch for uni-lateral tolerances)"/>
    <s v="Sibin"/>
    <m/>
    <m/>
    <m/>
    <m/>
    <n v="538"/>
    <s v="Pending"/>
    <m/>
    <m/>
    <m/>
    <m/>
    <m/>
  </r>
  <r>
    <x v="0"/>
    <x v="0"/>
    <s v="23-111"/>
    <x v="0"/>
    <s v="Customer"/>
    <s v="Log Only"/>
    <x v="324"/>
    <x v="170"/>
    <s v="Cab A., Brake cabinet"/>
    <n v="513372"/>
    <x v="0"/>
    <s v=""/>
    <s v=""/>
    <s v=""/>
    <s v="count"/>
    <n v="469862"/>
    <s v="N/A"/>
    <n v="1"/>
    <x v="499"/>
    <s v="Weld"/>
    <s v="Dim U/S"/>
    <m/>
    <s v="Sibin"/>
    <m/>
    <m/>
    <m/>
    <m/>
    <s v="Closed"/>
    <n v="0"/>
    <d v="2023-05-30T00:00:00"/>
    <m/>
    <m/>
    <m/>
    <m/>
  </r>
  <r>
    <x v="0"/>
    <x v="0"/>
    <s v="23-112"/>
    <x v="2"/>
    <s v="Customer"/>
    <s v="Log Only"/>
    <x v="325"/>
    <x v="264"/>
    <s v="Cab A., Brake cabinet"/>
    <n v="896418"/>
    <x v="0"/>
    <s v=""/>
    <s v=""/>
    <n v="8"/>
    <s v="don't count"/>
    <n v="468974"/>
    <d v="2023-05-01T00:00:00"/>
    <n v="1"/>
    <x v="499"/>
    <s v="Weld"/>
    <s v="Dim U/S"/>
    <m/>
    <s v="Sibin"/>
    <m/>
    <m/>
    <m/>
    <m/>
    <s v="Closed"/>
    <n v="60"/>
    <d v="2023-08-01T00:00:00"/>
    <m/>
    <m/>
    <m/>
    <m/>
  </r>
  <r>
    <x v="0"/>
    <x v="0"/>
    <s v="23-113"/>
    <x v="0"/>
    <s v="Customer"/>
    <s v="Log Only"/>
    <x v="325"/>
    <x v="265"/>
    <s v="Cab G"/>
    <n v="513380"/>
    <x v="0"/>
    <s v=""/>
    <s v=""/>
    <s v=""/>
    <s v="count"/>
    <n v="467522"/>
    <d v="2023-05-01T00:00:00"/>
    <n v="1"/>
    <x v="500"/>
    <s v="Assembly"/>
    <s v="Poor Function"/>
    <m/>
    <s v="Sibin"/>
    <m/>
    <m/>
    <m/>
    <m/>
    <s v="Closed"/>
    <n v="0"/>
    <d v="2023-06-02T00:00:00"/>
    <m/>
    <m/>
    <m/>
    <m/>
  </r>
  <r>
    <x v="0"/>
    <x v="0"/>
    <s v="23-114"/>
    <x v="0"/>
    <s v="Customer"/>
    <s v="Log Only"/>
    <x v="325"/>
    <x v="226"/>
    <s v="Platfrom A, Center Deck"/>
    <n v="953656"/>
    <x v="0"/>
    <s v=""/>
    <s v=""/>
    <s v=""/>
    <s v="count"/>
    <n v="465164"/>
    <m/>
    <n v="1"/>
    <x v="501"/>
    <s v="Shipping"/>
    <s v="Damaged"/>
    <s v="From pictures it is clear that the damage is caused by straps from shippers, not fromour packaging straps"/>
    <s v="Sibin"/>
    <m/>
    <m/>
    <m/>
    <m/>
    <s v="Closed"/>
    <n v="0"/>
    <d v="2023-06-02T00:00:00"/>
    <m/>
    <m/>
    <m/>
    <m/>
  </r>
  <r>
    <x v="0"/>
    <x v="6"/>
    <s v="23-115"/>
    <x v="0"/>
    <s v="Customer"/>
    <s v="Log Only"/>
    <x v="326"/>
    <x v="266"/>
    <s v="Frame G, Final module AH"/>
    <n v="513417"/>
    <x v="0"/>
    <s v=""/>
    <s v=""/>
    <s v=""/>
    <s v="count"/>
    <m/>
    <m/>
    <n v="1"/>
    <x v="502"/>
    <s v="Weld"/>
    <s v="Missed Operation"/>
    <m/>
    <s v="Sibin"/>
    <m/>
    <m/>
    <m/>
    <m/>
    <n v="532"/>
    <s v="Pending"/>
    <m/>
    <m/>
    <m/>
    <m/>
    <m/>
  </r>
  <r>
    <x v="0"/>
    <x v="0"/>
    <s v="23-116"/>
    <x v="0"/>
    <s v="Customer"/>
    <s v="Log Only"/>
    <x v="327"/>
    <x v="265"/>
    <s v="Cab G"/>
    <n v="513420"/>
    <x v="0"/>
    <s v=""/>
    <s v=""/>
    <s v=""/>
    <s v="count"/>
    <n v="468042"/>
    <d v="2023-05-01T00:00:00"/>
    <n v="1"/>
    <x v="503"/>
    <s v="Weld"/>
    <s v="Poor Function"/>
    <m/>
    <s v="Sibin"/>
    <m/>
    <m/>
    <m/>
    <m/>
    <s v="Closed"/>
    <n v="0"/>
    <d v="2023-06-06T00:00:00"/>
    <m/>
    <m/>
    <m/>
    <m/>
  </r>
  <r>
    <x v="2"/>
    <x v="0"/>
    <s v="23-117"/>
    <x v="0"/>
    <s v="Customer"/>
    <s v="Log Only"/>
    <x v="328"/>
    <x v="267"/>
    <s v="Fuel Pump BRKT"/>
    <s v="email"/>
    <x v="18"/>
    <s v="Email"/>
    <s v=""/>
    <s v=""/>
    <s v="don't count"/>
    <s v="N/A"/>
    <s v="N/A"/>
    <n v="2"/>
    <x v="504"/>
    <m/>
    <m/>
    <s v="13JUN2023 Waiting on RMA - 20 pieces at Militex will be back after RMA arrives - investigated possibilities with current fixture. Quality Alert 23-055 issued_x000a_15JUN2023 RMA arrived - flange is Foldens supplied part (see email with image in folder) hole pattern is not evenly spaced and the alignment is off by one hole._x000a_22JUN2023 20 pieces back from Militex verified okay (see email in folder)_x000a_29JUN2023 flange was off by one hole position, and it was found the fixture could reproduce that if not all 5 bolts were used.  Created a placard for the fixture to provide the important details on how to use the fixture.  _x000a_04JUL2023 Placard provided to Rob K. to attach to the fixture - CLOSED"/>
    <s v="Mick"/>
    <m/>
    <m/>
    <m/>
    <m/>
    <s v="Closed"/>
    <n v="26"/>
    <d v="2023-07-04T00:00:00"/>
    <m/>
    <s v="23-117"/>
    <m/>
    <m/>
  </r>
  <r>
    <x v="0"/>
    <x v="0"/>
    <s v="23-118"/>
    <x v="0"/>
    <s v="Customer"/>
    <s v="Log Only"/>
    <x v="328"/>
    <x v="268"/>
    <s v="Platform Str. RH"/>
    <n v="513440"/>
    <x v="0"/>
    <s v=""/>
    <s v=""/>
    <s v=""/>
    <s v="count"/>
    <n v="467493"/>
    <m/>
    <n v="1"/>
    <x v="505"/>
    <s v="Weld"/>
    <s v="Porosity"/>
    <m/>
    <s v="Sibin"/>
    <m/>
    <m/>
    <m/>
    <m/>
    <s v="Closed"/>
    <n v="0"/>
    <d v="2023-06-08T00:00:00"/>
    <m/>
    <m/>
    <m/>
    <m/>
  </r>
  <r>
    <x v="1"/>
    <x v="1"/>
    <s v="23-119"/>
    <x v="0"/>
    <s v="Customer"/>
    <s v="Log Only"/>
    <x v="326"/>
    <x v="146"/>
    <s v="Axle housing"/>
    <n v="513400"/>
    <x v="0"/>
    <s v=""/>
    <s v=""/>
    <s v=""/>
    <s v="count"/>
    <n v="174758"/>
    <d v="2023-04-01T00:00:00"/>
    <n v="1"/>
    <x v="506"/>
    <s v="Customer Issue"/>
    <s v="in Dispute"/>
    <s v="See Dispute details in CAR 23-107 also. 05JUN2023 Chris sent dispute information to Jeff Smith.  (See email in folder)_x000a_12JUN2023 discussed on bi-weekly call, and Jeff S. is looking into stack up or door issue instead of QCI Woodstock issue.  _x000a_26JUN2023 Jeff Smith is working on removing this from Steelcraft  10JUL2023 call with Jeff S. - still no progress with his team on this  21AUG2023 follow up email with Jeff S._x000a_15SEP2023 Jeff Smith still trying to get an answer_x000a_13NOV2023 still in review with Eng at Komatsu See CAR 23-107 for further follow up. _x000a_26FEB2024 cancelled as per Jeff Smith (email in folder)"/>
    <s v="Chris"/>
    <m/>
    <m/>
    <m/>
    <m/>
    <s v="Closed"/>
    <n v="266"/>
    <d v="2024-02-26T00:00:00"/>
    <m/>
    <m/>
    <m/>
    <m/>
  </r>
  <r>
    <x v="1"/>
    <x v="1"/>
    <s v="23-120"/>
    <x v="0"/>
    <s v="Customer"/>
    <s v="Log Only"/>
    <x v="328"/>
    <x v="269"/>
    <s v="Axle Housing"/>
    <n v="513459"/>
    <x v="0"/>
    <s v=""/>
    <s v=""/>
    <s v=""/>
    <s v="count"/>
    <n v="175145"/>
    <d v="2023-04-01T00:00:00"/>
    <n v="1"/>
    <x v="507"/>
    <s v="Weld"/>
    <s v="Wrong Component"/>
    <s v="This was part of the k45 conversion from 052 model to 1300 model.  PPT provided from Komatsu did not require this bracket to be changed. "/>
    <m/>
    <m/>
    <m/>
    <m/>
    <m/>
    <s v="Closed"/>
    <n v="5"/>
    <d v="2023-06-13T00:00:00"/>
    <m/>
    <m/>
    <m/>
    <m/>
  </r>
  <r>
    <x v="0"/>
    <x v="0"/>
    <s v="23-121"/>
    <x v="0"/>
    <s v="Customer"/>
    <s v="Log Only"/>
    <x v="329"/>
    <x v="270"/>
    <s v="Platform A"/>
    <n v="953668"/>
    <x v="0"/>
    <s v=""/>
    <s v=""/>
    <s v=""/>
    <s v="count"/>
    <n v="470581"/>
    <d v="2023-05-01T00:00:00"/>
    <n v="1"/>
    <x v="508"/>
    <s v="Weld"/>
    <s v="Missing Weld"/>
    <s v="Issued Quality Alert. Highlight or write Flush on print wherever it call out for Flush"/>
    <s v="Sibin"/>
    <m/>
    <m/>
    <m/>
    <m/>
    <s v="Closed"/>
    <n v="0"/>
    <d v="2023-06-14T00:00:00"/>
    <m/>
    <m/>
    <m/>
    <m/>
  </r>
  <r>
    <x v="0"/>
    <x v="0"/>
    <s v="23-122"/>
    <x v="0"/>
    <s v="Customer"/>
    <s v="Log Only"/>
    <x v="330"/>
    <x v="271"/>
    <s v="Cab G"/>
    <n v="896463"/>
    <x v="0"/>
    <s v=""/>
    <s v=""/>
    <n v="8"/>
    <s v="don't count"/>
    <n v="455670"/>
    <d v="2022-11-01T00:00:00"/>
    <n v="1"/>
    <x v="509"/>
    <s v="Receiving / Supplier"/>
    <s v="Cracked"/>
    <s v="Replacement Cab is in WIP at FA"/>
    <s v="Sibin"/>
    <m/>
    <m/>
    <m/>
    <m/>
    <s v="Closed"/>
    <n v="0"/>
    <d v="2023-06-15T00:00:00"/>
    <m/>
    <m/>
    <m/>
    <m/>
  </r>
  <r>
    <x v="0"/>
    <x v="0"/>
    <s v="23-123"/>
    <x v="0"/>
    <s v="Customer"/>
    <s v="Log Only"/>
    <x v="330"/>
    <x v="272"/>
    <s v="Cab G"/>
    <n v="513505"/>
    <x v="0"/>
    <s v=""/>
    <s v=""/>
    <s v=""/>
    <s v="count"/>
    <n v="467526"/>
    <d v="2023-05-01T00:00:00"/>
    <n v="1"/>
    <x v="510"/>
    <s v="Assembly"/>
    <s v="Missing Component"/>
    <s v="Issued Quality Alert. Check and Add in ITP"/>
    <s v="Sibin"/>
    <m/>
    <m/>
    <m/>
    <m/>
    <s v="Closed"/>
    <n v="46"/>
    <d v="2023-07-31T00:00:00"/>
    <m/>
    <m/>
    <m/>
    <m/>
  </r>
  <r>
    <x v="2"/>
    <x v="0"/>
    <s v="23-124"/>
    <x v="0"/>
    <s v="Customer"/>
    <s v="Log Only"/>
    <x v="331"/>
    <x v="242"/>
    <s v="RH SPONSON INTERIOR"/>
    <s v="CD00308641_x000a_CN00765277"/>
    <x v="1"/>
    <s v=""/>
    <s v=""/>
    <s v=""/>
    <s v="count"/>
    <s v="N/A"/>
    <s v="N/A"/>
    <n v="1"/>
    <x v="511"/>
    <m/>
    <m/>
    <s v="20JUN2023 Quality Alert 23-061 issued regarding material thickness violation_x000a_last shipment rushed from coming back from blast and shipped same day_x000a_parts get placed in &quot;toaster&quot; racks, difficult to see full surfaces - reference previous 7D submitted to GDLS for this same issue and racks were solution to index parts for full visibility - need to review current process difficulties (meeting notes in folder)  Purchasing has followed up with material supplier, costs for defect can go back to them (see email in folder)_x000a_23JUN2023 Response from Supplier (Leeco): Quality Manager is going to have a meeting with plant manager that plates need to be inspected. _x000a_1)_x0009_Should be caught when the plate is received in from the mill_x000a_2)_x0009_Should be caught when plate leaves Leeco’s plant to go to Steelcraft._x000a_17JUL2023 notes added to blast and inspection operations - best to have 2 team members CLOSED "/>
    <s v="Mick"/>
    <m/>
    <m/>
    <m/>
    <m/>
    <s v="Closed"/>
    <n v="28"/>
    <d v="2023-07-17T00:00:00"/>
    <m/>
    <m/>
    <m/>
    <m/>
  </r>
  <r>
    <x v="2"/>
    <x v="0"/>
    <s v="23-125"/>
    <x v="0"/>
    <s v="Customer"/>
    <s v="Log Only"/>
    <x v="332"/>
    <x v="75"/>
    <s v="Side Frame"/>
    <s v="CD00308078_x000a_CN00765547"/>
    <x v="1"/>
    <s v=""/>
    <s v=""/>
    <s v=""/>
    <s v="count"/>
    <s v="N/A"/>
    <s v="N/A"/>
    <n v="1"/>
    <x v="512"/>
    <s v="Weld"/>
    <s v="Missing Component"/>
    <s v="22JUN2023 defect for 38 pieces to be inspected - qty 1 was found by GDLS; reviewed with dayshift operator and found these 3 channels are the only thing located by a template on the second side - this step was missed.  Quality Alert to be issued.   WI in the area is not a controlled document - needs review by Rob K. and updated before release_x000a_26JUN2023 Quality Alert 23-068 issued_x000a_31JUL2023 follow up with Rob K. for update to include spatter guard and check in on ITP use 01AUG2023 - ITP in use and Spatter Guard with John Megens now. 14AUG2023 spoke with operators with Rob K to emphasize importance of the attribute checking gauge (spatter guard) - Closed  "/>
    <s v="Mick"/>
    <m/>
    <m/>
    <m/>
    <m/>
    <s v="Closed"/>
    <n v="53"/>
    <d v="2023-08-14T00:00:00"/>
    <m/>
    <m/>
    <m/>
    <m/>
  </r>
  <r>
    <x v="1"/>
    <x v="1"/>
    <s v="23-126"/>
    <x v="0"/>
    <s v="Customer"/>
    <s v="Log Only"/>
    <x v="332"/>
    <x v="17"/>
    <s v="Axle Housing"/>
    <n v="513563"/>
    <x v="0"/>
    <s v=""/>
    <s v=""/>
    <s v=""/>
    <s v="count"/>
    <n v="175702"/>
    <d v="2023-06-01T00:00:00"/>
    <n v="1"/>
    <x v="513"/>
    <s v="Receiving / Supplier"/>
    <s v="in Dispute"/>
    <s v="TBD - NCR Back to Komatsu supplied Casting? _x000a_Reworked stock at Komatsu - certified stock? _x000a_26JUN2023 Jeff Smith is working on removing this from Steelcraft_x000a_29JUN2023 Jeff replied &quot;requested to change the supplier&quot; CANCELLED"/>
    <s v="Cynthia"/>
    <m/>
    <m/>
    <m/>
    <m/>
    <s v="Closed"/>
    <n v="7"/>
    <d v="2023-06-29T00:00:00"/>
    <m/>
    <m/>
    <m/>
    <m/>
  </r>
  <r>
    <x v="2"/>
    <x v="5"/>
    <s v="23-127"/>
    <x v="3"/>
    <s v="Customer"/>
    <s v="Log Only"/>
    <x v="323"/>
    <x v="273"/>
    <s v="OSP Operation per dwg"/>
    <s v="CD00300322"/>
    <x v="1"/>
    <s v=""/>
    <s v=""/>
    <s v=""/>
    <s v="count"/>
    <s v="N/A"/>
    <s v="N/A"/>
    <n v="1"/>
    <x v="514"/>
    <s v="Machining"/>
    <s v="Dim O/S"/>
    <s v="MRB Log only (supporting docs and links in folder)"/>
    <s v="Mike E. "/>
    <m/>
    <m/>
    <m/>
    <m/>
    <s v="Closed"/>
    <n v="0"/>
    <d v="2023-05-29T00:00:00"/>
    <m/>
    <m/>
    <m/>
    <m/>
  </r>
  <r>
    <x v="2"/>
    <x v="5"/>
    <s v="23-128"/>
    <x v="3"/>
    <s v="Customer"/>
    <s v="Log Only"/>
    <x v="323"/>
    <x v="273"/>
    <s v="OSP Operation per dwg"/>
    <s v="CD00300317"/>
    <x v="1"/>
    <s v=""/>
    <s v=""/>
    <s v=""/>
    <s v="count"/>
    <s v="N/A"/>
    <s v="N/A"/>
    <n v="1"/>
    <x v="515"/>
    <s v="Machining"/>
    <s v="Dim O/S"/>
    <s v="MRB Log only (supporting docs and links in folder)"/>
    <s v="Mike E. "/>
    <m/>
    <m/>
    <m/>
    <m/>
    <s v="Closed"/>
    <n v="0"/>
    <d v="2023-05-29T00:00:00"/>
    <m/>
    <m/>
    <m/>
    <m/>
  </r>
  <r>
    <x v="2"/>
    <x v="5"/>
    <s v="23-129"/>
    <x v="3"/>
    <s v="Customer"/>
    <s v="Log Only"/>
    <x v="323"/>
    <x v="273"/>
    <s v="OSP Operation per dwg"/>
    <s v="CD00300314"/>
    <x v="1"/>
    <s v=""/>
    <s v=""/>
    <s v=""/>
    <s v="count"/>
    <s v="N/A"/>
    <s v="N/A"/>
    <n v="1"/>
    <x v="516"/>
    <s v="Machining"/>
    <s v="Dim O/S"/>
    <s v="MRB Log only (supporting docs and links in folder)"/>
    <s v="Mike E. "/>
    <m/>
    <m/>
    <m/>
    <m/>
    <s v="Closed"/>
    <n v="0"/>
    <d v="2023-05-29T00:00:00"/>
    <m/>
    <m/>
    <m/>
    <m/>
  </r>
  <r>
    <x v="2"/>
    <x v="5"/>
    <s v="23-130"/>
    <x v="3"/>
    <s v="Customer"/>
    <s v="Log Only"/>
    <x v="323"/>
    <x v="273"/>
    <s v="OSP Operation per dwg"/>
    <s v="CD00300319"/>
    <x v="1"/>
    <s v=""/>
    <s v=""/>
    <s v=""/>
    <s v="count"/>
    <s v="N/A"/>
    <s v="N/A"/>
    <n v="1"/>
    <x v="517"/>
    <s v="Machining"/>
    <s v="Dim O/S"/>
    <s v="MRB Log only (supporting docs and links in folder)"/>
    <s v="Mike E. "/>
    <m/>
    <m/>
    <m/>
    <m/>
    <s v="Closed"/>
    <n v="0"/>
    <d v="2023-05-29T00:00:00"/>
    <m/>
    <m/>
    <m/>
    <m/>
  </r>
  <r>
    <x v="2"/>
    <x v="5"/>
    <s v="23-131"/>
    <x v="3"/>
    <s v="Customer"/>
    <s v="Log Only"/>
    <x v="323"/>
    <x v="273"/>
    <s v="OSP Operation per dwg"/>
    <s v="CD00300316"/>
    <x v="1"/>
    <s v=""/>
    <s v=""/>
    <s v=""/>
    <s v="count"/>
    <s v="N/A"/>
    <s v="N/A"/>
    <n v="1"/>
    <x v="518"/>
    <s v="Machining"/>
    <s v="Dim O/S"/>
    <s v="MRB Log only (supporting docs and links in folder)"/>
    <s v="Mike E. "/>
    <m/>
    <m/>
    <m/>
    <m/>
    <s v="Closed"/>
    <n v="0"/>
    <d v="2023-05-29T00:00:00"/>
    <m/>
    <m/>
    <m/>
    <m/>
  </r>
  <r>
    <x v="2"/>
    <x v="5"/>
    <s v="23-132"/>
    <x v="3"/>
    <s v="Customer"/>
    <s v="Log Only"/>
    <x v="323"/>
    <x v="273"/>
    <s v="OSP Operation per dwg"/>
    <s v="CD00300321"/>
    <x v="1"/>
    <s v=""/>
    <s v=""/>
    <s v=""/>
    <s v="count"/>
    <s v="N/A"/>
    <s v="N/A"/>
    <n v="1"/>
    <x v="519"/>
    <s v="Machining"/>
    <s v="Dim O/S"/>
    <s v="MRB Log only (supporting docs and links in folder)"/>
    <s v="Mike E. "/>
    <m/>
    <m/>
    <m/>
    <m/>
    <s v="Closed"/>
    <n v="0"/>
    <d v="2023-05-29T00:00:00"/>
    <m/>
    <m/>
    <m/>
    <m/>
  </r>
  <r>
    <x v="2"/>
    <x v="5"/>
    <s v="23-133"/>
    <x v="3"/>
    <s v="Customer"/>
    <s v="Log Only"/>
    <x v="323"/>
    <x v="273"/>
    <s v="OSP Operation per dwg"/>
    <s v="CDR-00000461"/>
    <x v="1"/>
    <s v=""/>
    <s v=""/>
    <s v=""/>
    <s v="count"/>
    <s v="N/A"/>
    <s v="N/A"/>
    <n v="1"/>
    <x v="520"/>
    <s v="Machining"/>
    <s v="Dim O/S"/>
    <s v="MRB Log only (supporting docs and links in folder)"/>
    <s v="Mike E. "/>
    <m/>
    <m/>
    <m/>
    <m/>
    <s v="Closed"/>
    <n v="0"/>
    <d v="2023-05-29T00:00:00"/>
    <m/>
    <m/>
    <m/>
    <m/>
  </r>
  <r>
    <x v="0"/>
    <x v="0"/>
    <s v="23-134"/>
    <x v="0"/>
    <s v="Customer"/>
    <s v="Log Only"/>
    <x v="332"/>
    <x v="204"/>
    <s v="Platform A., RH Deck STR "/>
    <n v="513564"/>
    <x v="0"/>
    <s v=""/>
    <s v=""/>
    <s v=""/>
    <s v="count"/>
    <n v="467943"/>
    <d v="2023-06-23T00:00:00"/>
    <n v="1"/>
    <x v="521"/>
    <s v="Weld"/>
    <s v="Missing Component"/>
    <s v="Issued QA 23-062. ITP was not followed properly"/>
    <s v="Sibin"/>
    <m/>
    <m/>
    <m/>
    <m/>
    <s v="Closed"/>
    <n v="7"/>
    <d v="2023-06-29T00:00:00"/>
    <m/>
    <m/>
    <m/>
    <m/>
  </r>
  <r>
    <x v="0"/>
    <x v="0"/>
    <s v="23-135"/>
    <x v="0"/>
    <s v="Customer"/>
    <s v="Log Only"/>
    <x v="333"/>
    <x v="213"/>
    <s v="Cab G"/>
    <n v="513576"/>
    <x v="0"/>
    <s v=""/>
    <s v=""/>
    <s v=""/>
    <s v="count"/>
    <n v="467020"/>
    <d v="2023-05-23T00:00:00"/>
    <n v="1"/>
    <x v="522"/>
    <s v="Weld"/>
    <s v="Missing Component"/>
    <s v="Issued QA 23-063"/>
    <s v="Sibin"/>
    <m/>
    <m/>
    <m/>
    <m/>
    <s v="Closed"/>
    <n v="7"/>
    <d v="2023-06-30T00:00:00"/>
    <m/>
    <m/>
    <m/>
    <m/>
  </r>
  <r>
    <x v="0"/>
    <x v="0"/>
    <s v="23-136"/>
    <x v="4"/>
    <s v="Customer"/>
    <s v="Log Only"/>
    <x v="332"/>
    <x v="148"/>
    <s v="Control Box A"/>
    <n v="402737"/>
    <x v="16"/>
    <s v=""/>
    <s v=""/>
    <s v=""/>
    <s v="count"/>
    <m/>
    <m/>
    <n v="1"/>
    <x v="523"/>
    <s v="Paint"/>
    <s v="Contamination"/>
    <m/>
    <s v="Sibin"/>
    <m/>
    <m/>
    <m/>
    <m/>
    <s v="Closed"/>
    <n v="11"/>
    <d v="2023-07-03T00:00:00"/>
    <m/>
    <m/>
    <m/>
    <m/>
  </r>
  <r>
    <x v="0"/>
    <x v="6"/>
    <s v="23-137"/>
    <x v="0"/>
    <s v="Customer"/>
    <s v="Log Only"/>
    <x v="333"/>
    <x v="19"/>
    <s v="Tube str"/>
    <n v="935512"/>
    <x v="0"/>
    <s v=""/>
    <s v=""/>
    <s v=""/>
    <s v="count"/>
    <m/>
    <m/>
    <n v="1"/>
    <x v="524"/>
    <s v="Weld"/>
    <s v="Dim U/S"/>
    <m/>
    <s v="Sibin"/>
    <m/>
    <m/>
    <m/>
    <m/>
    <n v="514"/>
    <s v="Pending"/>
    <m/>
    <m/>
    <m/>
    <m/>
    <m/>
  </r>
  <r>
    <x v="0"/>
    <x v="0"/>
    <s v="23-138"/>
    <x v="0"/>
    <s v="Customer"/>
    <s v="Log Only"/>
    <x v="334"/>
    <x v="274"/>
    <s v="Platform A,LH Deck"/>
    <n v="513582"/>
    <x v="0"/>
    <s v=""/>
    <s v=""/>
    <s v=""/>
    <s v="count"/>
    <n v="449796"/>
    <d v="2023-08-22T00:00:00"/>
    <n v="1"/>
    <x v="525"/>
    <s v="Weld"/>
    <s v="Dim U/S"/>
    <m/>
    <s v="Sibin"/>
    <m/>
    <m/>
    <m/>
    <m/>
    <s v="Closed"/>
    <n v="37"/>
    <d v="2023-07-31T00:00:00"/>
    <m/>
    <m/>
    <m/>
    <m/>
  </r>
  <r>
    <x v="0"/>
    <x v="0"/>
    <s v="23-139"/>
    <x v="2"/>
    <s v="Customer"/>
    <s v="Log Only"/>
    <x v="335"/>
    <x v="275"/>
    <s v="Muffler A., Exhaust"/>
    <n v="896498"/>
    <x v="0"/>
    <s v=""/>
    <s v=""/>
    <n v="8"/>
    <s v="don't count"/>
    <n v="468126"/>
    <s v="W"/>
    <n v="2"/>
    <x v="526"/>
    <s v="Weld"/>
    <s v="Dim U/S"/>
    <s v="Requested  for 2 fixtures to check inlet and outlet dia._x000a_Issued QA-069"/>
    <s v="Sibin"/>
    <m/>
    <m/>
    <m/>
    <m/>
    <s v="Closed"/>
    <n v="16"/>
    <d v="2023-07-12T00:00:00"/>
    <m/>
    <m/>
    <m/>
    <m/>
  </r>
  <r>
    <x v="0"/>
    <x v="1"/>
    <s v="23-140"/>
    <x v="0"/>
    <s v="Customer"/>
    <s v="Log Only"/>
    <x v="336"/>
    <x v="276"/>
    <s v="Cab A., Brake cabinet"/>
    <n v="513600"/>
    <x v="0"/>
    <s v=""/>
    <s v=""/>
    <s v=""/>
    <s v="count"/>
    <n v="464078"/>
    <d v="2023-03-23T00:00:00"/>
    <n v="1"/>
    <x v="527"/>
    <s v="Weld"/>
    <s v="Missing Component"/>
    <s v="There are no EC2027 part listed on the print. Reject removed"/>
    <s v="Sibin"/>
    <m/>
    <m/>
    <m/>
    <m/>
    <s v="Closed"/>
    <n v="0"/>
    <d v="2023-06-27T00:00:00"/>
    <m/>
    <m/>
    <m/>
    <m/>
  </r>
  <r>
    <x v="0"/>
    <x v="0"/>
    <s v="23-141"/>
    <x v="0"/>
    <s v="Customer"/>
    <s v="Log Only"/>
    <x v="336"/>
    <x v="277"/>
    <s v="Upright A., LH Str"/>
    <n v="935519"/>
    <x v="0"/>
    <s v=""/>
    <s v=""/>
    <s v=""/>
    <s v="count"/>
    <n v="454715"/>
    <d v="2023-05-23T00:00:00"/>
    <n v="1"/>
    <x v="528"/>
    <s v="Weld"/>
    <s v="Flatness"/>
    <m/>
    <s v="Sibin"/>
    <m/>
    <m/>
    <m/>
    <m/>
    <s v="Closed"/>
    <n v="9"/>
    <d v="2023-07-06T00:00:00"/>
    <m/>
    <m/>
    <m/>
    <m/>
  </r>
  <r>
    <x v="0"/>
    <x v="6"/>
    <s v="23-142"/>
    <x v="0"/>
    <s v="Customer"/>
    <s v="Log Only"/>
    <x v="335"/>
    <x v="278"/>
    <s v="Weldment, Frame mounting bracket"/>
    <m/>
    <x v="12"/>
    <s v=""/>
    <s v=""/>
    <s v=""/>
    <s v="count"/>
    <m/>
    <m/>
    <n v="1"/>
    <x v="529"/>
    <s v="Weld"/>
    <s v="Weld O/S"/>
    <s v="Issued QA 23-065"/>
    <m/>
    <m/>
    <m/>
    <m/>
    <m/>
    <n v="511"/>
    <s v="Pending"/>
    <m/>
    <m/>
    <m/>
    <m/>
    <m/>
  </r>
  <r>
    <x v="2"/>
    <x v="1"/>
    <s v="23-143"/>
    <x v="0"/>
    <s v="Customer"/>
    <s v="Log Only"/>
    <x v="337"/>
    <x v="279"/>
    <s v="Bracket"/>
    <s v="email from DEW"/>
    <x v="1"/>
    <s v="Email"/>
    <s v=""/>
    <s v=""/>
    <s v="don't count"/>
    <s v="N/A"/>
    <s v="N/A"/>
    <s v="TBD"/>
    <x v="530"/>
    <s v="Forming"/>
    <s v="Flatness"/>
    <s v="Investigation found that no flatness spec on the top level 10660215-011"/>
    <s v="Kirby"/>
    <m/>
    <m/>
    <m/>
    <m/>
    <s v="Closed"/>
    <n v="3"/>
    <d v="2023-07-07T00:00:00"/>
    <m/>
    <m/>
    <m/>
    <m/>
  </r>
  <r>
    <x v="1"/>
    <x v="0"/>
    <s v="23-144"/>
    <x v="0"/>
    <s v="Customer"/>
    <s v="Log Only"/>
    <x v="338"/>
    <x v="280"/>
    <s v="Axle Housing"/>
    <n v="513649"/>
    <x v="0"/>
    <s v=""/>
    <s v=""/>
    <s v=""/>
    <s v="count"/>
    <n v="174752"/>
    <d v="2023-05-01T00:00:00"/>
    <n v="1"/>
    <x v="531"/>
    <s v="Weld"/>
    <s v="Off Location"/>
    <s v="Studs were laid out by hand.  Dave is updating DXF to have stud locations laser etched on one side, and a new template for the other side.  Quality Alert 23-071 issued. Faro images did not capture this feature from the angle of the camera. _x000a_ECN 23-085 XB1094 ECN 23-087 EG0569 ECN 23-088 - similar parts_x000a_Template Listing reference posted for each applicable Weld Cell. CLOSED"/>
    <s v="Lee"/>
    <m/>
    <m/>
    <m/>
    <m/>
    <s v="Closed"/>
    <n v="23"/>
    <d v="2023-07-28T00:00:00"/>
    <m/>
    <m/>
    <m/>
    <m/>
  </r>
  <r>
    <x v="2"/>
    <x v="0"/>
    <s v="23-145"/>
    <x v="3"/>
    <s v="Customer"/>
    <s v="Log Only"/>
    <x v="339"/>
    <x v="281"/>
    <s v="Front Tunnel Tacked assy"/>
    <s v=" CD00308628_x000a_CN00766121 "/>
    <x v="1"/>
    <s v=""/>
    <s v=""/>
    <s v=""/>
    <s v="count"/>
    <s v="N/A"/>
    <s v="N/A"/>
    <n v="24"/>
    <x v="532"/>
    <s v="Bevel"/>
    <s v="Dim U/S"/>
    <s v="TBD - it is with the DND, they hope to have answer next week_x000a_Connected with 8D on CAR 23-045_x000a_04AUG2023 Approved by GDLS"/>
    <s v="Mick"/>
    <m/>
    <m/>
    <m/>
    <m/>
    <s v="Closed"/>
    <n v="29"/>
    <d v="2023-08-04T00:00:00"/>
    <m/>
    <m/>
    <m/>
    <m/>
  </r>
  <r>
    <x v="0"/>
    <x v="0"/>
    <s v="23-146"/>
    <x v="0"/>
    <s v="Customer"/>
    <s v="Log Only"/>
    <x v="339"/>
    <x v="282"/>
    <s v="Platform A, Centre Str"/>
    <n v="513658"/>
    <x v="0"/>
    <s v=""/>
    <s v=""/>
    <s v=""/>
    <s v="count"/>
    <m/>
    <m/>
    <n v="1"/>
    <x v="533"/>
    <s v="Laser / Plasma"/>
    <s v="Dim U/S"/>
    <s v="Issued supplier NCR to Stratford. 100% Inspection using vernier Capilers going forward. QA 23-072"/>
    <s v="Sibin  "/>
    <m/>
    <m/>
    <m/>
    <m/>
    <s v="Closed"/>
    <n v="25"/>
    <d v="2023-07-31T00:00:00"/>
    <m/>
    <m/>
    <m/>
    <m/>
  </r>
  <r>
    <x v="1"/>
    <x v="0"/>
    <s v="23-147"/>
    <x v="0"/>
    <s v="Customer"/>
    <s v="Log Only"/>
    <x v="340"/>
    <x v="146"/>
    <s v="Axle Housing"/>
    <n v="513664"/>
    <x v="0"/>
    <s v=""/>
    <s v=""/>
    <s v=""/>
    <s v="count"/>
    <s v="WO174762"/>
    <d v="2023-05-01T00:00:00"/>
    <n v="1"/>
    <x v="534"/>
    <s v="Weld"/>
    <s v="Missing Component"/>
    <s v="sub weldments moved to P3 recently and missed getting sub added to kit from P2 - Quality Alert 23-074 issued to remind shipping to add the subs and welders to watch for the subs in the kit. - CLOSED - reworking at Komatsu"/>
    <s v="Lee"/>
    <m/>
    <m/>
    <m/>
    <m/>
    <s v="Closed"/>
    <n v="3"/>
    <d v="2023-07-10T00:00:00"/>
    <m/>
    <m/>
    <m/>
    <m/>
  </r>
  <r>
    <x v="0"/>
    <x v="1"/>
    <s v="23-148"/>
    <x v="0"/>
    <s v="Customer"/>
    <s v="Log Only"/>
    <x v="340"/>
    <x v="110"/>
    <s v="Mount A., Str"/>
    <n v="935560"/>
    <x v="0"/>
    <s v=""/>
    <s v=""/>
    <s v=""/>
    <s v="count"/>
    <n v="467137"/>
    <d v="2023-05-23T00:00:00"/>
    <n v="1"/>
    <x v="535"/>
    <s v="Weld"/>
    <s v="Flatness"/>
    <s v="More information required. No flatness called out for plate bent 58F4601400. Reject removed."/>
    <s v="Sibin"/>
    <m/>
    <m/>
    <m/>
    <m/>
    <s v="Closed"/>
    <n v="0"/>
    <d v="2023-07-07T00:00:00"/>
    <m/>
    <m/>
    <m/>
    <m/>
  </r>
  <r>
    <x v="1"/>
    <x v="0"/>
    <s v="23-149"/>
    <x v="0"/>
    <s v="Customer"/>
    <s v="Log Only"/>
    <x v="340"/>
    <x v="283"/>
    <s v="Chassis"/>
    <s v="email"/>
    <x v="5"/>
    <s v="Email"/>
    <s v=""/>
    <s v=""/>
    <s v="don't count"/>
    <n v="175362"/>
    <d v="2023-06-01T00:00:00"/>
    <n v="2"/>
    <x v="536"/>
    <s v="Weld"/>
    <s v="Off Location"/>
    <s v="10JUL2023 Notified forming supplier of bend condition, issued Quality Alert 23-073 to check forming and watch for gap at assembly.  Operator was verbally reminded about the missing welds.  CLOSED"/>
    <s v="Dave"/>
    <m/>
    <m/>
    <m/>
    <m/>
    <s v="Closed"/>
    <n v="3"/>
    <d v="2023-07-10T00:00:00"/>
    <m/>
    <m/>
    <m/>
    <m/>
  </r>
  <r>
    <x v="1"/>
    <x v="1"/>
    <s v="23-150"/>
    <x v="0"/>
    <s v="Customer"/>
    <s v="Log Only"/>
    <x v="341"/>
    <x v="17"/>
    <s v="Axle Housing"/>
    <n v="896581"/>
    <x v="0"/>
    <s v=""/>
    <s v=""/>
    <n v="8"/>
    <s v="don't count"/>
    <s v="WO175701"/>
    <d v="2023-05-01T00:00:00"/>
    <n v="1"/>
    <x v="537"/>
    <s v="Receiving / Supplier"/>
    <s v="in Dispute"/>
    <s v="N/A - casting is a Komatsu supplied item which was supposed to be certified stock since Feb 2023 - email to Jeff Smith to remove from Steelcraft - Cancelled"/>
    <s v="Cynthia"/>
    <m/>
    <m/>
    <m/>
    <m/>
    <s v="Closed"/>
    <n v="0"/>
    <d v="2023-07-14T00:00:00"/>
    <m/>
    <m/>
    <m/>
    <m/>
  </r>
  <r>
    <x v="0"/>
    <x v="1"/>
    <s v="23-151"/>
    <x v="0"/>
    <s v="Customer"/>
    <s v="Log Only"/>
    <x v="342"/>
    <x v="284"/>
    <s v="Plate bent foot rest"/>
    <n v="953709"/>
    <x v="0"/>
    <s v=""/>
    <s v=""/>
    <s v=""/>
    <s v="count"/>
    <n v="207681"/>
    <d v="2023-05-01T00:00:00"/>
    <n v="1"/>
    <x v="538"/>
    <s v="Stamping"/>
    <s v="Missing Product ID"/>
    <s v="Komatsu did not updated the print as per the chnages made in 2013 to have the hole dia 4 X 8.0"/>
    <s v="Sibin"/>
    <m/>
    <m/>
    <m/>
    <m/>
    <s v="Closed"/>
    <n v="0"/>
    <d v="2023-07-18T00:00:00"/>
    <m/>
    <m/>
    <m/>
    <m/>
  </r>
  <r>
    <x v="0"/>
    <x v="0"/>
    <s v="23-152"/>
    <x v="0"/>
    <s v="Customer"/>
    <s v="Log Only"/>
    <x v="342"/>
    <x v="285"/>
    <s v="Bracket RH Rad"/>
    <n v="935564"/>
    <x v="0"/>
    <s v=""/>
    <s v=""/>
    <s v=""/>
    <s v="count"/>
    <n v="470415"/>
    <d v="2023-07-01T00:00:00"/>
    <n v="1"/>
    <x v="539"/>
    <s v="Weld"/>
    <s v="Poor Function"/>
    <s v="QA 23-077 Issued. No parts should be stored on the rack without being checked by Team lead"/>
    <s v="Sibin"/>
    <m/>
    <m/>
    <m/>
    <m/>
    <s v="Closed"/>
    <n v="3"/>
    <d v="2023-07-21T00:00:00"/>
    <m/>
    <m/>
    <m/>
    <m/>
  </r>
  <r>
    <x v="0"/>
    <x v="0"/>
    <s v="23-153"/>
    <x v="2"/>
    <s v="Customer"/>
    <s v="Log Only"/>
    <x v="342"/>
    <x v="285"/>
    <s v="Bracket RH Rad"/>
    <n v="896593"/>
    <x v="0"/>
    <s v=""/>
    <s v=""/>
    <n v="8"/>
    <s v="don't count"/>
    <n v="470415"/>
    <d v="2023-07-01T00:00:00"/>
    <n v="6"/>
    <x v="539"/>
    <s v="Weld"/>
    <s v="Poor Function"/>
    <m/>
    <s v="Sibin"/>
    <m/>
    <m/>
    <m/>
    <m/>
    <s v="Closed"/>
    <n v="3"/>
    <d v="2023-07-21T00:00:00"/>
    <m/>
    <m/>
    <m/>
    <m/>
  </r>
  <r>
    <x v="0"/>
    <x v="0"/>
    <s v="23-154"/>
    <x v="0"/>
    <s v="Customer"/>
    <s v="Log Only"/>
    <x v="343"/>
    <x v="286"/>
    <s v="Speaker ,Panel"/>
    <n v="953706"/>
    <x v="0"/>
    <s v=""/>
    <s v=""/>
    <s v=""/>
    <s v="count"/>
    <n v="207631"/>
    <d v="2023-06-23T00:00:00"/>
    <n v="1"/>
    <x v="540"/>
    <s v="Laser / Plasma"/>
    <s v="Dim O/S"/>
    <s v="DXF file had wrong dimension since 1995. Tom Currie will initiate the DXF change. Will submit a deviation for o/s slots. Our shipping pictures shows parts were not damaged at the time of shipping. Submitted the deviation for slot size for the parts in stock"/>
    <s v="Tom Currie"/>
    <m/>
    <m/>
    <m/>
    <m/>
    <s v="Closed"/>
    <n v="4"/>
    <d v="2023-07-21T00:00:00"/>
    <m/>
    <m/>
    <m/>
    <m/>
  </r>
  <r>
    <x v="2"/>
    <x v="0"/>
    <s v="23-155"/>
    <x v="4"/>
    <s v="Customer"/>
    <s v="Log Only"/>
    <x v="344"/>
    <x v="287"/>
    <s v="Plate,Filler"/>
    <s v="CD00309405"/>
    <x v="1"/>
    <s v=""/>
    <s v=""/>
    <s v=""/>
    <s v="count"/>
    <m/>
    <m/>
    <n v="27"/>
    <x v="541"/>
    <s v="Clean/Grind"/>
    <s v="Rust - Pitting"/>
    <s v="note in Eng Master - MAX 30 SECONDS FOR BLASTING, last WO for 48 pieces (rework for flatness) - added Flatness op to Eng Master_x000a_Investigation found that parts were reworked for flatness and there was a significant delay from the time they were blasted until the parts shipped.  (see email with details in folder) Relevant employees informed and reminded that parts need to be blasted close to shipment day (flash rust due to humidity in summer)"/>
    <s v="Mick"/>
    <m/>
    <m/>
    <m/>
    <m/>
    <s v="Closed"/>
    <n v="11"/>
    <d v="2023-08-04T00:00:00"/>
    <m/>
    <m/>
    <m/>
    <m/>
  </r>
  <r>
    <x v="1"/>
    <x v="0"/>
    <s v="23-156"/>
    <x v="0"/>
    <s v="Customer"/>
    <s v="Log Only"/>
    <x v="345"/>
    <x v="235"/>
    <s v="Axle Housing"/>
    <n v="513774"/>
    <x v="0"/>
    <s v=""/>
    <s v=""/>
    <s v=""/>
    <s v="count"/>
    <n v="177042"/>
    <d v="2023-06-01T00:00:00"/>
    <n v="1"/>
    <x v="542"/>
    <s v="Receiving / Supplier"/>
    <s v="Dim O/S"/>
    <s v="6 pieces on hand in Visual for EJ4381.  Other axle at customer would be WO177041.   Quality Alert 23-076 issued - template to be created for these hole locations. (see email with concept in folder)  NCR 23-079 to Stratford Supplier for further investigation (and rework leg) Meeting with Stratford group to establish best practices moving forward.  Encourage operators to record measurements on the print that comes with the WO traveller to identify the measured dimension (give a physical action to the manual operation). "/>
    <s v="Lee / Mick"/>
    <m/>
    <m/>
    <m/>
    <m/>
    <s v="Closed"/>
    <n v="0"/>
    <d v="2023-07-25T00:00:00"/>
    <m/>
    <m/>
    <m/>
    <m/>
  </r>
  <r>
    <x v="0"/>
    <x v="2"/>
    <s v="23-157"/>
    <x v="0"/>
    <s v="Customer"/>
    <s v="Log Only"/>
    <x v="344"/>
    <x v="261"/>
    <s v="Upright Str RH"/>
    <n v="513764"/>
    <x v="0"/>
    <s v=""/>
    <s v=""/>
    <s v=""/>
    <s v="count"/>
    <m/>
    <m/>
    <n v="1"/>
    <x v="543"/>
    <s v="Weld"/>
    <s v="Wrong Component"/>
    <s v="No work order or date code provided. Require more information"/>
    <s v="Sibin"/>
    <m/>
    <m/>
    <m/>
    <m/>
    <n v="483"/>
    <s v="Pending"/>
    <m/>
    <m/>
    <m/>
    <m/>
    <m/>
  </r>
  <r>
    <x v="0"/>
    <x v="0"/>
    <s v="23-158"/>
    <x v="0"/>
    <s v="Internal"/>
    <s v="5 Why"/>
    <x v="346"/>
    <x v="142"/>
    <s v="Tank A., DEF W/Covers "/>
    <s v="email from Shaq"/>
    <x v="0"/>
    <s v="Email"/>
    <s v=""/>
    <s v=""/>
    <s v="don't count"/>
    <n v="470694"/>
    <m/>
    <s v="TBD"/>
    <x v="544"/>
    <s v="Weld"/>
    <s v="Wrong Component"/>
    <s v=" Create a Visual Aid showing the type of wire to be used for different types of material to be welded"/>
    <s v="Sibin / Ioan"/>
    <m/>
    <m/>
    <m/>
    <m/>
    <s v="Closed"/>
    <n v="5"/>
    <d v="2023-07-31T00:00:00"/>
    <m/>
    <m/>
    <m/>
    <m/>
  </r>
  <r>
    <x v="0"/>
    <x v="0"/>
    <s v="23-159"/>
    <x v="0"/>
    <s v="Customer"/>
    <s v="Log Only"/>
    <x v="346"/>
    <x v="265"/>
    <s v="Cab G"/>
    <n v="513784"/>
    <x v="0"/>
    <s v=""/>
    <s v=""/>
    <s v=""/>
    <s v="count"/>
    <n v="470317"/>
    <d v="2023-07-23T00:00:00"/>
    <n v="1"/>
    <x v="545"/>
    <s v="Weld"/>
    <s v="Poor Function"/>
    <m/>
    <s v="Sibin"/>
    <m/>
    <m/>
    <m/>
    <m/>
    <s v="Closed"/>
    <n v="5"/>
    <d v="2023-07-31T00:00:00"/>
    <m/>
    <m/>
    <m/>
    <m/>
  </r>
  <r>
    <x v="1"/>
    <x v="0"/>
    <s v="23-160"/>
    <x v="2"/>
    <s v="Customer"/>
    <s v="Log Only"/>
    <x v="345"/>
    <x v="235"/>
    <s v="Axle Housing"/>
    <n v="513777"/>
    <x v="0"/>
    <s v=""/>
    <s v=""/>
    <s v=""/>
    <s v="count"/>
    <s v="WO177043"/>
    <d v="2023-06-01T00:00:00"/>
    <n v="1"/>
    <x v="546"/>
    <s v="Receiving / Supplier"/>
    <s v="Dim O/S"/>
    <s v="See CAR 23-156"/>
    <s v="Lee/Mick"/>
    <m/>
    <m/>
    <m/>
    <m/>
    <s v="Closed"/>
    <n v="0"/>
    <d v="2023-07-25T00:00:00"/>
    <m/>
    <m/>
    <m/>
    <m/>
  </r>
  <r>
    <x v="1"/>
    <x v="0"/>
    <s v="23-161"/>
    <x v="2"/>
    <s v="Customer"/>
    <s v="Log Only"/>
    <x v="347"/>
    <x v="259"/>
    <s v="Axle Housing"/>
    <n v="513798"/>
    <x v="0"/>
    <s v=""/>
    <s v=""/>
    <s v=""/>
    <s v="count"/>
    <s v="WO177380"/>
    <d v="2023-06-01T00:00:00"/>
    <n v="1"/>
    <x v="547"/>
    <s v="Receiving / Supplier"/>
    <s v="Dim O/S"/>
    <s v="See CAR 23-156"/>
    <s v="Lee/Mick"/>
    <m/>
    <m/>
    <m/>
    <m/>
    <s v="Closed"/>
    <n v="0"/>
    <d v="2023-07-27T00:00:00"/>
    <m/>
    <m/>
    <m/>
    <m/>
  </r>
  <r>
    <x v="0"/>
    <x v="6"/>
    <s v="23-162"/>
    <x v="0"/>
    <s v="Customer"/>
    <s v="Log Only"/>
    <x v="347"/>
    <x v="266"/>
    <s v="Frame G,"/>
    <n v="513792"/>
    <x v="0"/>
    <s v=""/>
    <s v=""/>
    <s v=""/>
    <s v="count"/>
    <m/>
    <m/>
    <n v="1"/>
    <x v="548"/>
    <s v="Weld"/>
    <s v="Wrong Component"/>
    <s v="QA 23-078 See CAR 23-205"/>
    <s v="Sibin"/>
    <m/>
    <m/>
    <m/>
    <m/>
    <n v="480"/>
    <s v="Pending"/>
    <m/>
    <m/>
    <m/>
    <m/>
    <m/>
  </r>
  <r>
    <x v="0"/>
    <x v="0"/>
    <s v="23-163"/>
    <x v="0"/>
    <s v="Customer"/>
    <s v="Log Only"/>
    <x v="348"/>
    <x v="221"/>
    <s v="Platform Center Deck"/>
    <n v="513800"/>
    <x v="0"/>
    <s v=""/>
    <s v=""/>
    <s v=""/>
    <s v="count"/>
    <n v="470181"/>
    <d v="2023-06-23T00:00:00"/>
    <n v="1"/>
    <x v="549"/>
    <s v="Weld"/>
    <s v="Off Location"/>
    <s v="QA 23-079"/>
    <s v="Sibin"/>
    <m/>
    <m/>
    <m/>
    <m/>
    <s v="Closed"/>
    <n v="4"/>
    <d v="2023-08-01T00:00:00"/>
    <m/>
    <m/>
    <m/>
    <m/>
  </r>
  <r>
    <x v="0"/>
    <x v="0"/>
    <s v="23-164"/>
    <x v="2"/>
    <s v="Customer"/>
    <s v="Log Only"/>
    <x v="349"/>
    <x v="25"/>
    <s v="Rack Controller"/>
    <n v="896637"/>
    <x v="0"/>
    <s v=""/>
    <s v=""/>
    <n v="8"/>
    <s v="don't count"/>
    <n v="467876"/>
    <d v="2023-05-23T00:00:00"/>
    <n v="6"/>
    <x v="550"/>
    <s v="Stamping"/>
    <s v="Wrong Product ID"/>
    <s v="QA 23-080"/>
    <s v="Sibin"/>
    <m/>
    <m/>
    <m/>
    <m/>
    <s v="Closed"/>
    <n v="11"/>
    <d v="2023-08-09T00:00:00"/>
    <m/>
    <m/>
    <m/>
    <m/>
  </r>
  <r>
    <x v="0"/>
    <x v="0"/>
    <s v="23-165"/>
    <x v="2"/>
    <s v="Customer"/>
    <s v="Log Only"/>
    <x v="349"/>
    <x v="288"/>
    <s v="Sheet A., Bent LH"/>
    <n v="896638"/>
    <x v="0"/>
    <s v=""/>
    <s v=""/>
    <n v="8"/>
    <s v="don't count"/>
    <n v="443435"/>
    <d v="2023-01-22T00:00:00"/>
    <n v="3"/>
    <x v="551"/>
    <s v="Weld"/>
    <s v="Backwards/Wrong Side"/>
    <m/>
    <s v="Sibin"/>
    <m/>
    <m/>
    <m/>
    <m/>
    <s v="Closed"/>
    <n v="11"/>
    <d v="2023-08-09T00:00:00"/>
    <m/>
    <m/>
    <m/>
    <m/>
  </r>
  <r>
    <x v="0"/>
    <x v="0"/>
    <s v="23-166"/>
    <x v="0"/>
    <s v="Customer"/>
    <s v="Log Only"/>
    <x v="350"/>
    <x v="91"/>
    <s v="Tube Str"/>
    <n v="935590"/>
    <x v="0"/>
    <s v=""/>
    <s v=""/>
    <s v=""/>
    <s v="count"/>
    <n v="471699"/>
    <d v="2023-05-23T00:00:00"/>
    <n v="1"/>
    <x v="552"/>
    <s v="Machining"/>
    <s v="Dim U/S"/>
    <s v="Issue supplier NCR for Tesla as they machine these tubes"/>
    <s v="Sibin"/>
    <m/>
    <m/>
    <m/>
    <m/>
    <s v="Closed"/>
    <n v="11"/>
    <d v="2023-08-11T00:00:00"/>
    <m/>
    <m/>
    <m/>
    <m/>
  </r>
  <r>
    <x v="0"/>
    <x v="1"/>
    <s v="23-167"/>
    <x v="0"/>
    <s v="Customer"/>
    <s v="Log Only"/>
    <x v="350"/>
    <x v="232"/>
    <s v="Cab A., Brake Cabi."/>
    <n v="513831"/>
    <x v="0"/>
    <s v=""/>
    <s v=""/>
    <s v=""/>
    <s v="count"/>
    <n v="470645"/>
    <d v="2023-07-23T00:00:00"/>
    <n v="1"/>
    <x v="553"/>
    <s v="Weld"/>
    <s v="Poor Function"/>
    <s v="There is no call out on print for the measured 10 mm dimension. It would be redirectedto Komatsu Engineerig as per Jeff."/>
    <s v="Sibin"/>
    <m/>
    <m/>
    <m/>
    <m/>
    <s v="Closed"/>
    <n v="1"/>
    <d v="2023-08-01T00:00:00"/>
    <m/>
    <m/>
    <m/>
    <m/>
  </r>
  <r>
    <x v="1"/>
    <x v="0"/>
    <s v="23-168"/>
    <x v="0"/>
    <s v="Customer"/>
    <s v="Log Only"/>
    <x v="351"/>
    <x v="146"/>
    <s v="Axle Housing"/>
    <n v="896621"/>
    <x v="0"/>
    <s v=""/>
    <s v=""/>
    <n v="8"/>
    <s v="don't count"/>
    <n v="175985"/>
    <d v="2023-06-01T00:00:00"/>
    <n v="1"/>
    <x v="554"/>
    <s v="Weld"/>
    <s v="Audit"/>
    <s v="See PPT in folder with defect images_x000a_ITP-KOM-004 Weld repair criteria - printed for shop floor reference"/>
    <s v="Lee"/>
    <m/>
    <m/>
    <m/>
    <m/>
    <s v="Closed"/>
    <n v="3"/>
    <d v="2023-08-04T00:00:00"/>
    <m/>
    <m/>
    <m/>
    <m/>
  </r>
  <r>
    <x v="0"/>
    <x v="0"/>
    <s v="23-169"/>
    <x v="0"/>
    <s v="Customer"/>
    <s v="Log Only"/>
    <x v="352"/>
    <x v="289"/>
    <s v="STEP STR"/>
    <n v="953721"/>
    <x v="0"/>
    <s v=""/>
    <s v=""/>
    <s v=""/>
    <s v="count"/>
    <n v="474182"/>
    <d v="2023-07-23T00:00:00"/>
    <n v="1"/>
    <x v="555"/>
    <s v="Weld"/>
    <s v="Missing Weld"/>
    <m/>
    <s v="Sibin"/>
    <m/>
    <m/>
    <m/>
    <m/>
    <s v="Closed"/>
    <n v="8"/>
    <d v="2023-08-10T00:00:00"/>
    <m/>
    <m/>
    <m/>
    <m/>
  </r>
  <r>
    <x v="0"/>
    <x v="0"/>
    <s v="23-170"/>
    <x v="0"/>
    <s v="Customer"/>
    <s v="Log Only"/>
    <x v="352"/>
    <x v="290"/>
    <s v="STEP STR"/>
    <n v="953722"/>
    <x v="0"/>
    <s v=""/>
    <s v=""/>
    <s v=""/>
    <s v="count"/>
    <n v="474186"/>
    <d v="2023-07-23T00:00:00"/>
    <n v="1"/>
    <x v="556"/>
    <s v="Weld"/>
    <s v="Missing Weld"/>
    <m/>
    <s v="Sibin"/>
    <m/>
    <m/>
    <m/>
    <m/>
    <s v="Closed"/>
    <n v="8"/>
    <d v="2023-08-10T00:00:00"/>
    <m/>
    <m/>
    <m/>
    <m/>
  </r>
  <r>
    <x v="0"/>
    <x v="0"/>
    <s v="23-171"/>
    <x v="0"/>
    <s v="Customer"/>
    <s v="Log Only"/>
    <x v="353"/>
    <x v="3"/>
    <s v="Tubr Str."/>
    <n v="935596"/>
    <x v="0"/>
    <s v=""/>
    <s v=""/>
    <s v=""/>
    <s v="count"/>
    <n v="475467"/>
    <d v="2023-07-23T00:00:00"/>
    <n v="1"/>
    <x v="557"/>
    <s v="Weld"/>
    <s v="Poor Function"/>
    <m/>
    <s v="Sibin"/>
    <m/>
    <m/>
    <m/>
    <m/>
    <s v="Closed"/>
    <n v="8"/>
    <d v="2023-08-11T00:00:00"/>
    <m/>
    <m/>
    <m/>
    <m/>
  </r>
  <r>
    <x v="2"/>
    <x v="0"/>
    <s v="23-172"/>
    <x v="0"/>
    <s v="Customer"/>
    <s v="Log Only"/>
    <x v="354"/>
    <x v="291"/>
    <s v="Plate Rear Tunnel"/>
    <s v="CN00768258_x000a_CD00310237"/>
    <x v="1"/>
    <s v=""/>
    <s v=""/>
    <s v=""/>
    <s v="count"/>
    <s v="177716, 177717 "/>
    <d v="2023-08-02T00:00:00"/>
    <n v="2"/>
    <x v="558"/>
    <s v="Quality"/>
    <s v="Missed Operation"/>
    <s v="We notified the customer on this issue.  Inspector taggged with Green tag out of habit, they were reminded of the importance of watching for Pink paper and FAI stamp to ensure parts route to QA for FPIR after NDT. "/>
    <m/>
    <m/>
    <m/>
    <m/>
    <m/>
    <s v="Closed"/>
    <n v="0"/>
    <d v="2023-08-04T00:00:00"/>
    <m/>
    <m/>
    <m/>
    <m/>
  </r>
  <r>
    <x v="0"/>
    <x v="1"/>
    <s v="23-173"/>
    <x v="0"/>
    <s v="Customer"/>
    <s v="Log Only"/>
    <x v="355"/>
    <x v="13"/>
    <s v="UPRIGHT A., LH STR "/>
    <n v="935605"/>
    <x v="0"/>
    <s v=""/>
    <s v=""/>
    <s v=""/>
    <s v="count"/>
    <n v="368479"/>
    <d v="2023-07-23T00:00:00"/>
    <n v="1"/>
    <x v="559"/>
    <s v="Weld"/>
    <s v="Poor Function"/>
    <s v="Requested more information"/>
    <s v="Sibin"/>
    <m/>
    <m/>
    <m/>
    <m/>
    <s v="Closed"/>
    <n v="0"/>
    <d v="2023-08-07T00:00:00"/>
    <m/>
    <m/>
    <m/>
    <m/>
  </r>
  <r>
    <x v="0"/>
    <x v="6"/>
    <s v="23-174"/>
    <x v="0"/>
    <s v="Customer"/>
    <s v="Log Only"/>
    <x v="356"/>
    <x v="275"/>
    <s v="Muffler A., Exhaust"/>
    <n v="513933"/>
    <x v="0"/>
    <s v=""/>
    <s v=""/>
    <s v=""/>
    <s v="count"/>
    <n v="468126"/>
    <d v="2023-05-23T00:00:00"/>
    <n v="2"/>
    <x v="560"/>
    <s v="Shipping"/>
    <s v="Missing Component"/>
    <m/>
    <s v="John M. "/>
    <m/>
    <m/>
    <m/>
    <m/>
    <n v="461"/>
    <s v="Pending"/>
    <m/>
    <m/>
    <m/>
    <m/>
    <m/>
  </r>
  <r>
    <x v="0"/>
    <x v="6"/>
    <s v="23-175"/>
    <x v="0"/>
    <s v="Customer"/>
    <s v="Log Only"/>
    <x v="357"/>
    <x v="266"/>
    <s v="Frame G"/>
    <n v="513965"/>
    <x v="0"/>
    <s v=""/>
    <s v=""/>
    <s v=""/>
    <s v="count"/>
    <m/>
    <m/>
    <n v="1"/>
    <x v="548"/>
    <s v="Weld"/>
    <s v="Wrong Component"/>
    <s v="QA 23-078 See CAR 23-205"/>
    <s v="Sibin"/>
    <m/>
    <m/>
    <m/>
    <m/>
    <n v="459"/>
    <s v="Pending"/>
    <m/>
    <m/>
    <m/>
    <m/>
    <m/>
  </r>
  <r>
    <x v="0"/>
    <x v="0"/>
    <s v="23-176"/>
    <x v="0"/>
    <s v="Customer"/>
    <s v="Log Only"/>
    <x v="357"/>
    <x v="221"/>
    <s v="Platform, Center Deck"/>
    <n v="513970"/>
    <x v="0"/>
    <s v=""/>
    <s v=""/>
    <s v=""/>
    <s v="count"/>
    <m/>
    <m/>
    <n v="1"/>
    <x v="561"/>
    <s v="Weld"/>
    <s v="Wrong Component"/>
    <m/>
    <s v="Sibin"/>
    <m/>
    <m/>
    <m/>
    <m/>
    <s v="Closed"/>
    <n v="11"/>
    <d v="2023-08-28T00:00:00"/>
    <m/>
    <m/>
    <m/>
    <m/>
  </r>
  <r>
    <x v="1"/>
    <x v="0"/>
    <s v="23-177"/>
    <x v="0"/>
    <s v="Customer"/>
    <s v="Log Only"/>
    <x v="358"/>
    <x v="292"/>
    <s v="Axle Housing"/>
    <n v="513994"/>
    <x v="0"/>
    <s v=""/>
    <s v=""/>
    <s v=""/>
    <s v="count"/>
    <n v="178579"/>
    <d v="2023-07-01T00:00:00"/>
    <n v="1"/>
    <x v="562"/>
    <s v="Weld"/>
    <s v="Off Location"/>
    <s v="TBD - templates should be in place with listing posted at cell. Investigating - see email in folder_x000a_1500 part number is now marked on the 812 template since it is used for both models. "/>
    <s v="Lee"/>
    <m/>
    <m/>
    <m/>
    <m/>
    <s v="Closed"/>
    <n v="76"/>
    <d v="2023-11-06T00:00:00"/>
    <m/>
    <m/>
    <m/>
    <m/>
  </r>
  <r>
    <x v="0"/>
    <x v="0"/>
    <s v="23-178"/>
    <x v="0"/>
    <s v="Customer"/>
    <s v="Log Only"/>
    <x v="358"/>
    <x v="150"/>
    <s v="Platform A., LH Deck"/>
    <n v="513996"/>
    <x v="0"/>
    <s v=""/>
    <s v=""/>
    <s v=""/>
    <s v="count"/>
    <n v="471096"/>
    <d v="2023-08-23T00:00:00"/>
    <n v="1"/>
    <x v="563"/>
    <s v="Weld"/>
    <s v="Off Location"/>
    <m/>
    <m/>
    <m/>
    <m/>
    <m/>
    <m/>
    <s v="Closed"/>
    <n v="6"/>
    <d v="2023-08-28T00:00:00"/>
    <m/>
    <m/>
    <m/>
    <m/>
  </r>
  <r>
    <x v="0"/>
    <x v="0"/>
    <s v="23-179"/>
    <x v="0"/>
    <s v="Customer"/>
    <s v="Log Only"/>
    <x v="347"/>
    <x v="293"/>
    <s v="Upright Str LH"/>
    <n v="935589"/>
    <x v="0"/>
    <s v=""/>
    <s v=""/>
    <s v=""/>
    <s v="count"/>
    <n v="471548"/>
    <d v="2023-06-23T00:00:00"/>
    <n v="1"/>
    <x v="564"/>
    <s v="Weld"/>
    <s v="Off Location"/>
    <m/>
    <s v="Sibin"/>
    <m/>
    <m/>
    <m/>
    <m/>
    <s v="Closed"/>
    <n v="15"/>
    <d v="2023-08-11T00:00:00"/>
    <m/>
    <m/>
    <m/>
    <m/>
  </r>
  <r>
    <x v="1"/>
    <x v="0"/>
    <s v="23-180"/>
    <x v="0"/>
    <s v="Customer"/>
    <s v="Log Only"/>
    <x v="359"/>
    <x v="17"/>
    <s v="Axle Housing"/>
    <n v="514007"/>
    <x v="0"/>
    <s v=""/>
    <s v=""/>
    <s v=""/>
    <s v="count"/>
    <n v="177394"/>
    <d v="2023-07-01T00:00:00"/>
    <n v="1"/>
    <x v="565"/>
    <s v="Weld"/>
    <s v="Missed Operation"/>
    <s v="TBD - investigation found no reference in WI for cell 130 or 185.  Need to update WI.  Quality Alert 23-090 issued to watch for section view direction.  _x000a_WI not posted at cell 130"/>
    <s v="Lee"/>
    <d v="2023-08-23T00:00:00"/>
    <m/>
    <m/>
    <m/>
    <s v="Closed"/>
    <n v="9"/>
    <d v="2023-09-01T00:00:00"/>
    <m/>
    <m/>
    <m/>
    <m/>
  </r>
  <r>
    <x v="1"/>
    <x v="0"/>
    <s v="23-181"/>
    <x v="2"/>
    <s v="Customer"/>
    <s v="Log Only"/>
    <x v="359"/>
    <x v="294"/>
    <s v="Axle Housing"/>
    <n v="514008"/>
    <x v="0"/>
    <s v=""/>
    <s v=""/>
    <s v=""/>
    <s v="count"/>
    <n v="177046"/>
    <d v="2023-06-01T00:00:00"/>
    <n v="1"/>
    <x v="566"/>
    <s v="Weld"/>
    <s v="Missed Operation"/>
    <s v="See CAR 23-180"/>
    <s v="Lee"/>
    <m/>
    <m/>
    <m/>
    <m/>
    <s v="Closed"/>
    <n v="0"/>
    <d v="2023-08-23T00:00:00"/>
    <m/>
    <m/>
    <m/>
    <m/>
  </r>
  <r>
    <x v="1"/>
    <x v="0"/>
    <s v="23-182"/>
    <x v="2"/>
    <s v="Customer"/>
    <s v="Log Only"/>
    <x v="359"/>
    <x v="17"/>
    <s v="Axle Housing"/>
    <n v="514010"/>
    <x v="0"/>
    <s v=""/>
    <s v=""/>
    <s v=""/>
    <s v="count"/>
    <n v="178807"/>
    <d v="2023-07-01T00:00:00"/>
    <n v="1"/>
    <x v="567"/>
    <s v="Weld"/>
    <s v="Missed Operation"/>
    <s v="See CAR 23-180"/>
    <s v="Lee"/>
    <m/>
    <m/>
    <m/>
    <m/>
    <s v="Closed"/>
    <n v="0"/>
    <d v="2023-08-23T00:00:00"/>
    <m/>
    <m/>
    <m/>
    <m/>
  </r>
  <r>
    <x v="1"/>
    <x v="0"/>
    <s v="23-183"/>
    <x v="2"/>
    <s v="Customer"/>
    <s v="Log Only"/>
    <x v="359"/>
    <x v="17"/>
    <s v="Axle Housing"/>
    <n v="514011"/>
    <x v="0"/>
    <s v=""/>
    <s v=""/>
    <s v=""/>
    <s v="count"/>
    <n v="175701"/>
    <d v="2023-05-01T00:00:00"/>
    <n v="1"/>
    <x v="568"/>
    <s v="Weld"/>
    <s v="Missed Operation"/>
    <s v="See CAR 23-180"/>
    <s v="Lee"/>
    <m/>
    <m/>
    <m/>
    <m/>
    <s v="Closed"/>
    <n v="0"/>
    <d v="2023-08-23T00:00:00"/>
    <m/>
    <m/>
    <m/>
    <m/>
  </r>
  <r>
    <x v="0"/>
    <x v="0"/>
    <s v="23-184"/>
    <x v="0"/>
    <s v="Customer"/>
    <s v="Log Only"/>
    <x v="359"/>
    <x v="295"/>
    <s v="Cab A., Brake Cabinet"/>
    <n v="514013"/>
    <x v="0"/>
    <s v=""/>
    <s v=""/>
    <s v=""/>
    <s v="count"/>
    <n v="476143"/>
    <d v="2023-08-23T00:00:00"/>
    <n v="1"/>
    <x v="569"/>
    <s v="Weld"/>
    <s v="Wrong Component"/>
    <m/>
    <s v="Sibin"/>
    <m/>
    <m/>
    <m/>
    <m/>
    <s v="Closed"/>
    <n v="15"/>
    <d v="2023-09-07T00:00:00"/>
    <m/>
    <m/>
    <m/>
    <m/>
  </r>
  <r>
    <x v="0"/>
    <x v="0"/>
    <s v="23-185"/>
    <x v="2"/>
    <s v="Customer"/>
    <s v="Log Only"/>
    <x v="360"/>
    <x v="82"/>
    <s v="Plate Formed Cover"/>
    <n v="896779"/>
    <x v="0"/>
    <s v=""/>
    <s v=""/>
    <n v="8"/>
    <s v="don't count"/>
    <m/>
    <m/>
    <n v="17"/>
    <x v="570"/>
    <s v="Shipping"/>
    <s v="Poor Function"/>
    <m/>
    <s v="John M"/>
    <m/>
    <m/>
    <m/>
    <m/>
    <s v="Closed"/>
    <n v="43"/>
    <d v="2023-10-18T00:00:00"/>
    <m/>
    <m/>
    <m/>
    <m/>
  </r>
  <r>
    <x v="0"/>
    <x v="0"/>
    <s v="23-186"/>
    <x v="0"/>
    <s v="Customer"/>
    <s v="Log Only"/>
    <x v="361"/>
    <x v="91"/>
    <s v="Tube Str"/>
    <n v="935641"/>
    <x v="0"/>
    <s v=""/>
    <s v=""/>
    <s v=""/>
    <s v="count"/>
    <m/>
    <m/>
    <n v="1"/>
    <x v="571"/>
    <s v="Machining"/>
    <s v="Dim U/S"/>
    <m/>
    <s v="Sibin"/>
    <m/>
    <m/>
    <m/>
    <m/>
    <s v="Closed"/>
    <n v="1"/>
    <d v="2023-09-08T00:00:00"/>
    <m/>
    <m/>
    <m/>
    <m/>
  </r>
  <r>
    <x v="0"/>
    <x v="0"/>
    <s v="23-187"/>
    <x v="0"/>
    <s v="Customer"/>
    <s v="Log Only"/>
    <x v="361"/>
    <x v="296"/>
    <s v="Hatch Str"/>
    <n v="514121"/>
    <x v="0"/>
    <s v=""/>
    <s v=""/>
    <s v=""/>
    <s v="count"/>
    <n v="474302"/>
    <d v="2023-08-23T00:00:00"/>
    <n v="1"/>
    <x v="572"/>
    <s v="Weld"/>
    <s v="Dim U/S"/>
    <s v="5 why investigation performed, _x000a_Fixture for pin setup was made available to welders,_x000a_KMIS procedure to be reinstated to all applicable stations "/>
    <s v="Matt D."/>
    <m/>
    <m/>
    <m/>
    <m/>
    <s v="Closed"/>
    <n v="41"/>
    <d v="2023-10-18T00:00:00"/>
    <m/>
    <m/>
    <m/>
    <m/>
  </r>
  <r>
    <x v="0"/>
    <x v="0"/>
    <s v="23-188"/>
    <x v="2"/>
    <s v="Customer"/>
    <s v="Log Only"/>
    <x v="361"/>
    <x v="296"/>
    <s v="Hatch Str"/>
    <n v="896785"/>
    <x v="0"/>
    <s v=""/>
    <s v=""/>
    <n v="8"/>
    <s v="don't count"/>
    <n v="474302"/>
    <d v="2023-08-23T00:00:00"/>
    <n v="1"/>
    <x v="573"/>
    <s v="Weld"/>
    <s v="Dim U/S"/>
    <s v="QA 23-095_x000a_See CAR 23-187"/>
    <s v="Matt D."/>
    <m/>
    <m/>
    <m/>
    <m/>
    <s v="Closed"/>
    <n v="41"/>
    <d v="2023-10-18T00:00:00"/>
    <m/>
    <m/>
    <m/>
    <m/>
  </r>
  <r>
    <x v="2"/>
    <x v="0"/>
    <s v="23-189"/>
    <x v="3"/>
    <s v="Customer"/>
    <s v="Log Only"/>
    <x v="362"/>
    <x v="297"/>
    <s v="Fender Rear LH, Plate"/>
    <s v="CN00770124_x000a_CD00310780_x000a_ CD00311025"/>
    <x v="1"/>
    <s v=""/>
    <s v=""/>
    <s v=""/>
    <s v="count"/>
    <s v="N/A"/>
    <s v="N/A"/>
    <n v="1"/>
    <x v="574"/>
    <s v="Receiving / Supplier"/>
    <s v="Damaged"/>
    <s v="MRB Only"/>
    <m/>
    <m/>
    <m/>
    <m/>
    <m/>
    <s v="Closed"/>
    <n v="0"/>
    <d v="2023-08-30T00:00:00"/>
    <m/>
    <m/>
    <m/>
    <m/>
  </r>
  <r>
    <x v="2"/>
    <x v="1"/>
    <s v="23-190"/>
    <x v="0"/>
    <s v="Customer"/>
    <s v="Log Only"/>
    <x v="363"/>
    <x v="75"/>
    <s v="Side Frame"/>
    <s v="CD00311203"/>
    <x v="1"/>
    <s v=""/>
    <s v=""/>
    <s v=""/>
    <s v="count"/>
    <m/>
    <m/>
    <s v="TBD"/>
    <x v="575"/>
    <s v="Weld"/>
    <s v="Off Location"/>
    <s v="history with 5 mm flatness tolerance (possibly CAR 20-198), this is the first to hear that the 0.75 mm dimension may be off 37 or 40 parts potentially affected_x000a_0.75 dimension on print could have better clarity (maybe a Zoomed in section? also 3 x on the 0.75 dim?)_x000a_Kirby responded that we will review in house product carefully for this concern - straight edge should give a quick visual indication.  Mick to follow up with Percy for measuring current 25 parts on hand, and with Rob Kuno to find out how the fixture locates these parts and how we may need to improve that.  _x000a_GDLS issued CCR to rework - Cancelled"/>
    <m/>
    <m/>
    <m/>
    <m/>
    <m/>
    <s v="Closed"/>
    <n v="7"/>
    <d v="2023-09-15T00:00:00"/>
    <m/>
    <m/>
    <m/>
    <m/>
  </r>
  <r>
    <x v="0"/>
    <x v="0"/>
    <s v="23-191"/>
    <x v="0"/>
    <s v="Customer"/>
    <s v="Log Only"/>
    <x v="364"/>
    <x v="298"/>
    <s v="Platform A, RH Deck"/>
    <n v="953754"/>
    <x v="0"/>
    <s v=""/>
    <s v=""/>
    <s v=""/>
    <s v="count"/>
    <n v="473816"/>
    <m/>
    <n v="1"/>
    <x v="576"/>
    <s v="Weld"/>
    <s v="Off Location"/>
    <s v="Used the wrong Deviation, got approved to use the part AS IS"/>
    <s v="Sibin"/>
    <m/>
    <m/>
    <m/>
    <m/>
    <s v="Closed"/>
    <n v="1"/>
    <d v="2023-09-12T00:00:00"/>
    <m/>
    <m/>
    <m/>
    <m/>
  </r>
  <r>
    <x v="0"/>
    <x v="0"/>
    <s v="23-192"/>
    <x v="2"/>
    <s v="Customer"/>
    <s v="Log Only"/>
    <x v="364"/>
    <x v="176"/>
    <s v="Shim"/>
    <n v="896798"/>
    <x v="0"/>
    <s v=""/>
    <s v=""/>
    <n v="8"/>
    <s v="don't count"/>
    <n v="474399"/>
    <d v="2023-06-23T00:00:00"/>
    <n v="23"/>
    <x v="577"/>
    <s v="Shipping"/>
    <s v="Rust - Pitting"/>
    <m/>
    <s v="Sibin"/>
    <m/>
    <m/>
    <m/>
    <m/>
    <s v="Closed"/>
    <n v="37"/>
    <d v="2023-10-18T00:00:00"/>
    <m/>
    <m/>
    <m/>
    <m/>
  </r>
  <r>
    <x v="0"/>
    <x v="6"/>
    <s v="23-193"/>
    <x v="0"/>
    <s v="Customer"/>
    <s v="Log Only"/>
    <x v="365"/>
    <x v="141"/>
    <s v="Platform A., RH Deck STR "/>
    <n v="935648"/>
    <x v="0"/>
    <s v=""/>
    <s v=""/>
    <s v=""/>
    <s v="count"/>
    <m/>
    <d v="2023-08-23T00:00:00"/>
    <n v="1"/>
    <x v="578"/>
    <s v="Weld"/>
    <s v="Dim U/S"/>
    <s v="Wrong part was taken out of storage rack (58F5451890 used instead of 58E5431300)"/>
    <s v="Sibin"/>
    <m/>
    <m/>
    <m/>
    <m/>
    <n v="433"/>
    <s v="Pending"/>
    <m/>
    <m/>
    <m/>
    <m/>
    <m/>
  </r>
  <r>
    <x v="2"/>
    <x v="5"/>
    <s v="23-194"/>
    <x v="4"/>
    <s v="Customer"/>
    <s v="Log Only"/>
    <x v="366"/>
    <x v="75"/>
    <s v="Frame Side"/>
    <s v="LI00771084"/>
    <x v="1"/>
    <s v=""/>
    <s v=""/>
    <s v=""/>
    <s v="count"/>
    <m/>
    <m/>
    <n v="1"/>
    <x v="579"/>
    <m/>
    <s v="Customer change / error"/>
    <m/>
    <m/>
    <m/>
    <m/>
    <m/>
    <m/>
    <s v="Closed"/>
    <n v="0"/>
    <d v="2023-09-13T00:00:00"/>
    <m/>
    <m/>
    <m/>
    <m/>
  </r>
  <r>
    <x v="0"/>
    <x v="6"/>
    <s v="23-195"/>
    <x v="0"/>
    <s v="Customer"/>
    <s v="Log Only"/>
    <x v="367"/>
    <x v="91"/>
    <s v="Tube Str"/>
    <n v="935649"/>
    <x v="0"/>
    <s v=""/>
    <s v=""/>
    <s v=""/>
    <s v="count"/>
    <m/>
    <m/>
    <n v="1"/>
    <x v="580"/>
    <s v="Machining"/>
    <s v="Dim U/S"/>
    <s v="Issued supplier NCR for Tesla. Do not ship any tubes without QA verification for diameter."/>
    <s v="Sibin"/>
    <m/>
    <m/>
    <m/>
    <m/>
    <n v="427"/>
    <s v="Pending"/>
    <m/>
    <m/>
    <m/>
    <m/>
    <m/>
  </r>
  <r>
    <x v="0"/>
    <x v="6"/>
    <s v="23-196"/>
    <x v="0"/>
    <s v="Customer"/>
    <s v="Log Only"/>
    <x v="367"/>
    <x v="290"/>
    <s v="Step Str"/>
    <n v="935656"/>
    <x v="0"/>
    <s v=""/>
    <s v=""/>
    <s v=""/>
    <s v="count"/>
    <n v="470415"/>
    <d v="2023-07-23T00:00:00"/>
    <n v="1"/>
    <x v="581"/>
    <s v="Weld"/>
    <s v="Backwards/Wrong Side"/>
    <m/>
    <s v="Sibin"/>
    <m/>
    <m/>
    <m/>
    <m/>
    <n v="427"/>
    <s v="Pending"/>
    <m/>
    <m/>
    <m/>
    <m/>
    <m/>
  </r>
  <r>
    <x v="0"/>
    <x v="0"/>
    <s v="23-197"/>
    <x v="0"/>
    <s v="Customer"/>
    <s v="Log Only"/>
    <x v="367"/>
    <x v="299"/>
    <s v="Cover"/>
    <n v="896823"/>
    <x v="0"/>
    <s v=""/>
    <s v=""/>
    <n v="8"/>
    <s v="don't count"/>
    <n v="481268"/>
    <m/>
    <n v="2"/>
    <x v="582"/>
    <s v="Weld"/>
    <s v="Dim U/S"/>
    <m/>
    <s v="Sibin"/>
    <m/>
    <m/>
    <m/>
    <m/>
    <s v="Closed"/>
    <n v="30"/>
    <d v="2023-10-18T00:00:00"/>
    <m/>
    <m/>
    <m/>
    <m/>
  </r>
  <r>
    <x v="0"/>
    <x v="0"/>
    <s v="23-198"/>
    <x v="0"/>
    <s v="Customer"/>
    <s v="Log Only"/>
    <x v="368"/>
    <x v="296"/>
    <s v="Hatch Str"/>
    <n v="514208"/>
    <x v="0"/>
    <s v=""/>
    <s v=""/>
    <s v=""/>
    <s v="count"/>
    <n v="474302"/>
    <d v="2023-08-23T00:00:00"/>
    <n v="1"/>
    <x v="583"/>
    <s v="Weld"/>
    <s v="Dim U/S"/>
    <s v="Re issued QA 23-095 to use fixture and have 100% inspection. Added QA to the print_x000a_See CAR 23-187"/>
    <s v="Matt D."/>
    <m/>
    <m/>
    <m/>
    <m/>
    <s v="Closed"/>
    <n v="26"/>
    <d v="2023-10-18T00:00:00"/>
    <m/>
    <m/>
    <m/>
    <m/>
  </r>
  <r>
    <x v="0"/>
    <x v="6"/>
    <s v="23-199"/>
    <x v="0"/>
    <s v="Customer"/>
    <s v="Log Only"/>
    <x v="368"/>
    <x v="300"/>
    <s v="Sheet, Top Center Front"/>
    <n v="935674"/>
    <x v="0"/>
    <s v=""/>
    <s v=""/>
    <s v=""/>
    <s v="count"/>
    <m/>
    <d v="2023-06-23T00:00:00"/>
    <n v="1"/>
    <x v="584"/>
    <s v="Laser / Plasma"/>
    <s v="Dim U/S"/>
    <s v="Supplier NCR will  be issued against Dawid Wilson"/>
    <s v="Sibin"/>
    <m/>
    <m/>
    <m/>
    <m/>
    <n v="423"/>
    <s v="Pending"/>
    <m/>
    <m/>
    <m/>
    <m/>
    <m/>
  </r>
  <r>
    <x v="0"/>
    <x v="6"/>
    <s v="23-200"/>
    <x v="0"/>
    <s v="Customer"/>
    <s v="Log Only"/>
    <x v="369"/>
    <x v="19"/>
    <s v="Tube, Str"/>
    <n v="935677"/>
    <x v="0"/>
    <s v=""/>
    <s v=""/>
    <s v=""/>
    <s v="count"/>
    <n v="375350"/>
    <m/>
    <n v="1"/>
    <x v="585"/>
    <s v="Weld"/>
    <s v="Dim O/S"/>
    <m/>
    <s v="Sibin"/>
    <m/>
    <m/>
    <m/>
    <m/>
    <n v="420"/>
    <s v="Pending"/>
    <m/>
    <m/>
    <m/>
    <m/>
    <m/>
  </r>
  <r>
    <x v="0"/>
    <x v="6"/>
    <s v="23-201"/>
    <x v="0"/>
    <s v="Customer"/>
    <s v="Log Only"/>
    <x v="370"/>
    <x v="208"/>
    <s v="Platform, Center Deck"/>
    <n v="514269"/>
    <x v="0"/>
    <s v=""/>
    <s v=""/>
    <s v=""/>
    <s v="count"/>
    <n v="471597"/>
    <d v="2023-09-23T00:00:00"/>
    <n v="1"/>
    <x v="586"/>
    <s v="Weld"/>
    <s v="Missing Component"/>
    <s v="QA 23-099 . ITP's must be filled out after proper inspection"/>
    <s v="Sibin"/>
    <m/>
    <m/>
    <m/>
    <m/>
    <n v="411"/>
    <s v="Pending"/>
    <m/>
    <m/>
    <m/>
    <m/>
    <m/>
  </r>
  <r>
    <x v="0"/>
    <x v="6"/>
    <s v="23-202"/>
    <x v="0"/>
    <s v="Customer"/>
    <s v="Log Only"/>
    <x v="371"/>
    <x v="301"/>
    <s v="PLATFORM A., LH DECK STR "/>
    <n v="953783"/>
    <x v="0"/>
    <s v=""/>
    <s v=""/>
    <s v=""/>
    <s v="count"/>
    <n v="470808"/>
    <d v="2023-05-23T00:00:00"/>
    <n v="1"/>
    <x v="587"/>
    <s v="Weld"/>
    <s v="Profile"/>
    <s v="23-100"/>
    <s v="Sibin"/>
    <m/>
    <m/>
    <m/>
    <m/>
    <n v="410"/>
    <s v="Pending"/>
    <m/>
    <m/>
    <m/>
    <m/>
    <m/>
  </r>
  <r>
    <x v="0"/>
    <x v="1"/>
    <s v="23-203"/>
    <x v="0"/>
    <s v="Customer"/>
    <s v="Log Only"/>
    <x v="372"/>
    <x v="302"/>
    <s v="Bracket Str"/>
    <n v="935698"/>
    <x v="0"/>
    <s v=""/>
    <s v=""/>
    <s v=""/>
    <s v="count"/>
    <n v="474837"/>
    <d v="2023-08-23T00:00:00"/>
    <n v="1"/>
    <x v="588"/>
    <s v="Weld"/>
    <s v="Flatness"/>
    <m/>
    <m/>
    <m/>
    <m/>
    <m/>
    <m/>
    <n v="405"/>
    <s v="Pending"/>
    <m/>
    <m/>
    <m/>
    <m/>
    <m/>
  </r>
  <r>
    <x v="2"/>
    <x v="1"/>
    <s v="23-204"/>
    <x v="0"/>
    <s v="Internal"/>
    <s v="Log Only"/>
    <x v="373"/>
    <x v="212"/>
    <s v="Fuel tank"/>
    <m/>
    <x v="1"/>
    <s v=""/>
    <s v=""/>
    <s v=""/>
    <s v="count"/>
    <m/>
    <m/>
    <n v="1"/>
    <x v="589"/>
    <m/>
    <m/>
    <m/>
    <m/>
    <m/>
    <m/>
    <m/>
    <m/>
    <n v="404"/>
    <s v="Pending"/>
    <m/>
    <m/>
    <m/>
    <m/>
    <m/>
  </r>
  <r>
    <x v="0"/>
    <x v="6"/>
    <s v="23-205"/>
    <x v="0"/>
    <s v="Customer"/>
    <s v="Log Only"/>
    <x v="374"/>
    <x v="266"/>
    <s v="Frame G"/>
    <n v="514339"/>
    <x v="0"/>
    <s v=""/>
    <s v=""/>
    <s v=""/>
    <s v="count"/>
    <n v="470711"/>
    <d v="2023-06-23T00:00:00"/>
    <n v="1"/>
    <x v="590"/>
    <s v="Weld"/>
    <s v="Wrong Component"/>
    <s v="Added the QA 23-078 and studs dimensions to the print; added a note to the WO to inspect the parts as PPAP part"/>
    <s v="Tom C"/>
    <m/>
    <m/>
    <m/>
    <m/>
    <n v="402"/>
    <s v="Pending"/>
    <m/>
    <m/>
    <m/>
    <m/>
    <m/>
  </r>
  <r>
    <x v="2"/>
    <x v="0"/>
    <s v="23-206"/>
    <x v="0"/>
    <s v="Customer"/>
    <s v="Log Only"/>
    <x v="370"/>
    <x v="51"/>
    <s v="Enclosure SWBP Weldment Rupture Disc"/>
    <s v="N/A"/>
    <x v="4"/>
    <s v=""/>
    <s v=""/>
    <s v=""/>
    <s v="count"/>
    <n v="148735"/>
    <d v="2023-08-30T00:00:00"/>
    <n v="1"/>
    <x v="591"/>
    <s v="Receiving / Supplier"/>
    <s v="Damaged"/>
    <s v="final part - supplier machining error - buffed out and sent back "/>
    <s v="Mick"/>
    <m/>
    <m/>
    <m/>
    <m/>
    <s v="Closed"/>
    <n v="28"/>
    <d v="2023-11-01T00:00:00"/>
    <m/>
    <m/>
    <m/>
    <m/>
  </r>
  <r>
    <x v="0"/>
    <x v="6"/>
    <s v="23-207"/>
    <x v="0"/>
    <s v="Customer"/>
    <s v="Log Only"/>
    <x v="375"/>
    <x v="303"/>
    <s v="Roller Mount Str"/>
    <n v="953799"/>
    <x v="0"/>
    <s v=""/>
    <s v=""/>
    <s v=""/>
    <s v="count"/>
    <n v="476834"/>
    <m/>
    <n v="1"/>
    <x v="592"/>
    <s v="Machining"/>
    <s v="Dim O/S"/>
    <s v="Submitted deviation - got approval._x000a_Issued supplier NCR against HSM Machining"/>
    <s v="Sibin"/>
    <m/>
    <m/>
    <m/>
    <m/>
    <n v="392"/>
    <s v="Pending"/>
    <m/>
    <m/>
    <m/>
    <m/>
    <m/>
  </r>
  <r>
    <x v="1"/>
    <x v="0"/>
    <s v="23-208"/>
    <x v="2"/>
    <s v="Customer"/>
    <s v="Log Only"/>
    <x v="376"/>
    <x v="259"/>
    <s v="AXLE HOUSING A., STR "/>
    <n v="896941"/>
    <x v="0"/>
    <s v=""/>
    <s v=""/>
    <n v="8"/>
    <s v="don't count"/>
    <n v="180370"/>
    <s v="N/A"/>
    <n v="1"/>
    <x v="593"/>
    <s v="Receiving / Supplier"/>
    <s v="Wrong Component"/>
    <s v="Supplier NCR 23-128 issued against QCI plant 2_x000a_Quality Alert 23-103 issued"/>
    <s v="Keneel"/>
    <m/>
    <m/>
    <m/>
    <m/>
    <s v="Closed"/>
    <n v="0"/>
    <d v="2023-10-25T00:00:00"/>
    <m/>
    <m/>
    <m/>
    <m/>
  </r>
  <r>
    <x v="0"/>
    <x v="6"/>
    <s v="23-209"/>
    <x v="0"/>
    <s v="Customer"/>
    <s v="Log Only"/>
    <x v="377"/>
    <x v="221"/>
    <s v="PLATFORM, CENTER DECK "/>
    <n v="514420"/>
    <x v="0"/>
    <s v=""/>
    <s v=""/>
    <s v=""/>
    <s v="count"/>
    <n v="378902"/>
    <m/>
    <n v="1"/>
    <x v="594"/>
    <s v="Weld"/>
    <s v="Off Location"/>
    <m/>
    <s v="Sibin"/>
    <m/>
    <m/>
    <m/>
    <m/>
    <n v="389"/>
    <s v="Pending"/>
    <m/>
    <m/>
    <m/>
    <m/>
    <m/>
  </r>
  <r>
    <x v="0"/>
    <x v="0"/>
    <s v="23-210"/>
    <x v="2"/>
    <s v="Customer"/>
    <s v="Log Only"/>
    <x v="377"/>
    <x v="304"/>
    <s v="Bracket A"/>
    <n v="896980"/>
    <x v="0"/>
    <s v=""/>
    <s v=""/>
    <n v="8"/>
    <s v="don't count"/>
    <m/>
    <m/>
    <n v="3"/>
    <x v="595"/>
    <s v="Weld"/>
    <s v="Off Location"/>
    <m/>
    <m/>
    <m/>
    <m/>
    <m/>
    <m/>
    <n v="389"/>
    <s v="Pending"/>
    <m/>
    <m/>
    <m/>
    <m/>
    <m/>
  </r>
  <r>
    <x v="0"/>
    <x v="0"/>
    <s v="23-211"/>
    <x v="0"/>
    <s v="Customer"/>
    <s v="Log Only"/>
    <x v="378"/>
    <x v="290"/>
    <s v="Step A., Str"/>
    <n v="953808"/>
    <x v="0"/>
    <s v=""/>
    <s v=""/>
    <s v=""/>
    <s v="count"/>
    <m/>
    <m/>
    <n v="1"/>
    <x v="596"/>
    <s v="Weld"/>
    <s v="Profile"/>
    <m/>
    <m/>
    <m/>
    <m/>
    <m/>
    <m/>
    <n v="388"/>
    <s v="Pending"/>
    <m/>
    <m/>
    <m/>
    <m/>
    <m/>
  </r>
  <r>
    <x v="1"/>
    <x v="0"/>
    <s v="23-212"/>
    <x v="0"/>
    <s v="Internal"/>
    <s v="5 Why"/>
    <x v="379"/>
    <x v="305"/>
    <s v="Test Plaques"/>
    <s v="audit/ email"/>
    <x v="19"/>
    <s v="Email"/>
    <s v=""/>
    <s v=""/>
    <s v="don't count"/>
    <s v="na"/>
    <s v="N/A"/>
    <n v="1"/>
    <x v="597"/>
    <s v="Paint"/>
    <s v="Contamination"/>
    <s v="5 Why investigation - shot blast recharge and implement testing frequency_x000a_09NOV2023 - paint process audit for John Deere passed.  The jar (vial) test has shown significant improvement, and the water break test is now acceptable.  More sample plates to be created and processed next week.   _x000a_15NOV2023 Blast System review with Mike Langtry - see meeting minutes in folder 21NOV2023 clogged air tube has been cleared.  23NOV2023 Quote for Classifier does not seem feasible at this time. Review 40 Grit option._x000a_23FEB2024 - Cambridge has approved deviation for paint until Aug 2024 for AXLES only.   Continue monitoring and reacting according to Control Plan. _x000a_22APR2024 Lee updated that oil skimmer is now in place at M/C"/>
    <s v="Chris"/>
    <m/>
    <m/>
    <m/>
    <m/>
    <s v="Closed"/>
    <n v="116"/>
    <d v="2024-02-23T00:00:00"/>
    <m/>
    <m/>
    <m/>
    <m/>
  </r>
  <r>
    <x v="0"/>
    <x v="1"/>
    <s v="23-213"/>
    <x v="0"/>
    <s v="Customer"/>
    <s v="Log Only"/>
    <x v="378"/>
    <x v="306"/>
    <s v="Panel A., Overhead Dash"/>
    <n v="953806"/>
    <x v="0"/>
    <s v=""/>
    <s v=""/>
    <s v=""/>
    <s v="count"/>
    <n v="478131"/>
    <m/>
    <n v="1"/>
    <x v="598"/>
    <s v="Forming"/>
    <s v="Dim O/S"/>
    <m/>
    <m/>
    <m/>
    <m/>
    <m/>
    <m/>
    <n v="388"/>
    <s v="Pending"/>
    <m/>
    <m/>
    <m/>
    <m/>
    <m/>
  </r>
  <r>
    <x v="0"/>
    <x v="0"/>
    <s v="23-214"/>
    <x v="0"/>
    <s v="Customer"/>
    <s v="Log Only"/>
    <x v="380"/>
    <x v="307"/>
    <s v="Cabinet"/>
    <n v="953811"/>
    <x v="0"/>
    <s v=""/>
    <s v=""/>
    <s v=""/>
    <s v="count"/>
    <n v="477031"/>
    <m/>
    <n v="1"/>
    <x v="599"/>
    <s v="Paint"/>
    <s v="Overspray"/>
    <m/>
    <s v="Sibin"/>
    <m/>
    <m/>
    <m/>
    <m/>
    <n v="384"/>
    <s v="Pending"/>
    <m/>
    <m/>
    <m/>
    <m/>
    <m/>
  </r>
  <r>
    <x v="0"/>
    <x v="6"/>
    <s v="23-215"/>
    <x v="0"/>
    <s v="Customer"/>
    <s v="Log Only"/>
    <x v="380"/>
    <x v="308"/>
    <s v="Cab"/>
    <n v="953813"/>
    <x v="0"/>
    <s v=""/>
    <s v=""/>
    <s v=""/>
    <s v="count"/>
    <n v="476605"/>
    <m/>
    <n v="1"/>
    <x v="600"/>
    <s v="Weld"/>
    <s v="Grinding / Sanding marks"/>
    <m/>
    <s v="Sibin"/>
    <m/>
    <m/>
    <m/>
    <m/>
    <n v="384"/>
    <s v="Pending"/>
    <m/>
    <m/>
    <m/>
    <m/>
    <m/>
  </r>
  <r>
    <x v="0"/>
    <x v="6"/>
    <s v="23-216"/>
    <x v="0"/>
    <s v="Customer"/>
    <s v="Log Only"/>
    <x v="380"/>
    <x v="91"/>
    <s v="Tube Str."/>
    <n v="935714"/>
    <x v="0"/>
    <s v=""/>
    <s v=""/>
    <s v=""/>
    <s v="count"/>
    <m/>
    <m/>
    <n v="1"/>
    <x v="601"/>
    <s v="Shipping"/>
    <s v="Missed Operation"/>
    <m/>
    <s v="Sibin"/>
    <m/>
    <m/>
    <m/>
    <m/>
    <n v="384"/>
    <s v="Pending"/>
    <m/>
    <m/>
    <m/>
    <m/>
    <m/>
  </r>
  <r>
    <x v="1"/>
    <x v="0"/>
    <s v="23-217"/>
    <x v="0"/>
    <s v="Customer"/>
    <s v="Log Only"/>
    <x v="381"/>
    <x v="259"/>
    <s v="Axle Housing"/>
    <n v="514346"/>
    <x v="0"/>
    <s v=""/>
    <s v=""/>
    <s v=""/>
    <s v="count"/>
    <n v="178957"/>
    <d v="2023-07-01T00:00:00"/>
    <n v="1"/>
    <x v="602"/>
    <s v="Weld"/>
    <s v="Off Location"/>
    <s v="06NOV2023 no Faro file available - review template with nose cone cell - found that there is an improvement option to use transfer punches instead of centre punches.  Then the mark will be in the centre of the template hole each time._x000a_23NOV2023 Transfer punch Quality Alert 23-109 issued. CLOSED  "/>
    <s v="Lee"/>
    <m/>
    <m/>
    <m/>
    <m/>
    <s v="Closed"/>
    <n v="40"/>
    <d v="2023-11-23T00:00:00"/>
    <m/>
    <m/>
    <m/>
    <m/>
  </r>
  <r>
    <x v="0"/>
    <x v="6"/>
    <s v="23-218"/>
    <x v="0"/>
    <s v="Customer"/>
    <s v="Log Only"/>
    <x v="380"/>
    <x v="13"/>
    <s v="Upright A.LH Str"/>
    <n v="935741"/>
    <x v="0"/>
    <s v=""/>
    <s v=""/>
    <s v=""/>
    <s v="count"/>
    <n v="47615"/>
    <m/>
    <n v="1"/>
    <x v="603"/>
    <s v="Weld"/>
    <s v="Off Location"/>
    <m/>
    <s v="Sibin"/>
    <m/>
    <m/>
    <m/>
    <m/>
    <n v="384"/>
    <s v="Pending"/>
    <m/>
    <m/>
    <m/>
    <m/>
    <m/>
  </r>
  <r>
    <x v="0"/>
    <x v="6"/>
    <s v="23-219"/>
    <x v="0"/>
    <s v="Customer"/>
    <s v="Log Only"/>
    <x v="380"/>
    <x v="289"/>
    <s v="Step Str"/>
    <n v="953814"/>
    <x v="0"/>
    <s v=""/>
    <s v=""/>
    <s v=""/>
    <s v="count"/>
    <n v="475225"/>
    <m/>
    <n v="1"/>
    <x v="604"/>
    <s v="Weld"/>
    <s v="Missing Weld"/>
    <m/>
    <s v="Sibin"/>
    <m/>
    <m/>
    <m/>
    <m/>
    <n v="384"/>
    <s v="Pending"/>
    <m/>
    <m/>
    <m/>
    <m/>
    <m/>
  </r>
  <r>
    <x v="2"/>
    <x v="1"/>
    <s v="23-220"/>
    <x v="0"/>
    <s v="Customer"/>
    <s v="Log Only"/>
    <x v="382"/>
    <x v="309"/>
    <s v="Strut Tube Bracket"/>
    <s v="CD00313321"/>
    <x v="1"/>
    <s v=""/>
    <s v=""/>
    <s v=""/>
    <s v="count"/>
    <s v="N/A"/>
    <s v="N/A"/>
    <n v="50"/>
    <x v="605"/>
    <s v="Customer Issue"/>
    <s v="Customer change / error"/>
    <s v="03NOV2023 Discrepancy between Rev A hanging paper of CCR-00014327 (page 43 of 55) and the Rev B drawing we were sent this morning. We have been drilling and tapping this hole to M8X1.0 since late 2020, as per the drawing we received in CCR-00014327.  The threaded hole on the released copy of Rev B we received this morning is dimensioned at M8x1.25._x000a_06NOV2023 Hold Tag issued to contain potential incorrect thread pitch, Email in folder from Paula Manson confirming the design change was not distributed to Steelcraft.  They are containing and reworking, we are reworking our in house product.  CANCELLED"/>
    <s v="Adam/Kirby"/>
    <m/>
    <m/>
    <m/>
    <m/>
    <s v="Closed"/>
    <n v="4"/>
    <d v="2023-11-06T00:00:00"/>
    <m/>
    <m/>
    <m/>
    <m/>
  </r>
  <r>
    <x v="2"/>
    <x v="0"/>
    <s v="23-221"/>
    <x v="3"/>
    <s v="Customer"/>
    <s v="Log Only"/>
    <x v="380"/>
    <x v="310"/>
    <s v="Plate"/>
    <s v="CN00774869_x000a_CD00313040"/>
    <x v="1"/>
    <s v=""/>
    <s v=""/>
    <s v=""/>
    <s v="count"/>
    <s v="N/A"/>
    <s v="N/A"/>
    <n v="10"/>
    <x v="606"/>
    <s v="Bevel"/>
    <s v="Dim O/S"/>
    <s v="MRB Only"/>
    <s v="Mike M.  "/>
    <m/>
    <m/>
    <m/>
    <m/>
    <s v="Closed"/>
    <n v="0"/>
    <d v="2023-10-31T00:00:00"/>
    <m/>
    <m/>
    <m/>
    <m/>
  </r>
  <r>
    <x v="1"/>
    <x v="0"/>
    <s v="23-222"/>
    <x v="2"/>
    <s v="Customer"/>
    <s v="Log Only"/>
    <x v="383"/>
    <x v="235"/>
    <s v="Axle Housing"/>
    <n v="896968"/>
    <x v="0"/>
    <s v=""/>
    <s v=""/>
    <n v="8"/>
    <s v="don't count"/>
    <s v="181130_x000a_180062"/>
    <d v="2023-09-01T00:00:00"/>
    <n v="2"/>
    <x v="607"/>
    <s v="Receiving / Supplier"/>
    <s v="Wrong Component"/>
    <s v="25OCT2023 - NCR 23-128 issued to sub-weldment supplier"/>
    <s v="Mick"/>
    <m/>
    <m/>
    <m/>
    <m/>
    <s v="Closed"/>
    <n v="1"/>
    <d v="2023-10-25T00:00:00"/>
    <m/>
    <m/>
    <m/>
    <m/>
  </r>
  <r>
    <x v="1"/>
    <x v="0"/>
    <s v="23-223"/>
    <x v="2"/>
    <s v="Customer"/>
    <s v="Log Only"/>
    <x v="384"/>
    <x v="259"/>
    <s v="Axle Housing"/>
    <n v="896941"/>
    <x v="0"/>
    <s v=""/>
    <s v=""/>
    <n v="8"/>
    <s v="don't count"/>
    <n v="180370"/>
    <d v="2023-09-01T00:00:00"/>
    <n v="1"/>
    <x v="608"/>
    <s v="Receiving / Supplier"/>
    <s v="Wrong Component"/>
    <s v="25OCT2023 - NCR 23-128 issued to sub-weldment supplier"/>
    <s v="Mick"/>
    <m/>
    <m/>
    <m/>
    <m/>
    <s v="Closed"/>
    <n v="6"/>
    <d v="2023-10-25T00:00:00"/>
    <m/>
    <m/>
    <m/>
    <m/>
  </r>
  <r>
    <x v="1"/>
    <x v="0"/>
    <s v="23-224"/>
    <x v="0"/>
    <s v="Customer"/>
    <s v="Log Only"/>
    <x v="384"/>
    <x v="259"/>
    <s v="Axle Housing"/>
    <n v="514375"/>
    <x v="0"/>
    <s v=""/>
    <s v=""/>
    <s v=""/>
    <s v="count"/>
    <n v="180369"/>
    <d v="2023-08-01T00:00:00"/>
    <n v="1"/>
    <x v="608"/>
    <s v="Receiving / Supplier"/>
    <s v="Wrong Component"/>
    <s v="25OCT2023 - NCR 23-128 issued to sub-weldment supplier"/>
    <s v="Mick"/>
    <m/>
    <m/>
    <m/>
    <m/>
    <s v="Closed"/>
    <n v="6"/>
    <d v="2023-10-25T00:00:00"/>
    <m/>
    <m/>
    <m/>
    <m/>
  </r>
  <r>
    <x v="0"/>
    <x v="0"/>
    <s v="23-225"/>
    <x v="0"/>
    <s v="Customer"/>
    <s v="Log Only"/>
    <x v="385"/>
    <x v="311"/>
    <s v="Platform LH Deck "/>
    <n v="953818"/>
    <x v="0"/>
    <s v=""/>
    <s v=""/>
    <s v=""/>
    <s v="count"/>
    <m/>
    <m/>
    <n v="1"/>
    <x v="609"/>
    <s v="Weld"/>
    <s v="Lack of Fusion"/>
    <m/>
    <s v="Sibin"/>
    <m/>
    <m/>
    <m/>
    <m/>
    <n v="381"/>
    <s v="Pending"/>
    <m/>
    <m/>
    <m/>
    <m/>
    <m/>
  </r>
  <r>
    <x v="0"/>
    <x v="2"/>
    <s v="23-226"/>
    <x v="0"/>
    <s v="Customer"/>
    <s v="Log Only"/>
    <x v="386"/>
    <x v="293"/>
    <s v="Upright Str LH"/>
    <n v="935747"/>
    <x v="0"/>
    <s v=""/>
    <s v=""/>
    <s v=""/>
    <s v="count"/>
    <n v="476557"/>
    <d v="2023-07-23T00:00:00"/>
    <n v="1"/>
    <x v="610"/>
    <s v="Weld"/>
    <s v="Off Location"/>
    <s v="Print does not have this dimension. CAD model is for reference only. Komatsu info was incorrect as the dimension they sent was not perpendicular to the tube str. Drawing has been updated and noted with a reference dimension. This updated print will help in the location of that bracket on future orders."/>
    <s v="Tom"/>
    <m/>
    <m/>
    <m/>
    <m/>
    <s v="Closed"/>
    <n v="35"/>
    <d v="2023-12-13T00:00:00"/>
    <m/>
    <m/>
    <m/>
    <m/>
  </r>
  <r>
    <x v="0"/>
    <x v="2"/>
    <s v="23-227"/>
    <x v="0"/>
    <s v="Customer"/>
    <s v="Log Only"/>
    <x v="386"/>
    <x v="91"/>
    <s v="Upright tube"/>
    <n v="935746"/>
    <x v="0"/>
    <s v=""/>
    <s v=""/>
    <s v=""/>
    <s v="count"/>
    <n v="477744"/>
    <m/>
    <n v="1"/>
    <x v="611"/>
    <m/>
    <m/>
    <s v="Komatsu supplies the tube (or their approved supplier). We do not weld those. Komatsu approved these tubes in past"/>
    <m/>
    <m/>
    <m/>
    <m/>
    <m/>
    <n v="376"/>
    <s v="Pending"/>
    <m/>
    <m/>
    <m/>
    <m/>
    <m/>
  </r>
  <r>
    <x v="2"/>
    <x v="0"/>
    <s v="23-228"/>
    <x v="3"/>
    <s v="Customer"/>
    <s v="Log Only"/>
    <x v="386"/>
    <x v="310"/>
    <s v="Plate"/>
    <s v="CD00313582_x000a_CN00775352"/>
    <x v="1"/>
    <s v=""/>
    <s v=""/>
    <s v=""/>
    <s v="count"/>
    <s v="N/A"/>
    <s v="N/A"/>
    <n v="10"/>
    <x v="606"/>
    <s v="Bevel"/>
    <s v="Dim O/S"/>
    <s v="MRB Only"/>
    <m/>
    <m/>
    <m/>
    <m/>
    <m/>
    <s v="Closed"/>
    <n v="0"/>
    <d v="2023-11-08T00:00:00"/>
    <m/>
    <m/>
    <m/>
    <m/>
  </r>
  <r>
    <x v="0"/>
    <x v="6"/>
    <s v="23-229"/>
    <x v="0"/>
    <s v="Customer"/>
    <s v="Log Only"/>
    <x v="387"/>
    <x v="219"/>
    <s v="Control Box"/>
    <n v="514510"/>
    <x v="0"/>
    <s v=""/>
    <s v=""/>
    <s v=""/>
    <s v="count"/>
    <n v="473369"/>
    <d v="2023-09-23T00:00:00"/>
    <n v="1"/>
    <x v="612"/>
    <s v="Paint"/>
    <s v="Rust - Pitting"/>
    <m/>
    <m/>
    <m/>
    <m/>
    <m/>
    <m/>
    <n v="375"/>
    <s v="Pending"/>
    <m/>
    <m/>
    <m/>
    <m/>
    <m/>
  </r>
  <r>
    <x v="1"/>
    <x v="6"/>
    <s v="23-230"/>
    <x v="0"/>
    <s v="Internal"/>
    <s v="5 Why"/>
    <x v="388"/>
    <x v="312"/>
    <s v="Axle Housings"/>
    <s v="LPA results email"/>
    <x v="20"/>
    <s v="Email"/>
    <s v=""/>
    <s v=""/>
    <s v="don't count"/>
    <s v="N/A"/>
    <s v="N/A"/>
    <n v="1"/>
    <x v="613"/>
    <s v="Weld"/>
    <s v="Missed Operation"/>
    <s v="8D meeting set for 14NOV2023 to meet with Production -  Side Note: Work Instructions need to be reviewed and updated for any changes to the process not currently captured. Later in the week to meet with both shifts leads. _x000a_04DEC2023 Lee held 5 Why meeting, and team agreed LPA's have to happen and Jeff H. will reivew the Weld Quality Training presentation with days and afternoon shift by 15JAN2024_x000a_18JAN2024 new employees and afternoon shift training review complete  21MAR2023 emailed Lee about missing WI for Axle Housings that need to be completed. (email in folder)"/>
    <s v="Lee"/>
    <m/>
    <m/>
    <m/>
    <m/>
    <n v="371"/>
    <s v="Pending"/>
    <m/>
    <m/>
    <m/>
    <s v="Weld Quality Training - Days_x000a_LPAs must be completed_x000a_Update/finish Axle WI - Lee"/>
    <s v="Jeff H._x000a_Lee"/>
  </r>
  <r>
    <x v="2"/>
    <x v="0"/>
    <s v="23-231"/>
    <x v="2"/>
    <s v="Customer"/>
    <s v="Log Only"/>
    <x v="389"/>
    <x v="313"/>
    <s v="Plate, Insep Assy"/>
    <s v="CD00314172"/>
    <x v="1"/>
    <s v=""/>
    <s v=""/>
    <s v=""/>
    <s v="count"/>
    <s v="N/A"/>
    <s v="N/A"/>
    <n v="1"/>
    <x v="614"/>
    <s v="Bevel"/>
    <s v="Backwards/Wrong Side"/>
    <s v="16 NOV2023 Quality Alert 23-107 issued. Waiting on information regarding fallout in the purge of 33 pieces 20NOV2023 34 units being returned to QCI_x000a_Not built again yet -still investigating  24NOV2023 meeting to work on GDLS 7Dform - RMA sent to GDLS - ECN will be released to update print with bevel details. 29NOV2023 ECN 23-117 (similar part) and 23-118 issued to update prints with Bevel details - CLOSED"/>
    <s v="Mick"/>
    <m/>
    <m/>
    <m/>
    <m/>
    <s v="Closed"/>
    <n v="15"/>
    <d v="2023-11-30T00:00:00"/>
    <m/>
    <m/>
    <m/>
    <m/>
  </r>
  <r>
    <x v="0"/>
    <x v="0"/>
    <s v="23-232"/>
    <x v="0"/>
    <s v="Customer"/>
    <s v="Log Only"/>
    <x v="390"/>
    <x v="314"/>
    <s v="Control Box A."/>
    <n v="514520"/>
    <x v="0"/>
    <s v=""/>
    <s v=""/>
    <s v=""/>
    <s v="count"/>
    <n v="473365"/>
    <d v="2023-06-01T00:00:00"/>
    <n v="1"/>
    <x v="615"/>
    <s v="Paint"/>
    <s v="Rust - Pitting"/>
    <m/>
    <m/>
    <m/>
    <m/>
    <m/>
    <m/>
    <n v="374"/>
    <s v="Pending"/>
    <m/>
    <m/>
    <m/>
    <m/>
    <m/>
  </r>
  <r>
    <x v="0"/>
    <x v="0"/>
    <s v="23-233"/>
    <x v="0"/>
    <s v="Customer"/>
    <s v="Log Only"/>
    <x v="391"/>
    <x v="315"/>
    <s v="Tank A., Washer"/>
    <n v="514529"/>
    <x v="0"/>
    <s v=""/>
    <s v=""/>
    <s v=""/>
    <s v="count"/>
    <s v="N/A"/>
    <s v="N/A"/>
    <n v="1"/>
    <x v="616"/>
    <s v="Receiving / Supplier"/>
    <s v="Missing Component"/>
    <s v="Supplier (Doga) contacted and 63pcs replacement were requested. _x000a_Replacement was sent to customer."/>
    <s v="Karie F"/>
    <m/>
    <m/>
    <m/>
    <m/>
    <s v="Closed"/>
    <n v="17"/>
    <d v="2023-12-01T00:00:00"/>
    <m/>
    <m/>
    <m/>
    <m/>
  </r>
  <r>
    <x v="0"/>
    <x v="0"/>
    <s v="23-234"/>
    <x v="0"/>
    <s v="Customer"/>
    <s v="Log Only"/>
    <x v="389"/>
    <x v="87"/>
    <s v="Tank A., Washer"/>
    <n v="514542"/>
    <x v="0"/>
    <s v=""/>
    <s v=""/>
    <s v=""/>
    <s v="count"/>
    <s v="N/A"/>
    <s v="N/A"/>
    <n v="1"/>
    <x v="617"/>
    <s v="Receiving / Supplier"/>
    <s v="Missing Component"/>
    <s v="See CAR 23-233"/>
    <s v="Karie F"/>
    <m/>
    <m/>
    <m/>
    <m/>
    <s v="Closed"/>
    <n v="16"/>
    <d v="2023-12-01T00:00:00"/>
    <m/>
    <m/>
    <m/>
    <m/>
  </r>
  <r>
    <x v="0"/>
    <x v="0"/>
    <s v="23-235"/>
    <x v="0"/>
    <s v="Customer"/>
    <s v="Log Only"/>
    <x v="389"/>
    <x v="87"/>
    <s v="Tank A., Washer"/>
    <n v="514543"/>
    <x v="0"/>
    <s v=""/>
    <s v=""/>
    <s v=""/>
    <s v="count"/>
    <s v="N/A"/>
    <s v="N/A"/>
    <n v="1"/>
    <x v="616"/>
    <s v="Receiving / Supplier"/>
    <s v="Missing Component"/>
    <s v="See CAR 23-233"/>
    <s v="Karie F"/>
    <m/>
    <m/>
    <m/>
    <m/>
    <s v="Closed"/>
    <n v="16"/>
    <d v="2023-12-01T00:00:00"/>
    <m/>
    <m/>
    <m/>
    <m/>
  </r>
  <r>
    <x v="0"/>
    <x v="6"/>
    <s v="23-236"/>
    <x v="0"/>
    <s v="Customer"/>
    <s v="Log Only"/>
    <x v="389"/>
    <x v="316"/>
    <s v="Door A., LH Complete"/>
    <n v="309354"/>
    <x v="0"/>
    <s v=""/>
    <s v=""/>
    <s v=""/>
    <s v="count"/>
    <s v="N/A"/>
    <s v="N/A"/>
    <n v="1"/>
    <x v="618"/>
    <s v="Shipping"/>
    <s v="Wrong Material"/>
    <m/>
    <m/>
    <m/>
    <m/>
    <m/>
    <m/>
    <n v="369"/>
    <s v="Pending"/>
    <m/>
    <m/>
    <m/>
    <m/>
    <m/>
  </r>
  <r>
    <x v="0"/>
    <x v="0"/>
    <s v="23-237"/>
    <x v="0"/>
    <s v="Customer"/>
    <s v="Log Only"/>
    <x v="392"/>
    <x v="317"/>
    <s v="Platform A., Right Deck"/>
    <n v="514548"/>
    <x v="0"/>
    <s v=""/>
    <s v=""/>
    <s v=""/>
    <s v="count"/>
    <n v="475547"/>
    <d v="2023-10-01T00:00:00"/>
    <n v="1"/>
    <x v="619"/>
    <s v="Weld"/>
    <s v="Off Location"/>
    <s v="This was a layout error and communicated with welder. Note added to print to confirm that items 113 and 114 are symmetrical in cut out on skins. Komatsu will not change print. "/>
    <s v="Tom C."/>
    <m/>
    <m/>
    <m/>
    <m/>
    <s v="Closed"/>
    <n v="27"/>
    <d v="2023-12-13T00:00:00"/>
    <m/>
    <m/>
    <m/>
    <m/>
  </r>
  <r>
    <x v="0"/>
    <x v="0"/>
    <s v="23-238"/>
    <x v="2"/>
    <s v="Customer"/>
    <s v="Log Only"/>
    <x v="392"/>
    <x v="87"/>
    <s v="Tank A., Washer"/>
    <n v="514549"/>
    <x v="0"/>
    <s v=""/>
    <s v=""/>
    <s v=""/>
    <s v="count"/>
    <s v="N/A"/>
    <s v="N/A"/>
    <n v="2"/>
    <x v="620"/>
    <s v="Receiving / Supplier"/>
    <s v="Missing Component"/>
    <s v="See CAR 23-233"/>
    <s v="Karie F"/>
    <m/>
    <m/>
    <m/>
    <m/>
    <s v="Closed"/>
    <n v="15"/>
    <d v="2023-12-01T00:00:00"/>
    <m/>
    <m/>
    <m/>
    <m/>
  </r>
  <r>
    <x v="0"/>
    <x v="0"/>
    <s v="23-239"/>
    <x v="0"/>
    <s v="Customer"/>
    <s v="Log Only"/>
    <x v="392"/>
    <x v="87"/>
    <s v="Tank A., Washer"/>
    <n v="514555"/>
    <x v="0"/>
    <s v=""/>
    <s v=""/>
    <s v=""/>
    <s v="count"/>
    <s v="N/A"/>
    <s v="N/A"/>
    <n v="1"/>
    <x v="616"/>
    <s v="Receiving / Supplier"/>
    <s v="Missing Component"/>
    <s v="See CAR 23-233"/>
    <s v="Karie F"/>
    <m/>
    <m/>
    <m/>
    <m/>
    <s v="Closed"/>
    <n v="15"/>
    <d v="2023-12-01T00:00:00"/>
    <m/>
    <m/>
    <m/>
    <m/>
  </r>
  <r>
    <x v="0"/>
    <x v="0"/>
    <s v="23-240"/>
    <x v="0"/>
    <s v="Customer"/>
    <s v="Log Only"/>
    <x v="392"/>
    <x v="318"/>
    <s v="Upright A., RH Str"/>
    <n v="935761"/>
    <x v="0"/>
    <s v=""/>
    <s v=""/>
    <s v=""/>
    <s v="count"/>
    <s v="N/A"/>
    <s v="N/A"/>
    <n v="1"/>
    <x v="621"/>
    <s v="Weld"/>
    <s v="Missing Component"/>
    <m/>
    <m/>
    <m/>
    <m/>
    <m/>
    <m/>
    <n v="368"/>
    <s v="Pending"/>
    <m/>
    <m/>
    <m/>
    <m/>
    <m/>
  </r>
  <r>
    <x v="0"/>
    <x v="0"/>
    <s v="23-241"/>
    <x v="0"/>
    <s v="Customer"/>
    <s v="Log Only"/>
    <x v="392"/>
    <x v="293"/>
    <s v="Upright A,  LH Str"/>
    <n v="514536"/>
    <x v="0"/>
    <s v=""/>
    <s v=""/>
    <s v=""/>
    <s v="count"/>
    <s v="N/A"/>
    <s v="N/A"/>
    <n v="1"/>
    <x v="622"/>
    <s v="Weld"/>
    <s v="Off Location"/>
    <s v="Reference dimension not held. Communicated to welder and added reference dimensions and view to print for clarity. "/>
    <s v="Tom C."/>
    <m/>
    <m/>
    <m/>
    <m/>
    <s v="Closed"/>
    <n v="27"/>
    <d v="2023-12-13T00:00:00"/>
    <m/>
    <m/>
    <m/>
    <m/>
  </r>
  <r>
    <x v="0"/>
    <x v="0"/>
    <s v="23-242"/>
    <x v="0"/>
    <s v="Customer"/>
    <s v="Log Only"/>
    <x v="389"/>
    <x v="319"/>
    <s v="Platform A., LH Deck"/>
    <n v="514539"/>
    <x v="0"/>
    <s v=""/>
    <s v=""/>
    <s v=""/>
    <s v="count"/>
    <n v="475548"/>
    <d v="2023-10-01T00:00:00"/>
    <n v="1"/>
    <x v="623"/>
    <s v="Weld"/>
    <s v="Missing Component"/>
    <m/>
    <m/>
    <m/>
    <m/>
    <m/>
    <m/>
    <n v="369"/>
    <s v="Pending"/>
    <m/>
    <m/>
    <m/>
    <m/>
    <m/>
  </r>
  <r>
    <x v="2"/>
    <x v="0"/>
    <s v="23-243"/>
    <x v="0"/>
    <s v="Audit"/>
    <s v="Log Only"/>
    <x v="392"/>
    <x v="320"/>
    <s v="Gauge Management"/>
    <s v="internal email"/>
    <x v="21"/>
    <s v="Email"/>
    <s v=""/>
    <s v=""/>
    <s v="don't count"/>
    <s v="N/A"/>
    <s v="N/A"/>
    <n v="1"/>
    <x v="624"/>
    <s v="Quality"/>
    <s v="Missed Operation"/>
    <s v="Email sent to Kirby to request this is cleaned up before 27NOV2023._x000a_20NOV2023 vernier was verified by PE with CMM and Gage Blocks. _x000a_QA Team meetings set on a monthly recurrence. Dec 5th first meeting to review QA KPIs - 27NOV2023 8 AM meeting - all gauges up to date now"/>
    <s v="Kirby"/>
    <m/>
    <m/>
    <m/>
    <d v="2023-11-24T00:00:00"/>
    <s v="Closed"/>
    <n v="11"/>
    <d v="2023-11-27T00:00:00"/>
    <m/>
    <m/>
    <m/>
    <m/>
  </r>
  <r>
    <x v="2"/>
    <x v="0"/>
    <s v="23-244"/>
    <x v="0"/>
    <s v="Customer"/>
    <s v="Log Only"/>
    <x v="393"/>
    <x v="321"/>
    <s v="Hydrop lower cover RH"/>
    <s v="CD00312325"/>
    <x v="1"/>
    <s v=""/>
    <s v=""/>
    <s v=""/>
    <s v="count"/>
    <s v="N/A"/>
    <s v="N/A"/>
    <n v="1"/>
    <x v="625"/>
    <s v="Weld"/>
    <s v="Off Location"/>
    <s v="RMA Issued to investigate part.   05DEC2023 Investigation ongoing now that part is back. 20DEC2023 There was an error in the GDLS model, it has since been corrected.   IGES file has been updated in the FARO directory.  Images from Percy's measurements show FN 3 (10728897-001) is not straight which caused the mis-alignment from the slots to the bosses. Engineering will review fixture/template improvements that do not increase processing time unnecessarily.   New Tooling released by JM 10JAN2024 See concept in folder._x000a_16APR2024 Rob K. confirmed this fixture is in place now_x000a_CLOSED"/>
    <s v="Mick"/>
    <m/>
    <m/>
    <m/>
    <m/>
    <s v="Closed"/>
    <n v="151"/>
    <d v="2024-04-16T00:00:00"/>
    <m/>
    <m/>
    <m/>
    <m/>
  </r>
  <r>
    <x v="0"/>
    <x v="6"/>
    <s v="23-245"/>
    <x v="0"/>
    <s v="Customer"/>
    <s v="Log Only"/>
    <x v="393"/>
    <x v="322"/>
    <s v="Platform, LH Deck STR "/>
    <n v="514566"/>
    <x v="0"/>
    <s v=""/>
    <s v=""/>
    <s v=""/>
    <s v="count"/>
    <s v="N/A"/>
    <s v="N/A"/>
    <n v="1"/>
    <x v="626"/>
    <s v="Weld"/>
    <s v="Off Location"/>
    <s v="Design fixture to locate 6 pcs of item 4 as 3 of these are welded to the skin only (engineering) -fixture design and build required, in process"/>
    <s v="Tom C."/>
    <m/>
    <m/>
    <m/>
    <m/>
    <n v="367"/>
    <s v="Pending"/>
    <m/>
    <m/>
    <m/>
    <m/>
    <m/>
  </r>
  <r>
    <x v="0"/>
    <x v="6"/>
    <s v="23-246"/>
    <x v="0"/>
    <s v="Customer"/>
    <s v="Log Only"/>
    <x v="393"/>
    <x v="213"/>
    <s v="Cab G., Purchased"/>
    <n v="514564"/>
    <x v="0"/>
    <s v=""/>
    <s v=""/>
    <s v=""/>
    <s v="count"/>
    <n v="480179"/>
    <d v="2023-10-01T00:00:00"/>
    <n v="1"/>
    <x v="627"/>
    <s v="Paint"/>
    <s v="Underspray"/>
    <m/>
    <m/>
    <m/>
    <m/>
    <m/>
    <m/>
    <n v="367"/>
    <s v="Pending"/>
    <m/>
    <m/>
    <m/>
    <m/>
    <m/>
  </r>
  <r>
    <x v="0"/>
    <x v="0"/>
    <s v="23-247"/>
    <x v="0"/>
    <s v="Customer"/>
    <s v="Log Only"/>
    <x v="394"/>
    <x v="183"/>
    <s v="PLATFORM A., LH DECK STR "/>
    <n v="514494"/>
    <x v="0"/>
    <s v=""/>
    <s v=""/>
    <s v=""/>
    <s v="count"/>
    <n v="478282"/>
    <d v="2023-11-01T00:00:00"/>
    <n v="1"/>
    <x v="628"/>
    <s v="Weld"/>
    <s v="Wrong Component"/>
    <m/>
    <m/>
    <m/>
    <m/>
    <m/>
    <m/>
    <n v="364"/>
    <s v="Pending"/>
    <m/>
    <m/>
    <m/>
    <m/>
    <m/>
  </r>
  <r>
    <x v="0"/>
    <x v="0"/>
    <s v="23-248"/>
    <x v="0"/>
    <s v="Customer"/>
    <s v="Log Only"/>
    <x v="394"/>
    <x v="213"/>
    <s v="Cab G., Purchased"/>
    <n v="514510"/>
    <x v="0"/>
    <s v=""/>
    <s v=""/>
    <s v=""/>
    <s v="count"/>
    <n v="473369"/>
    <d v="2023-09-01T00:00:00"/>
    <n v="1"/>
    <x v="629"/>
    <s v="Paint"/>
    <s v="Rust - Pitting"/>
    <m/>
    <m/>
    <m/>
    <m/>
    <m/>
    <m/>
    <n v="364"/>
    <s v="Pending"/>
    <m/>
    <m/>
    <m/>
    <m/>
    <m/>
  </r>
  <r>
    <x v="0"/>
    <x v="0"/>
    <s v="23-249"/>
    <x v="0"/>
    <s v="Customer"/>
    <s v="Log Only"/>
    <x v="394"/>
    <x v="87"/>
    <s v="Tank A., Washer"/>
    <n v="514583"/>
    <x v="0"/>
    <s v=""/>
    <s v=""/>
    <s v=""/>
    <s v="count"/>
    <s v="N/A"/>
    <s v="N/A"/>
    <n v="1"/>
    <x v="616"/>
    <s v="Receiving / Supplier"/>
    <s v="Missing Component"/>
    <s v="See CAR 23-233"/>
    <s v="Karie F"/>
    <m/>
    <m/>
    <m/>
    <m/>
    <s v="Closed"/>
    <n v="11"/>
    <d v="2023-12-01T00:00:00"/>
    <m/>
    <m/>
    <m/>
    <m/>
  </r>
  <r>
    <x v="0"/>
    <x v="6"/>
    <s v="23-250"/>
    <x v="0"/>
    <s v="Customer"/>
    <s v="Log Only"/>
    <x v="395"/>
    <x v="323"/>
    <s v="Platform A., Left STR "/>
    <n v="514584"/>
    <x v="0"/>
    <s v=""/>
    <s v=""/>
    <s v=""/>
    <s v="count"/>
    <n v="472967"/>
    <d v="2023-11-01T00:00:00"/>
    <n v="1"/>
    <x v="630"/>
    <s v="Weld"/>
    <s v="Off Location"/>
    <s v="EM9585 looks to have been measured from the wrong side. blueprint reading review (production) FARO should have caught this error (QA) -Bill/John/Matt blueprint reading initiative -Sibin review FARO requirements"/>
    <s v="Matt D."/>
    <m/>
    <m/>
    <m/>
    <m/>
    <n v="363"/>
    <s v="Pending"/>
    <m/>
    <m/>
    <m/>
    <m/>
    <m/>
  </r>
  <r>
    <x v="0"/>
    <x v="6"/>
    <s v="23-251"/>
    <x v="2"/>
    <s v="Customer"/>
    <s v="Log Only"/>
    <x v="395"/>
    <x v="232"/>
    <s v="Cab A., Brake Cabi. Int"/>
    <n v="897068"/>
    <x v="0"/>
    <s v=""/>
    <s v=""/>
    <n v="8"/>
    <s v="don't count"/>
    <s v="N/A"/>
    <s v="N/A"/>
    <n v="1"/>
    <x v="631"/>
    <s v="Shipping"/>
    <s v="Wrong Material"/>
    <m/>
    <m/>
    <m/>
    <m/>
    <m/>
    <m/>
    <n v="363"/>
    <s v="Pending"/>
    <m/>
    <m/>
    <m/>
    <m/>
    <m/>
  </r>
  <r>
    <x v="0"/>
    <x v="6"/>
    <s v="23-252"/>
    <x v="0"/>
    <s v="Customer"/>
    <s v="Log Only"/>
    <x v="395"/>
    <x v="324"/>
    <s v="Cab G., Purchased"/>
    <n v="514587"/>
    <x v="0"/>
    <s v=""/>
    <s v=""/>
    <s v=""/>
    <s v="count"/>
    <n v="476626"/>
    <d v="2023-10-01T00:00:00"/>
    <n v="1"/>
    <x v="632"/>
    <s v="Weld"/>
    <s v="Lack of Fusion"/>
    <m/>
    <m/>
    <m/>
    <m/>
    <m/>
    <m/>
    <n v="363"/>
    <s v="Pending"/>
    <m/>
    <m/>
    <m/>
    <m/>
    <m/>
  </r>
  <r>
    <x v="0"/>
    <x v="6"/>
    <s v="23-253"/>
    <x v="0"/>
    <s v="Customer"/>
    <s v="Log Only"/>
    <x v="396"/>
    <x v="325"/>
    <s v="Platform A., RH Deck"/>
    <n v="514607"/>
    <x v="0"/>
    <s v=""/>
    <s v=""/>
    <s v=""/>
    <s v="count"/>
    <n v="479473"/>
    <d v="2023-11-23T00:00:00"/>
    <n v="1"/>
    <x v="633"/>
    <s v="Paint"/>
    <s v="Surface Finish"/>
    <s v="Issue a Quality Alert to the shipping area to emphasize the impact of doing proper touch ups.Issued QA 23-112."/>
    <m/>
    <m/>
    <m/>
    <m/>
    <m/>
    <n v="357"/>
    <s v="Pending"/>
    <m/>
    <m/>
    <m/>
    <m/>
    <m/>
  </r>
  <r>
    <x v="0"/>
    <x v="6"/>
    <s v="23-254"/>
    <x v="0"/>
    <s v="Customer"/>
    <s v="Log Only"/>
    <x v="397"/>
    <x v="326"/>
    <s v="Sheet, Perforated"/>
    <n v="953831"/>
    <x v="0"/>
    <s v=""/>
    <s v=""/>
    <s v=""/>
    <s v="count"/>
    <n v="480557"/>
    <m/>
    <n v="1"/>
    <x v="634"/>
    <s v="Laser / Plasma"/>
    <s v="Dim U/S"/>
    <s v="Rakesh to be coached on First article WO process"/>
    <m/>
    <m/>
    <m/>
    <m/>
    <m/>
    <n v="356"/>
    <s v="Pending"/>
    <m/>
    <m/>
    <m/>
    <m/>
    <m/>
  </r>
  <r>
    <x v="0"/>
    <x v="6"/>
    <s v="23-255"/>
    <x v="0"/>
    <s v="Customer"/>
    <s v="Log Only"/>
    <x v="397"/>
    <x v="327"/>
    <s v="Sheet, Perforated"/>
    <n v="953832"/>
    <x v="0"/>
    <s v=""/>
    <s v=""/>
    <s v=""/>
    <s v="count"/>
    <n v="480850"/>
    <m/>
    <n v="1"/>
    <x v="635"/>
    <s v="Laser / Plasma"/>
    <s v="Dim U/S"/>
    <s v="Rakesh to be coached on First article WO process"/>
    <m/>
    <m/>
    <m/>
    <m/>
    <m/>
    <n v="356"/>
    <s v="Pending"/>
    <m/>
    <m/>
    <m/>
    <m/>
    <m/>
  </r>
  <r>
    <x v="0"/>
    <x v="6"/>
    <s v="23-256"/>
    <x v="0"/>
    <s v="Customer"/>
    <s v="Log Only"/>
    <x v="398"/>
    <x v="87"/>
    <s v="Tank A, Washer"/>
    <n v="514631"/>
    <x v="0"/>
    <s v=""/>
    <s v=""/>
    <s v=""/>
    <s v="count"/>
    <m/>
    <m/>
    <n v="1"/>
    <x v="636"/>
    <s v="Assembly"/>
    <s v="Material Distortion"/>
    <m/>
    <m/>
    <m/>
    <m/>
    <m/>
    <m/>
    <n v="355"/>
    <s v="Pending"/>
    <m/>
    <m/>
    <m/>
    <m/>
    <m/>
  </r>
  <r>
    <x v="0"/>
    <x v="0"/>
    <s v="23-257"/>
    <x v="2"/>
    <s v="Customer"/>
    <s v="Log Only"/>
    <x v="398"/>
    <x v="324"/>
    <s v="Cab G., Purchased"/>
    <n v="897094"/>
    <x v="0"/>
    <s v=""/>
    <s v=""/>
    <n v="8"/>
    <s v="don't count"/>
    <n v="476638"/>
    <d v="2023-11-23T00:00:00"/>
    <n v="1"/>
    <x v="637"/>
    <s v="Stamping"/>
    <s v="Wrong Product ID"/>
    <s v="Post a Quality Alert showing the process of matching WO, label, stamped plate. See QA 23-115"/>
    <m/>
    <m/>
    <m/>
    <m/>
    <m/>
    <n v="355"/>
    <s v="Pending"/>
    <m/>
    <m/>
    <m/>
    <m/>
    <m/>
  </r>
  <r>
    <x v="0"/>
    <x v="6"/>
    <s v="23-258"/>
    <x v="4"/>
    <s v="Customer"/>
    <s v="Log Only"/>
    <x v="398"/>
    <x v="289"/>
    <s v="Step Str"/>
    <n v="935777"/>
    <x v="0"/>
    <s v=""/>
    <s v=""/>
    <s v=""/>
    <s v="count"/>
    <n v="476833"/>
    <d v="2023-11-23T00:00:00"/>
    <n v="1"/>
    <x v="638"/>
    <s v="Weld"/>
    <s v="Backwards/Wrong Side"/>
    <s v="See QA 23-110"/>
    <m/>
    <m/>
    <m/>
    <m/>
    <m/>
    <n v="355"/>
    <s v="Pending"/>
    <m/>
    <m/>
    <m/>
    <m/>
    <m/>
  </r>
  <r>
    <x v="0"/>
    <x v="6"/>
    <s v="23-259"/>
    <x v="4"/>
    <s v="Customer"/>
    <s v="Log Only"/>
    <x v="398"/>
    <x v="289"/>
    <s v="Step Str"/>
    <n v="935778"/>
    <x v="0"/>
    <s v=""/>
    <s v=""/>
    <s v=""/>
    <s v="count"/>
    <n v="476833"/>
    <d v="2023-11-23T00:00:00"/>
    <n v="1"/>
    <x v="638"/>
    <s v="Weld"/>
    <s v="Backwards/Wrong Side"/>
    <s v="See QA 23-110"/>
    <m/>
    <m/>
    <m/>
    <m/>
    <m/>
    <n v="355"/>
    <s v="Pending"/>
    <m/>
    <m/>
    <m/>
    <m/>
    <m/>
  </r>
  <r>
    <x v="0"/>
    <x v="6"/>
    <s v="23-260"/>
    <x v="0"/>
    <s v="Customer"/>
    <s v="Log Only"/>
    <x v="254"/>
    <x v="328"/>
    <s v="Sheet, Perforated"/>
    <n v="953833"/>
    <x v="0"/>
    <s v=""/>
    <s v=""/>
    <s v=""/>
    <s v="count"/>
    <n v="480858"/>
    <m/>
    <n v="1"/>
    <x v="639"/>
    <s v="Laser / Plasma"/>
    <s v="Dim U/S"/>
    <m/>
    <m/>
    <m/>
    <m/>
    <m/>
    <m/>
    <n v="354"/>
    <s v="Pending"/>
    <m/>
    <m/>
    <m/>
    <m/>
    <m/>
  </r>
  <r>
    <x v="0"/>
    <x v="6"/>
    <s v="23-261"/>
    <x v="0"/>
    <s v="Customer"/>
    <s v="Log Only"/>
    <x v="399"/>
    <x v="323"/>
    <s v="Platform A.,Left Str"/>
    <n v="514656"/>
    <x v="0"/>
    <s v=""/>
    <s v=""/>
    <s v=""/>
    <s v="count"/>
    <m/>
    <m/>
    <n v="1"/>
    <x v="640"/>
    <s v="Weld"/>
    <s v="Poor Function"/>
    <m/>
    <m/>
    <m/>
    <m/>
    <m/>
    <m/>
    <n v="353"/>
    <s v="Pending"/>
    <m/>
    <m/>
    <m/>
    <m/>
    <m/>
  </r>
  <r>
    <x v="0"/>
    <x v="0"/>
    <s v="23-262"/>
    <x v="0"/>
    <s v="Customer"/>
    <s v="Log Only"/>
    <x v="399"/>
    <x v="22"/>
    <s v="Control Box A., Aux"/>
    <n v="403101"/>
    <x v="16"/>
    <s v=""/>
    <s v=""/>
    <s v=""/>
    <s v="count"/>
    <n v="476958"/>
    <m/>
    <n v="1"/>
    <x v="641"/>
    <s v="Weld"/>
    <s v="Backwards/Wrong Side"/>
    <s v="See QA 23-111"/>
    <m/>
    <m/>
    <m/>
    <m/>
    <m/>
    <n v="353"/>
    <s v="Pending"/>
    <m/>
    <m/>
    <m/>
    <m/>
    <m/>
  </r>
  <r>
    <x v="0"/>
    <x v="0"/>
    <s v="23-263"/>
    <x v="0"/>
    <s v="Customer"/>
    <s v="Log Only"/>
    <x v="396"/>
    <x v="22"/>
    <s v="Control Box A., Aux"/>
    <n v="403080"/>
    <x v="16"/>
    <s v=""/>
    <s v=""/>
    <s v=""/>
    <s v="count"/>
    <n v="476949"/>
    <m/>
    <n v="1"/>
    <x v="642"/>
    <s v="Weld"/>
    <s v="Off Location"/>
    <s v="Suppliers have been informed of etching requirements on supplied DXF’s and have updated their systems accordingly. All cabinets have confirmed etching layouts approved by production and will eliminate the off-location issues. "/>
    <s v="Tom C."/>
    <m/>
    <m/>
    <m/>
    <m/>
    <s v="Closed"/>
    <n v="16"/>
    <d v="2023-12-13T00:00:00"/>
    <m/>
    <m/>
    <m/>
    <m/>
  </r>
  <r>
    <x v="0"/>
    <x v="6"/>
    <s v="23-264"/>
    <x v="0"/>
    <s v="Customer"/>
    <s v="Log Only"/>
    <x v="400"/>
    <x v="329"/>
    <s v="Brake Cabinet"/>
    <n v="514689"/>
    <x v="0"/>
    <s v=""/>
    <s v=""/>
    <s v=""/>
    <s v="count"/>
    <n v="476985"/>
    <d v="2023-10-23T00:00:00"/>
    <n v="1"/>
    <x v="643"/>
    <s v="Weld"/>
    <s v="Off Location"/>
    <s v="See QA 23-113 Dimension 276.5 should measure from the edge of the cabinet"/>
    <m/>
    <m/>
    <m/>
    <m/>
    <m/>
    <n v="349"/>
    <s v="Pending"/>
    <m/>
    <m/>
    <m/>
    <m/>
    <m/>
  </r>
  <r>
    <x v="1"/>
    <x v="1"/>
    <s v="23-265"/>
    <x v="0"/>
    <s v="Customer"/>
    <s v="Log Only"/>
    <x v="400"/>
    <x v="199"/>
    <s v="Axle Housing"/>
    <n v="514659"/>
    <x v="0"/>
    <s v=""/>
    <s v=""/>
    <s v=""/>
    <s v="count"/>
    <s v="WO177392"/>
    <d v="2023-07-01T00:00:00"/>
    <n v="1"/>
    <x v="644"/>
    <s v="Customer Issue"/>
    <s v="in Dispute"/>
    <s v="See CAR 23-107 and 23-119 for Dispute details ongoing with Komatsu for this issue._x000a_26FEB2024 cancelled as per Jeff Smith (email in folder)"/>
    <s v="Chris"/>
    <m/>
    <m/>
    <m/>
    <m/>
    <s v="Closed"/>
    <n v="83"/>
    <d v="2024-02-26T00:00:00"/>
    <m/>
    <m/>
    <m/>
    <m/>
  </r>
  <r>
    <x v="0"/>
    <x v="6"/>
    <s v="23-266"/>
    <x v="0"/>
    <s v="Customer"/>
    <s v="Log Only"/>
    <x v="400"/>
    <x v="183"/>
    <s v="Platform A., LH Deck"/>
    <n v="514692"/>
    <x v="0"/>
    <s v=""/>
    <s v=""/>
    <s v=""/>
    <s v="count"/>
    <n v="490210"/>
    <d v="2023-11-23T00:00:00"/>
    <n v="1"/>
    <x v="645"/>
    <s v="Weld"/>
    <s v="Wrong Component"/>
    <s v="See QA 23-114"/>
    <m/>
    <m/>
    <m/>
    <m/>
    <m/>
    <n v="349"/>
    <s v="Pending"/>
    <m/>
    <m/>
    <m/>
    <m/>
    <m/>
  </r>
  <r>
    <x v="0"/>
    <x v="0"/>
    <s v="23-267"/>
    <x v="0"/>
    <s v="Customer"/>
    <s v="Log Only"/>
    <x v="401"/>
    <x v="330"/>
    <s v="Brake Cabinet"/>
    <n v="514704"/>
    <x v="0"/>
    <s v=""/>
    <s v=""/>
    <s v=""/>
    <s v="count"/>
    <n v="473368"/>
    <d v="2023-08-23T00:00:00"/>
    <n v="1"/>
    <x v="646"/>
    <s v="Paint"/>
    <s v="Rust - Pitting"/>
    <s v="See QA-23-116"/>
    <m/>
    <m/>
    <m/>
    <m/>
    <m/>
    <n v="347"/>
    <s v="Pending"/>
    <m/>
    <m/>
    <m/>
    <m/>
    <m/>
  </r>
  <r>
    <x v="0"/>
    <x v="1"/>
    <s v="23-268"/>
    <x v="0"/>
    <s v="Customer"/>
    <s v="Log Only"/>
    <x v="401"/>
    <x v="331"/>
    <s v="Upright A., LH Str"/>
    <n v="935788"/>
    <x v="0"/>
    <s v=""/>
    <s v=""/>
    <s v=""/>
    <s v="count"/>
    <n v="479451"/>
    <d v="2023-11-23T00:00:00"/>
    <n v="1"/>
    <x v="647"/>
    <s v="Weld"/>
    <s v="Off Location"/>
    <s v="Reject removed as they are Komatsu Engineering issues"/>
    <m/>
    <m/>
    <m/>
    <m/>
    <m/>
    <n v="347"/>
    <s v="Pending"/>
    <m/>
    <m/>
    <m/>
    <m/>
    <m/>
  </r>
  <r>
    <x v="0"/>
    <x v="0"/>
    <s v="23-269"/>
    <x v="0"/>
    <s v="Customer"/>
    <s v="Log Only"/>
    <x v="402"/>
    <x v="332"/>
    <s v="Platform A., RH Deck STR "/>
    <n v="953840"/>
    <x v="0"/>
    <s v=""/>
    <s v=""/>
    <s v=""/>
    <s v="count"/>
    <n v="479389"/>
    <m/>
    <n v="1"/>
    <x v="648"/>
    <s v="Paint"/>
    <s v="Runs"/>
    <s v="See QA 23-117"/>
    <m/>
    <m/>
    <m/>
    <m/>
    <m/>
    <n v="346"/>
    <s v="Pending"/>
    <m/>
    <m/>
    <m/>
    <m/>
    <m/>
  </r>
  <r>
    <x v="0"/>
    <x v="0"/>
    <s v="23-270"/>
    <x v="0"/>
    <s v="Customer"/>
    <s v="Log Only"/>
    <x v="402"/>
    <x v="333"/>
    <s v="Platform A., LH Deck STR "/>
    <n v="953842"/>
    <x v="0"/>
    <s v=""/>
    <s v=""/>
    <s v=""/>
    <s v="count"/>
    <n v="479394"/>
    <m/>
    <n v="1"/>
    <x v="649"/>
    <s v="Weld"/>
    <s v="Lack of Fusion"/>
    <s v="See CA 23-119"/>
    <m/>
    <m/>
    <m/>
    <m/>
    <m/>
    <n v="346"/>
    <s v="Pending"/>
    <m/>
    <m/>
    <m/>
    <m/>
    <m/>
  </r>
  <r>
    <x v="0"/>
    <x v="1"/>
    <s v="23-271"/>
    <x v="0"/>
    <s v="Customer"/>
    <s v="Log Only"/>
    <x v="402"/>
    <x v="13"/>
    <s v="Upright A., LH STR "/>
    <n v="935793"/>
    <x v="0"/>
    <s v=""/>
    <s v=""/>
    <s v=""/>
    <s v="count"/>
    <m/>
    <d v="2023-11-23T00:00:00"/>
    <n v="1"/>
    <x v="650"/>
    <s v="Weld"/>
    <s v="Off Location"/>
    <s v="Reject removed as they are Komatsu Engineering issues"/>
    <m/>
    <m/>
    <m/>
    <m/>
    <m/>
    <n v="346"/>
    <s v="Pending"/>
    <m/>
    <m/>
    <m/>
    <m/>
    <m/>
  </r>
  <r>
    <x v="0"/>
    <x v="0"/>
    <s v="23-272"/>
    <x v="0"/>
    <s v="Customer"/>
    <s v="Log Only"/>
    <x v="403"/>
    <x v="334"/>
    <s v="Pltform A., LH Deck Str"/>
    <n v="514743"/>
    <x v="0"/>
    <s v=""/>
    <s v=""/>
    <s v=""/>
    <s v="count"/>
    <n v="479885"/>
    <d v="2023-11-23T00:00:00"/>
    <n v="1"/>
    <x v="651"/>
    <s v="Weld"/>
    <s v="Off Location"/>
    <s v="Will get reworked at Customer facility"/>
    <m/>
    <m/>
    <m/>
    <m/>
    <m/>
    <n v="343"/>
    <s v="Pending"/>
    <m/>
    <m/>
    <m/>
    <m/>
    <m/>
  </r>
  <r>
    <x v="0"/>
    <x v="1"/>
    <s v="23-273"/>
    <x v="0"/>
    <s v="Customer"/>
    <s v="Log Only"/>
    <x v="404"/>
    <x v="335"/>
    <s v="Platform A, Center Str"/>
    <n v="953854"/>
    <x v="0"/>
    <s v=""/>
    <s v=""/>
    <s v=""/>
    <s v="count"/>
    <n v="479894"/>
    <d v="2023-11-23T00:00:00"/>
    <n v="1"/>
    <x v="652"/>
    <s v="Paint"/>
    <s v="Damaged"/>
    <s v="Shipping pictures shows its good and there is no chance to have a damage_x000a_Reject removed "/>
    <m/>
    <m/>
    <m/>
    <m/>
    <m/>
    <n v="342"/>
    <s v="Pending"/>
    <m/>
    <m/>
    <m/>
    <m/>
    <m/>
  </r>
  <r>
    <x v="0"/>
    <x v="6"/>
    <s v="23-274"/>
    <x v="0"/>
    <s v="Customer"/>
    <s v="Log Only"/>
    <x v="405"/>
    <x v="243"/>
    <s v="Cab G"/>
    <n v="514790"/>
    <x v="0"/>
    <s v=""/>
    <s v=""/>
    <s v=""/>
    <s v="count"/>
    <n v="478240"/>
    <d v="2023-10-23T00:00:00"/>
    <n v="1"/>
    <x v="653"/>
    <s v="Assembly"/>
    <s v="Damaged"/>
    <s v="Need to ship replacement part  Replacement part was shipped to customer."/>
    <s v="Sibin"/>
    <m/>
    <m/>
    <m/>
    <m/>
    <n v="338"/>
    <s v="Pending"/>
    <m/>
    <m/>
    <m/>
    <m/>
    <m/>
  </r>
  <r>
    <x v="2"/>
    <x v="0"/>
    <s v="23-275"/>
    <x v="0"/>
    <s v="Customer"/>
    <s v="Log Only"/>
    <x v="406"/>
    <x v="121"/>
    <s v="Plate(toboggan)"/>
    <s v="CD00312764_x000a_CN00778747"/>
    <x v="1"/>
    <s v=""/>
    <s v=""/>
    <s v=""/>
    <s v="count"/>
    <m/>
    <m/>
    <n v="1"/>
    <x v="654"/>
    <s v="Forming"/>
    <s v="Dim U/S"/>
    <s v="waiting for RMA to arrive - review forming templates created due to CAR 22-456 and add to Eng Master for reference on next Work Order 182896 _x000a_16APR2024 CLOSED this one -reference CAR24-094  "/>
    <s v="Mick"/>
    <m/>
    <m/>
    <m/>
    <m/>
    <s v="Closed"/>
    <n v="120"/>
    <d v="2024-04-16T00:00:00"/>
    <m/>
    <m/>
    <m/>
    <m/>
  </r>
  <r>
    <x v="1"/>
    <x v="0"/>
    <s v="23-276"/>
    <x v="5"/>
    <s v="Customer"/>
    <s v="Log Only"/>
    <x v="407"/>
    <x v="257"/>
    <s v="Case"/>
    <s v="CZ_617704"/>
    <x v="17"/>
    <s v=""/>
    <s v=""/>
    <s v=""/>
    <s v="count"/>
    <s v="N/A"/>
    <s v="N/A"/>
    <n v="1"/>
    <x v="655"/>
    <s v="Customer Issue"/>
    <s v="Rust - Pitting"/>
    <s v="21DEC2023 Responded to Laura that this has been forwarded to Steelcraft Sales (Rob Claybough) for review.  _x000a_IMPORTANT: This will need a return PO issued before they send it to us. "/>
    <s v="Rob C."/>
    <m/>
    <m/>
    <m/>
    <m/>
    <s v="Closed"/>
    <n v="1"/>
    <d v="2023-12-21T00:00:00"/>
    <m/>
    <m/>
    <m/>
    <m/>
  </r>
  <r>
    <x v="2"/>
    <x v="0"/>
    <s v="23-277"/>
    <x v="0"/>
    <s v="Customer"/>
    <s v="Log Only"/>
    <x v="407"/>
    <x v="336"/>
    <s v="Plate"/>
    <s v="N/A"/>
    <x v="1"/>
    <s v=""/>
    <s v=""/>
    <s v=""/>
    <s v="count"/>
    <s v="N/A"/>
    <s v="N/A"/>
    <n v="1"/>
    <x v="656"/>
    <s v="Forming"/>
    <s v="Dim U/S"/>
    <s v="This is likely an old part from beginning of production (EW Blast written on tag).  Improvements have been made since then, but there is room for improvement with the forming templates.  Currently the templates are dimensioned from different datums than the part dimensions. Engineering to review templates with Forming group, and list the new templates on the Eng Master so they are referenced on the Work Order paperwork.  ECN  23-117  to change mouse hole to machining - FAI passed on WO of 25 pieces.   CLOSED"/>
    <s v="Mick"/>
    <m/>
    <m/>
    <m/>
    <m/>
    <s v="Closed"/>
    <n v="49"/>
    <d v="2024-02-07T00:00:00"/>
    <m/>
    <m/>
    <m/>
    <m/>
  </r>
  <r>
    <x v="2"/>
    <x v="4"/>
    <s v="23-278"/>
    <x v="0"/>
    <s v="Customer"/>
    <s v="8D - Customer"/>
    <x v="408"/>
    <x v="75"/>
    <s v="Side Frame"/>
    <s v="CN00776474_x000a_ CD00313877"/>
    <x v="1"/>
    <s v=""/>
    <s v=""/>
    <s v=""/>
    <s v="count"/>
    <s v="N/A"/>
    <s v="N/A"/>
    <n v="1"/>
    <x v="657"/>
    <s v="Receiving / Supplier"/>
    <s v="Dim U/S"/>
    <s v="LS1080623, find number 20 is a Purchased part - notified supplier.   Replacement part sent to GDLS - could have been cut short after leaving Steelcraft - likely would have been detected in weld fixturing. Updates planned for new fixture (see concept model in folder) _x000a_18JAN2024 Corrective Action 51293 GDLS Form requested, however we were told to hold off on the phone call with Dan Smith,  CM, KS, CB discussed the liklihood of the part being cut after leaving Steelcraft.  Sent Dan a follow up email with images (saved in folder).    (sent reminder again 26FEB2024)"/>
    <s v="Kirby"/>
    <m/>
    <m/>
    <m/>
    <m/>
    <n v="379"/>
    <s v="Pending"/>
    <m/>
    <m/>
    <m/>
    <s v="Formal 8D for GDLS?_x000a_27FEB2024 still waiting on final standing from GDLS"/>
    <s v="Kirby / Cynthia_x000a_follow up with Dan "/>
  </r>
  <r>
    <x v="0"/>
    <x v="0"/>
    <s v="23-279"/>
    <x v="0"/>
    <s v="Customer"/>
    <s v="Log Only"/>
    <x v="409"/>
    <x v="325"/>
    <s v="Platform A., RH Deck"/>
    <n v="514813"/>
    <x v="0"/>
    <s v=""/>
    <s v=""/>
    <s v=""/>
    <s v="count"/>
    <n v="479476"/>
    <d v="2023-12-23T00:00:00"/>
    <n v="1"/>
    <x v="658"/>
    <s v="Receiving / Supplier"/>
    <s v="Material Distortion"/>
    <s v="Cert-Tag for 100% inspection on Decks. See QA 23-123"/>
    <m/>
    <m/>
    <m/>
    <m/>
    <m/>
    <n v="333"/>
    <s v="Pending"/>
    <m/>
    <m/>
    <m/>
    <m/>
    <m/>
  </r>
  <r>
    <x v="2"/>
    <x v="0"/>
    <s v="23-280"/>
    <x v="0"/>
    <s v="Customer"/>
    <s v="Log Only"/>
    <x v="410"/>
    <x v="337"/>
    <s v="Cover,Insep Assy"/>
    <s v="CD00315731_x000a_CN00778884"/>
    <x v="1"/>
    <s v=""/>
    <s v=""/>
    <s v=""/>
    <s v="count"/>
    <m/>
    <m/>
    <n v="4"/>
    <x v="659"/>
    <s v="Weld"/>
    <s v="Backwards/Wrong Side"/>
    <s v="Issued Quality Alert 24-012"/>
    <s v="Mick"/>
    <m/>
    <m/>
    <m/>
    <m/>
    <n v="332"/>
    <s v="Pending"/>
    <m/>
    <m/>
    <m/>
    <m/>
    <m/>
  </r>
  <r>
    <x v="0"/>
    <x v="0"/>
    <s v="23-281"/>
    <x v="0"/>
    <s v="Customer"/>
    <s v="Log Only"/>
    <x v="411"/>
    <x v="148"/>
    <s v="Control Box A"/>
    <n v="403264"/>
    <x v="0"/>
    <s v=""/>
    <s v=""/>
    <s v=""/>
    <s v="count"/>
    <m/>
    <m/>
    <n v="1"/>
    <x v="660"/>
    <s v="Weld"/>
    <s v="Missing Component"/>
    <s v="RMA2106."/>
    <m/>
    <m/>
    <m/>
    <m/>
    <m/>
    <n v="293"/>
    <s v="Pending"/>
    <m/>
    <m/>
    <m/>
    <m/>
    <m/>
  </r>
  <r>
    <x v="0"/>
    <x v="0"/>
    <s v="23-282"/>
    <x v="0"/>
    <s v="Customer"/>
    <s v="Log Only"/>
    <x v="389"/>
    <x v="87"/>
    <s v="Tank A Washer"/>
    <n v="514541"/>
    <x v="0"/>
    <s v=""/>
    <s v=""/>
    <s v=""/>
    <s v="count"/>
    <m/>
    <m/>
    <n v="1"/>
    <x v="661"/>
    <s v="Shipping"/>
    <s v="Missing Component"/>
    <m/>
    <m/>
    <m/>
    <m/>
    <m/>
    <m/>
    <n v="369"/>
    <s v="Pending"/>
    <m/>
    <m/>
    <m/>
    <m/>
    <m/>
  </r>
  <r>
    <x v="0"/>
    <x v="0"/>
    <s v="23-283"/>
    <x v="0"/>
    <s v="Customer"/>
    <s v="Log Only"/>
    <x v="412"/>
    <x v="221"/>
    <s v="Plaftform Center Deck"/>
    <n v="514798"/>
    <x v="0"/>
    <s v=""/>
    <s v=""/>
    <s v=""/>
    <s v="count"/>
    <m/>
    <m/>
    <n v="1"/>
    <x v="662"/>
    <s v="Weld"/>
    <s v="Off Location"/>
    <m/>
    <m/>
    <m/>
    <m/>
    <m/>
    <m/>
    <n v="335"/>
    <s v="Pending"/>
    <m/>
    <m/>
    <m/>
    <m/>
    <m/>
  </r>
  <r>
    <x v="2"/>
    <x v="0"/>
    <s v="24-001"/>
    <x v="0"/>
    <s v="Customer"/>
    <s v="Log Only"/>
    <x v="413"/>
    <x v="75"/>
    <s v="Frame side"/>
    <s v="CD00313470_x000a_CN00779321"/>
    <x v="1"/>
    <s v=""/>
    <s v=""/>
    <s v=""/>
    <s v="count"/>
    <m/>
    <m/>
    <n v="1"/>
    <x v="663"/>
    <s v="Weld"/>
    <s v="Missing Component"/>
    <s v="investigate and create an Alert?_x000a_Missing parts in kits that are at the line? Where is the WIP placard for the kits? See follow up with CAR 24-028 Closed"/>
    <s v="Mick"/>
    <m/>
    <m/>
    <m/>
    <m/>
    <s v="Closed"/>
    <n v="27"/>
    <d v="2024-02-01T00:00:00"/>
    <m/>
    <m/>
    <m/>
    <m/>
  </r>
  <r>
    <x v="0"/>
    <x v="6"/>
    <s v="24-002"/>
    <x v="0"/>
    <s v="Customer"/>
    <s v="Log Only"/>
    <x v="413"/>
    <x v="338"/>
    <s v="Panel A, Upper Assembly"/>
    <n v="953869"/>
    <x v="0"/>
    <s v=""/>
    <s v=""/>
    <s v=""/>
    <s v="count"/>
    <n v="483131"/>
    <m/>
    <n v="1"/>
    <x v="664"/>
    <s v="Weld"/>
    <s v="Contamination"/>
    <s v="QA 24-002"/>
    <m/>
    <m/>
    <m/>
    <m/>
    <m/>
    <n v="318"/>
    <s v="Pending"/>
    <m/>
    <m/>
    <m/>
    <m/>
    <m/>
  </r>
  <r>
    <x v="1"/>
    <x v="0"/>
    <s v="24-003"/>
    <x v="0"/>
    <s v="Customer"/>
    <s v="Log Only"/>
    <x v="414"/>
    <x v="146"/>
    <s v="Axle Housing"/>
    <n v="514849"/>
    <x v="0"/>
    <s v=""/>
    <s v=""/>
    <s v=""/>
    <s v="count"/>
    <n v="182375"/>
    <d v="2023-11-01T00:00:00"/>
    <n v="1"/>
    <x v="665"/>
    <s v="Customer Issue"/>
    <s v="Poor Pin Fit"/>
    <s v="Our ITP shows sign off for Pin Check on 24NOV2023 - damage shown in area seems to be after leaving Steelcraft - In Dispute see further detail in CAR 24-014  - Alert 24-010 issued"/>
    <s v="Lee"/>
    <m/>
    <m/>
    <m/>
    <m/>
    <s v="Closed"/>
    <n v="11"/>
    <d v="2024-01-17T00:00:00"/>
    <m/>
    <m/>
    <m/>
    <m/>
  </r>
  <r>
    <x v="2"/>
    <x v="0"/>
    <s v="24-004"/>
    <x v="0"/>
    <s v="Customer"/>
    <s v="Log Only"/>
    <x v="415"/>
    <x v="339"/>
    <s v="not recognized at_x000a_ AOR Stratford"/>
    <s v="CN00779135_x000a_CD00303413"/>
    <x v="1"/>
    <s v=""/>
    <s v=""/>
    <s v=""/>
    <s v="count"/>
    <m/>
    <m/>
    <n v="4"/>
    <x v="666"/>
    <s v="Customer Issue"/>
    <s v="Customer change / error"/>
    <s v="not a part number recognized by AOR Stratford QA or Engineering.  Some history with Engineering group re: old Date Created 2/7/2023 Not our Part #_x000a_No formal response required"/>
    <s v="Kirby"/>
    <m/>
    <m/>
    <m/>
    <m/>
    <s v="Closed"/>
    <n v="0"/>
    <d v="2024-01-08T00:00:00"/>
    <m/>
    <m/>
    <m/>
    <m/>
  </r>
  <r>
    <x v="0"/>
    <x v="0"/>
    <s v="24-005"/>
    <x v="0"/>
    <s v="Customer"/>
    <s v="Log Only"/>
    <x v="416"/>
    <x v="11"/>
    <s v="Grille-Str"/>
    <n v="514855"/>
    <x v="0"/>
    <s v=""/>
    <s v=""/>
    <s v=""/>
    <s v="count"/>
    <n v="474841"/>
    <d v="2024-11-23T00:00:00"/>
    <n v="1"/>
    <x v="667"/>
    <s v="Weld"/>
    <s v="Off Location"/>
    <s v="QA 24-003"/>
    <m/>
    <m/>
    <m/>
    <m/>
    <m/>
    <n v="314"/>
    <s v="Pending"/>
    <m/>
    <m/>
    <m/>
    <m/>
    <m/>
  </r>
  <r>
    <x v="0"/>
    <x v="0"/>
    <s v="24-006"/>
    <x v="0"/>
    <s v="Customer"/>
    <s v="Log Only"/>
    <x v="416"/>
    <x v="340"/>
    <s v="Cab A, Brake Cabi."/>
    <n v="514857"/>
    <x v="0"/>
    <s v=""/>
    <s v=""/>
    <s v=""/>
    <s v="count"/>
    <n v="479746"/>
    <d v="2024-12-23T00:00:00"/>
    <n v="1"/>
    <x v="668"/>
    <s v="Weld"/>
    <s v="Wrong Component"/>
    <s v="QA 23-004"/>
    <m/>
    <m/>
    <m/>
    <m/>
    <m/>
    <n v="314"/>
    <s v="Pending"/>
    <m/>
    <m/>
    <m/>
    <m/>
    <m/>
  </r>
  <r>
    <x v="2"/>
    <x v="0"/>
    <s v="24-007"/>
    <x v="0"/>
    <s v="Customer"/>
    <s v="Log Only"/>
    <x v="417"/>
    <x v="257"/>
    <s v="Gear Case"/>
    <s v="NCM CZ_617913"/>
    <x v="17"/>
    <s v=""/>
    <s v=""/>
    <s v=""/>
    <s v="count"/>
    <s v="TBD"/>
    <s v="2022/2020"/>
    <n v="4"/>
    <x v="669"/>
    <s v="Receiving / Supplier"/>
    <s v="Dim U/S"/>
    <s v="3rd party Rework estimated at $850 per unit.  Collected Inspection reports from Thurston for last 2 units machined.  Dave J. is reviewing discrepancy between Eng Master and WO - specific inspection from previous CAR 23-098 was not on Work Order.  Findings: A 168-4344 was converted to a 169-2477 and the additional inspection by QA was not listed on WO177597.  Eng Master is now updated. Serial numbers and bore dimensions requested from CAT."/>
    <m/>
    <m/>
    <m/>
    <m/>
    <m/>
    <s v="Closed"/>
    <n v="9"/>
    <d v="2024-01-12T00:00:00"/>
    <m/>
    <m/>
    <m/>
    <m/>
  </r>
  <r>
    <x v="0"/>
    <x v="0"/>
    <s v="24-008"/>
    <x v="0"/>
    <s v="Customer"/>
    <s v="Log Only"/>
    <x v="418"/>
    <x v="341"/>
    <s v="Support A, Panto RH Str"/>
    <n v="953878"/>
    <x v="0"/>
    <s v=""/>
    <s v=""/>
    <s v=""/>
    <s v="count"/>
    <n v="481276"/>
    <d v="2024-11-23T00:00:00"/>
    <n v="1"/>
    <x v="670"/>
    <s v="Weld"/>
    <s v="Off Location"/>
    <s v="QA 23-005. Implemented 200% inspection on PPAP parts, after welding and after paint"/>
    <m/>
    <m/>
    <m/>
    <m/>
    <m/>
    <n v="312"/>
    <s v="Pending"/>
    <m/>
    <m/>
    <m/>
    <m/>
    <m/>
  </r>
  <r>
    <x v="0"/>
    <x v="0"/>
    <s v="24-009"/>
    <x v="0"/>
    <s v="Customer"/>
    <s v="Log Only"/>
    <x v="418"/>
    <x v="342"/>
    <s v="Support A, Panto LH Str"/>
    <n v="953879"/>
    <x v="0"/>
    <s v=""/>
    <s v=""/>
    <s v=""/>
    <s v="count"/>
    <n v="481275"/>
    <d v="2024-11-23T00:00:00"/>
    <n v="1"/>
    <x v="671"/>
    <s v="Paint"/>
    <s v="Missing Paint"/>
    <s v="QA 23-006. Implemented 200% inspection for PPAP parts"/>
    <m/>
    <m/>
    <m/>
    <m/>
    <m/>
    <n v="312"/>
    <s v="Pending"/>
    <m/>
    <m/>
    <m/>
    <m/>
    <m/>
  </r>
  <r>
    <x v="0"/>
    <x v="6"/>
    <s v="24-010"/>
    <x v="0"/>
    <s v="Customer"/>
    <s v="Log Only"/>
    <x v="419"/>
    <x v="276"/>
    <s v="Brake Cabinet"/>
    <n v="514888"/>
    <x v="0"/>
    <s v=""/>
    <s v=""/>
    <s v=""/>
    <s v="count"/>
    <m/>
    <m/>
    <n v="1"/>
    <x v="672"/>
    <s v="Weld"/>
    <s v="Off Location"/>
    <s v="Quality Alert was issued at the previous occurrence to show measuring the 276.5 mm measured from the edge of cabinet, instead of 254.mm. Long term - engineering is looking at building a fixture "/>
    <m/>
    <m/>
    <m/>
    <m/>
    <m/>
    <n v="311"/>
    <s v="Pending"/>
    <m/>
    <m/>
    <m/>
    <m/>
    <m/>
  </r>
  <r>
    <x v="2"/>
    <x v="0"/>
    <s v="24-011"/>
    <x v="0"/>
    <s v="Customer"/>
    <s v="Log Only"/>
    <x v="413"/>
    <x v="337"/>
    <s v="Cover Insep Assy"/>
    <s v="CN00778960_x000a_CD00315486"/>
    <x v="1"/>
    <s v=""/>
    <s v=""/>
    <s v=""/>
    <s v="count"/>
    <m/>
    <m/>
    <n v="4"/>
    <x v="673"/>
    <s v="Weld"/>
    <s v="Backwards/Wrong Side"/>
    <s v="investigation…same as CAR 23-280 just described differently.  GD provided fixture does not prevent this defect. Issued Quality Alert 24-012"/>
    <s v="Mick"/>
    <m/>
    <m/>
    <m/>
    <m/>
    <n v="318"/>
    <s v="Pending"/>
    <m/>
    <m/>
    <m/>
    <m/>
    <m/>
  </r>
  <r>
    <x v="2"/>
    <x v="4"/>
    <s v="24-012"/>
    <x v="0"/>
    <s v="Customer"/>
    <s v="Log Only"/>
    <x v="415"/>
    <x v="343"/>
    <s v="Spider"/>
    <n v="13477"/>
    <x v="22"/>
    <s v=""/>
    <s v=""/>
    <s v=""/>
    <s v="count"/>
    <m/>
    <m/>
    <n v="1"/>
    <x v="674"/>
    <m/>
    <m/>
    <s v="See email in folder - KS disputed this due to it not being required by the print"/>
    <s v="Kirby"/>
    <m/>
    <m/>
    <m/>
    <m/>
    <n v="315"/>
    <s v="Pending"/>
    <m/>
    <m/>
    <m/>
    <m/>
    <m/>
  </r>
  <r>
    <x v="0"/>
    <x v="6"/>
    <s v="24-013"/>
    <x v="0"/>
    <s v="Customer"/>
    <s v="Log Only"/>
    <x v="419"/>
    <x v="183"/>
    <s v="Platfrom A, LH Deck str."/>
    <n v="514898"/>
    <x v="0"/>
    <s v=""/>
    <s v=""/>
    <s v=""/>
    <s v="count"/>
    <n v="480653"/>
    <d v="2024-12-23T00:00:00"/>
    <n v="1"/>
    <x v="675"/>
    <s v="Weld"/>
    <s v="Backwards/Wrong Side"/>
    <s v="Submitted deviation to use the part AS IS. Dev got rejected"/>
    <m/>
    <m/>
    <m/>
    <m/>
    <m/>
    <n v="311"/>
    <s v="Pending"/>
    <m/>
    <m/>
    <m/>
    <m/>
    <m/>
  </r>
  <r>
    <x v="1"/>
    <x v="0"/>
    <s v="24-014"/>
    <x v="0"/>
    <s v="Customer"/>
    <s v="Log Only"/>
    <x v="420"/>
    <x v="17"/>
    <s v="Axle Housing"/>
    <n v="514903"/>
    <x v="0"/>
    <s v=""/>
    <s v=""/>
    <s v=""/>
    <s v="count"/>
    <s v="WO182373"/>
    <d v="2023-11-01T00:00:00"/>
    <n v="1"/>
    <x v="676"/>
    <s v="Assembly"/>
    <s v="Poor Pin Fit"/>
    <s v="Our ITP shows sign off for Pin Check, review print requirement comment.  See also CAR 24-003.  We will capture images of the next several Axles with a straight edge to review further.  - Alert 24-010 issued"/>
    <s v="Lee"/>
    <m/>
    <m/>
    <m/>
    <m/>
    <s v="Closed"/>
    <n v="2"/>
    <d v="2024-01-17T00:00:00"/>
    <m/>
    <m/>
    <m/>
    <m/>
  </r>
  <r>
    <x v="0"/>
    <x v="6"/>
    <s v="24-015"/>
    <x v="0"/>
    <s v="Customer"/>
    <s v="Log Only"/>
    <x v="420"/>
    <x v="344"/>
    <s v="Panel A., Lower Rear Aseembly"/>
    <n v="953884"/>
    <x v="0"/>
    <s v=""/>
    <s v=""/>
    <s v=""/>
    <s v="count"/>
    <n v="482739"/>
    <d v="2024-12-23T00:00:00"/>
    <n v="1"/>
    <x v="677"/>
    <s v="Paint"/>
    <s v="Light paint"/>
    <s v="Implemented 200% inspection on PPAP parts, after welding and after paint"/>
    <m/>
    <m/>
    <m/>
    <m/>
    <m/>
    <n v="308"/>
    <s v="Pending"/>
    <m/>
    <m/>
    <m/>
    <m/>
    <m/>
  </r>
  <r>
    <x v="0"/>
    <x v="2"/>
    <s v="24-016"/>
    <x v="0"/>
    <s v="Customer"/>
    <s v="Log Only"/>
    <x v="421"/>
    <x v="345"/>
    <s v="Platform A., RH Str."/>
    <n v="514917"/>
    <x v="0"/>
    <s v=""/>
    <s v=""/>
    <s v=""/>
    <s v="count"/>
    <n v="478265"/>
    <d v="2024-12-23T00:00:00"/>
    <n v="1"/>
    <x v="678"/>
    <s v="Paint"/>
    <s v="Material Distortion"/>
    <s v="Issued QA 24-015. _x000a_Parts have to be dry before painting to avoid peeling._x000a_Damage / dent issues are investigated, as we have more occurences lately."/>
    <m/>
    <m/>
    <m/>
    <m/>
    <m/>
    <n v="305"/>
    <s v="Pending"/>
    <m/>
    <m/>
    <m/>
    <m/>
    <m/>
  </r>
  <r>
    <x v="0"/>
    <x v="0"/>
    <s v="24-017"/>
    <x v="0"/>
    <s v="Customer"/>
    <s v="Log Only"/>
    <x v="421"/>
    <x v="346"/>
    <s v="Support A., Hanging Str"/>
    <n v="953889"/>
    <x v="0"/>
    <s v=""/>
    <s v=""/>
    <s v=""/>
    <s v="count"/>
    <n v="482933"/>
    <d v="2024-12-23T00:00:00"/>
    <n v="1"/>
    <x v="679"/>
    <s v="Weld"/>
    <s v="Lack of Fusion"/>
    <s v="Issued QA 24-016"/>
    <m/>
    <m/>
    <m/>
    <m/>
    <m/>
    <n v="305"/>
    <s v="Pending"/>
    <m/>
    <m/>
    <m/>
    <m/>
    <m/>
  </r>
  <r>
    <x v="0"/>
    <x v="0"/>
    <s v="24-018"/>
    <x v="0"/>
    <s v="Customer"/>
    <s v="Log Only"/>
    <x v="421"/>
    <x v="307"/>
    <s v="Cabinet"/>
    <n v="953890"/>
    <x v="0"/>
    <s v=""/>
    <s v=""/>
    <s v=""/>
    <s v="count"/>
    <n v="477031"/>
    <d v="2024-09-23T00:00:00"/>
    <n v="1"/>
    <x v="680"/>
    <s v="Paint"/>
    <s v="Paint inside thread"/>
    <s v="Issued QA 24-017"/>
    <m/>
    <m/>
    <m/>
    <m/>
    <m/>
    <n v="305"/>
    <s v="Pending"/>
    <m/>
    <m/>
    <m/>
    <m/>
    <m/>
  </r>
  <r>
    <x v="0"/>
    <x v="6"/>
    <s v="24-019"/>
    <x v="0"/>
    <s v="Customer"/>
    <s v="Log Only"/>
    <x v="422"/>
    <x v="347"/>
    <s v="PLATE A., RH"/>
    <n v="897242"/>
    <x v="0"/>
    <s v=""/>
    <s v=""/>
    <n v="8"/>
    <s v="don't count"/>
    <m/>
    <m/>
    <n v="1"/>
    <x v="681"/>
    <s v="Shipping"/>
    <s v="Damaged"/>
    <s v="Issued QA 24-020"/>
    <m/>
    <m/>
    <m/>
    <m/>
    <m/>
    <n v="304"/>
    <s v="Pending"/>
    <m/>
    <m/>
    <m/>
    <m/>
    <m/>
  </r>
  <r>
    <x v="0"/>
    <x v="0"/>
    <s v="24-020"/>
    <x v="0"/>
    <s v="Customer"/>
    <s v="Log Only"/>
    <x v="422"/>
    <x v="348"/>
    <s v="Support Str Plenum "/>
    <n v="897244"/>
    <x v="0"/>
    <s v=""/>
    <s v=""/>
    <n v="8"/>
    <s v="don't count"/>
    <n v="477079"/>
    <m/>
    <n v="2"/>
    <x v="682"/>
    <s v="Shipping"/>
    <s v="Damaged"/>
    <s v="Issued QA 24-020"/>
    <m/>
    <m/>
    <m/>
    <m/>
    <m/>
    <n v="304"/>
    <s v="Pending"/>
    <m/>
    <m/>
    <m/>
    <m/>
    <m/>
  </r>
  <r>
    <x v="0"/>
    <x v="0"/>
    <s v="24-021"/>
    <x v="0"/>
    <s v="Customer"/>
    <s v="Log Only"/>
    <x v="423"/>
    <x v="349"/>
    <s v="MUFFLER A., EXHAUST "/>
    <n v="514930"/>
    <x v="0"/>
    <s v=""/>
    <s v=""/>
    <s v=""/>
    <s v="count"/>
    <n v="481487"/>
    <d v="2024-11-23T00:00:00"/>
    <n v="1"/>
    <x v="683"/>
    <s v="Weld"/>
    <s v="Surface Finish"/>
    <s v="No pictures uploaded yet"/>
    <m/>
    <m/>
    <m/>
    <m/>
    <m/>
    <n v="303"/>
    <s v="Pending"/>
    <m/>
    <m/>
    <m/>
    <m/>
    <m/>
  </r>
  <r>
    <x v="0"/>
    <x v="6"/>
    <s v="24-022"/>
    <x v="0"/>
    <s v="Customer"/>
    <s v="Log Only"/>
    <x v="424"/>
    <x v="13"/>
    <s v="FRAME A., FINAL STR"/>
    <n v="935849"/>
    <x v="0"/>
    <s v=""/>
    <s v=""/>
    <s v=""/>
    <s v="count"/>
    <n v="479459"/>
    <d v="2024-12-23T00:00:00"/>
    <n v="1"/>
    <x v="684"/>
    <s v="Weld"/>
    <s v="Dim O/S"/>
    <s v="Engineering issue"/>
    <m/>
    <m/>
    <m/>
    <m/>
    <m/>
    <n v="301"/>
    <s v="Pending"/>
    <m/>
    <m/>
    <m/>
    <m/>
    <m/>
  </r>
  <r>
    <x v="1"/>
    <x v="0"/>
    <s v="24-023"/>
    <x v="0"/>
    <s v="Customer"/>
    <s v="Log Only"/>
    <x v="425"/>
    <x v="146"/>
    <s v="Axle Housing"/>
    <n v="514937"/>
    <x v="0"/>
    <s v=""/>
    <s v=""/>
    <s v=""/>
    <s v="count"/>
    <n v="182978"/>
    <d v="2024-12-23T00:00:00"/>
    <n v="1"/>
    <x v="685"/>
    <s v="Weld"/>
    <s v="Missing Component"/>
    <s v="23-JAN-2024 Alert 24-019 issued.  This is done at Cell 210.  Review history of part shortages for this purchased item?  PB6574  Replacement part being expedited to customer. "/>
    <s v="Lee"/>
    <m/>
    <m/>
    <m/>
    <m/>
    <s v="Closed"/>
    <n v="1"/>
    <d v="2024-01-24T00:00:00"/>
    <m/>
    <m/>
    <m/>
    <m/>
  </r>
  <r>
    <x v="1"/>
    <x v="0"/>
    <s v="24-024"/>
    <x v="0"/>
    <s v="Customer"/>
    <s v="Log Only"/>
    <x v="425"/>
    <x v="146"/>
    <s v="Axle Housing"/>
    <n v="514938"/>
    <x v="0"/>
    <s v=""/>
    <s v=""/>
    <s v=""/>
    <s v="count"/>
    <n v="182978"/>
    <d v="2024-12-23T00:00:00"/>
    <n v="1"/>
    <x v="686"/>
    <s v="Weld"/>
    <s v="Damaged"/>
    <s v="23-JAN-2024 Alert 24-019 issued.  This is done at Cell 210.  Review with welder how they typically weld this-  together and then onto the axle?  Difficult place to inspect inside the tube once it is in the axle. _x000a_24JAN2024 Fitting jig created for this - see email in folder "/>
    <s v="Lee"/>
    <m/>
    <m/>
    <m/>
    <m/>
    <s v="Closed"/>
    <n v="1"/>
    <d v="2024-01-24T00:00:00"/>
    <m/>
    <m/>
    <m/>
    <m/>
  </r>
  <r>
    <x v="0"/>
    <x v="0"/>
    <s v="24-025"/>
    <x v="0"/>
    <s v="Customer"/>
    <s v="Log Only"/>
    <x v="426"/>
    <x v="22"/>
    <s v="Control Box A., Aux"/>
    <n v="897257"/>
    <x v="0"/>
    <s v=""/>
    <s v=""/>
    <n v="8"/>
    <s v="don't count"/>
    <m/>
    <m/>
    <n v="2"/>
    <x v="687"/>
    <s v="Shipping"/>
    <s v="Damaged"/>
    <s v="Issued QA 24-021"/>
    <m/>
    <m/>
    <m/>
    <m/>
    <m/>
    <n v="298"/>
    <s v="Pending"/>
    <m/>
    <m/>
    <m/>
    <m/>
    <m/>
  </r>
  <r>
    <x v="0"/>
    <x v="6"/>
    <s v="24-026"/>
    <x v="0"/>
    <s v="Customer"/>
    <s v="Log Only"/>
    <x v="426"/>
    <x v="132"/>
    <s v="Upright A., LH "/>
    <n v="935858"/>
    <x v="0"/>
    <s v=""/>
    <s v=""/>
    <s v=""/>
    <s v="count"/>
    <m/>
    <m/>
    <m/>
    <x v="688"/>
    <s v="Weld"/>
    <s v="Lack of Fusion"/>
    <s v="We outsource this part to Onarc for welding. Issued supplier NCR (24-021)"/>
    <m/>
    <m/>
    <m/>
    <m/>
    <m/>
    <n v="298"/>
    <s v="Pending"/>
    <m/>
    <m/>
    <m/>
    <m/>
    <m/>
  </r>
  <r>
    <x v="0"/>
    <x v="6"/>
    <s v="24-027"/>
    <x v="0"/>
    <s v="Customer"/>
    <s v="Log Only"/>
    <x v="427"/>
    <x v="350"/>
    <s v="Control Box A., Aux"/>
    <n v="953902"/>
    <x v="0"/>
    <s v=""/>
    <s v=""/>
    <s v=""/>
    <s v="count"/>
    <n v="48138"/>
    <d v="2024-12-23T00:00:00"/>
    <n v="1"/>
    <x v="689"/>
    <s v="Weld"/>
    <s v="Lack of Fusion"/>
    <s v="Issued QA 24-022"/>
    <m/>
    <m/>
    <m/>
    <m/>
    <m/>
    <n v="297"/>
    <s v="Pending"/>
    <m/>
    <m/>
    <m/>
    <m/>
    <m/>
  </r>
  <r>
    <x v="2"/>
    <x v="0"/>
    <s v="24-028"/>
    <x v="0"/>
    <s v="Customer"/>
    <s v="Log Only"/>
    <x v="428"/>
    <x v="75"/>
    <s v="Side Frame"/>
    <s v="CN00780604_x000a_CD00316971"/>
    <x v="1"/>
    <s v=""/>
    <s v=""/>
    <s v=""/>
    <s v="count"/>
    <s v="N/A"/>
    <s v="N/A"/>
    <n v="1"/>
    <x v="690"/>
    <s v="Weld"/>
    <s v="Missing Component"/>
    <s v="requested images, CAR Meeting 01FEB2024 - only QA group attended.  Chris went out to review current shop floor status.  ITP not used, misc parts lying around. (see email for details and images)  07FEB2024 got ITP completed for this WO_x000a_CLOSED 13FEB2024 Inspector will not go ahead without ITP"/>
    <m/>
    <m/>
    <m/>
    <m/>
    <m/>
    <s v="Closed"/>
    <n v="9"/>
    <d v="2024-02-07T00:00:00"/>
    <m/>
    <m/>
    <m/>
    <m/>
  </r>
  <r>
    <x v="0"/>
    <x v="0"/>
    <s v="24-029"/>
    <x v="0"/>
    <s v="Customer"/>
    <s v="Log Only"/>
    <x v="411"/>
    <x v="351"/>
    <s v="Platfrom Deck, LH Deck"/>
    <n v="953908"/>
    <x v="0"/>
    <s v=""/>
    <s v=""/>
    <s v=""/>
    <s v="count"/>
    <n v="379394"/>
    <m/>
    <n v="1"/>
    <x v="691"/>
    <s v="Paint"/>
    <s v="Lack of Fusion"/>
    <s v="Issued QA 24-026"/>
    <m/>
    <m/>
    <m/>
    <m/>
    <m/>
    <n v="293"/>
    <s v="Pending"/>
    <m/>
    <m/>
    <m/>
    <m/>
    <m/>
  </r>
  <r>
    <x v="0"/>
    <x v="0"/>
    <s v="24-030"/>
    <x v="0"/>
    <s v="Customer"/>
    <s v="Log Only"/>
    <x v="411"/>
    <x v="352"/>
    <s v="Platfrom Deck, RH Deck"/>
    <n v="953909"/>
    <x v="0"/>
    <s v=""/>
    <s v=""/>
    <s v=""/>
    <s v="count"/>
    <n v="379389"/>
    <m/>
    <n v="1"/>
    <x v="692"/>
    <s v="Weld"/>
    <s v="Missing Paint"/>
    <s v="Issued QA 24-027"/>
    <m/>
    <m/>
    <m/>
    <m/>
    <m/>
    <n v="293"/>
    <s v="Pending"/>
    <m/>
    <m/>
    <m/>
    <m/>
    <m/>
  </r>
  <r>
    <x v="0"/>
    <x v="0"/>
    <s v="24-031"/>
    <x v="0"/>
    <s v="Customer"/>
    <s v="Log Only"/>
    <x v="411"/>
    <x v="22"/>
    <s v="Control Box"/>
    <m/>
    <x v="0"/>
    <s v=""/>
    <s v=""/>
    <s v=""/>
    <s v="count"/>
    <n v="479546"/>
    <m/>
    <n v="1"/>
    <x v="693"/>
    <s v="Weld"/>
    <s v="Porosity"/>
    <s v="Issued QA 24-022"/>
    <m/>
    <m/>
    <m/>
    <m/>
    <m/>
    <n v="293"/>
    <s v="Pending"/>
    <m/>
    <m/>
    <m/>
    <m/>
    <m/>
  </r>
  <r>
    <x v="2"/>
    <x v="5"/>
    <s v="24-032"/>
    <x v="5"/>
    <s v="Customer"/>
    <s v="Log Only"/>
    <x v="429"/>
    <x v="75"/>
    <s v="Frame Side"/>
    <s v="LI00781063"/>
    <x v="1"/>
    <s v=""/>
    <s v=""/>
    <s v=""/>
    <s v="count"/>
    <m/>
    <m/>
    <n v="2"/>
    <x v="694"/>
    <m/>
    <s v="Customer change / error"/>
    <s v="RMA Issued Feb 2 2024"/>
    <m/>
    <m/>
    <m/>
    <m/>
    <m/>
    <n v="290"/>
    <s v="Pending"/>
    <m/>
    <m/>
    <m/>
    <m/>
    <m/>
  </r>
  <r>
    <x v="0"/>
    <x v="1"/>
    <s v="24-033"/>
    <x v="0"/>
    <s v="Customer"/>
    <s v="Log Only"/>
    <x v="430"/>
    <x v="353"/>
    <s v="Harness Support Str."/>
    <n v="953913"/>
    <x v="0"/>
    <s v=""/>
    <s v=""/>
    <s v=""/>
    <s v="count"/>
    <n v="483147"/>
    <m/>
    <n v="1"/>
    <x v="695"/>
    <s v="Machining"/>
    <s v="Dim U/S"/>
    <s v="There is not enough clarity on defect description"/>
    <m/>
    <m/>
    <m/>
    <m/>
    <m/>
    <s v="Closed"/>
    <n v="9"/>
    <d v="2024-02-15T00:00:00"/>
    <m/>
    <m/>
    <m/>
    <m/>
  </r>
  <r>
    <x v="0"/>
    <x v="0"/>
    <s v="24-034"/>
    <x v="0"/>
    <s v="Customer"/>
    <s v="Log Only"/>
    <x v="431"/>
    <x v="208"/>
    <s v=" Platform, Center Deck "/>
    <n v="515028"/>
    <x v="0"/>
    <s v=""/>
    <s v=""/>
    <s v=""/>
    <s v="count"/>
    <m/>
    <m/>
    <n v="1"/>
    <x v="696"/>
    <s v="Weld"/>
    <s v="Missing Component"/>
    <s v="Issued QA 24-033"/>
    <m/>
    <m/>
    <m/>
    <m/>
    <m/>
    <n v="285"/>
    <s v="Pending"/>
    <m/>
    <m/>
    <m/>
    <m/>
    <m/>
  </r>
  <r>
    <x v="0"/>
    <x v="0"/>
    <s v="24-035"/>
    <x v="0"/>
    <s v="Customer"/>
    <s v="Log Only"/>
    <x v="432"/>
    <x v="125"/>
    <s v="Cab G, Purchased"/>
    <n v="515053"/>
    <x v="0"/>
    <s v=""/>
    <s v=""/>
    <s v=""/>
    <s v="count"/>
    <n v="447725"/>
    <m/>
    <n v="1"/>
    <x v="697"/>
    <s v="Weld"/>
    <s v="Off Location"/>
    <s v="Issued QA 24-035"/>
    <m/>
    <m/>
    <m/>
    <m/>
    <m/>
    <n v="282"/>
    <s v="Pending"/>
    <m/>
    <m/>
    <m/>
    <m/>
    <m/>
  </r>
  <r>
    <x v="1"/>
    <x v="0"/>
    <s v="24-036"/>
    <x v="0"/>
    <s v="Customer"/>
    <s v="Log Only"/>
    <x v="430"/>
    <x v="17"/>
    <s v="Axle housing"/>
    <n v="515009"/>
    <x v="0"/>
    <s v=""/>
    <s v=""/>
    <s v=""/>
    <s v="count"/>
    <n v="182972"/>
    <d v="2023-11-01T00:00:00"/>
    <n v="1"/>
    <x v="698"/>
    <s v="Receiving / Supplier"/>
    <s v="Off Location"/>
    <s v="Quality Alert 24-031 issued - Faro and Stud report should have captured this.  Spoke to relevant team members. This is a supplied weldment from AOR Stratford - NCR 24-032  CLOSED"/>
    <m/>
    <m/>
    <m/>
    <m/>
    <m/>
    <s v="Closed"/>
    <n v="6"/>
    <d v="2024-02-12T00:00:00"/>
    <m/>
    <m/>
    <m/>
    <m/>
  </r>
  <r>
    <x v="1"/>
    <x v="0"/>
    <s v="24-037"/>
    <x v="0"/>
    <s v="Customer"/>
    <s v="Log Only"/>
    <x v="430"/>
    <x v="17"/>
    <s v="Axle housing"/>
    <n v="515014"/>
    <x v="0"/>
    <s v=""/>
    <s v=""/>
    <s v=""/>
    <s v="count"/>
    <n v="182972"/>
    <d v="2023-11-01T00:00:00"/>
    <n v="1"/>
    <x v="699"/>
    <s v="Machining"/>
    <s v="Off Location"/>
    <s v="Quality Alert 24-030 Issued - Machining Report requires sign off for sleeves with pin check. - Spoke with operators to ensure this is happening every time.  Investigation into how this could have been machined that way.  Must have been a missed offset. "/>
    <m/>
    <m/>
    <m/>
    <m/>
    <m/>
    <s v="Closed"/>
    <n v="9"/>
    <d v="2024-02-15T00:00:00"/>
    <m/>
    <m/>
    <m/>
    <m/>
  </r>
  <r>
    <x v="0"/>
    <x v="0"/>
    <s v="24-038"/>
    <x v="0"/>
    <s v="Customer"/>
    <s v="Log Only"/>
    <x v="433"/>
    <x v="354"/>
    <s v="Cab G., Purchased "/>
    <n v="515059"/>
    <x v="0"/>
    <s v=""/>
    <s v=""/>
    <s v=""/>
    <s v="count"/>
    <n v="476649"/>
    <d v="2024-12-23T00:00:00"/>
    <n v="1"/>
    <x v="700"/>
    <s v="Paint"/>
    <s v="Adhesion"/>
    <s v="Issued QA 24-036"/>
    <m/>
    <m/>
    <m/>
    <m/>
    <m/>
    <n v="279"/>
    <s v="Pending"/>
    <m/>
    <m/>
    <m/>
    <m/>
    <m/>
  </r>
  <r>
    <x v="1"/>
    <x v="0"/>
    <s v="24-039"/>
    <x v="0"/>
    <s v="Customer"/>
    <s v="Log Only"/>
    <x v="434"/>
    <x v="146"/>
    <s v="Axle Housing"/>
    <n v="515066"/>
    <x v="0"/>
    <s v=""/>
    <s v=""/>
    <s v=""/>
    <s v="count"/>
    <s v="WO184185"/>
    <d v="2023-12-01T00:00:00"/>
    <n v="1"/>
    <x v="701"/>
    <s v="Paint"/>
    <s v="Poor Function"/>
    <s v="15FEB2024 email with images sent to Team 16FEB2024 issued Quality Alert 24-037 (22-079 re-issued) for materials group (RP application) and painters.  Requested Production to do Retraining / Refresh on Paint Best Practices and other relevant material for next business day (Tuesday 20FEB). _x000a_26FEB2024 part being returned for rework"/>
    <m/>
    <m/>
    <m/>
    <m/>
    <m/>
    <s v="Closed"/>
    <n v="6"/>
    <d v="2024-02-20T00:00:00"/>
    <m/>
    <m/>
    <m/>
    <m/>
  </r>
  <r>
    <x v="0"/>
    <x v="0"/>
    <s v="24-040"/>
    <x v="0"/>
    <s v="Customer"/>
    <s v="Log Only"/>
    <x v="434"/>
    <x v="355"/>
    <s v="Cab A., Brake Cabi. Int"/>
    <n v="953931"/>
    <x v="0"/>
    <s v=""/>
    <s v=""/>
    <s v=""/>
    <s v="count"/>
    <n v="483330"/>
    <d v="2024-12-23T00:00:00"/>
    <n v="1"/>
    <x v="702"/>
    <s v="Weld / Paint"/>
    <s v="Porosity"/>
    <m/>
    <m/>
    <m/>
    <m/>
    <m/>
    <m/>
    <n v="278"/>
    <s v="Pending"/>
    <m/>
    <m/>
    <m/>
    <m/>
    <m/>
  </r>
  <r>
    <x v="0"/>
    <x v="6"/>
    <s v="24-041"/>
    <x v="0"/>
    <s v="Customer"/>
    <s v="Log Only"/>
    <x v="435"/>
    <x v="356"/>
    <s v="Control Box, Aux Weld "/>
    <n v="897356"/>
    <x v="0"/>
    <s v=""/>
    <s v=""/>
    <n v="8"/>
    <s v="don't count"/>
    <n v="484729"/>
    <d v="2024-01-24T00:00:00"/>
    <n v="1"/>
    <x v="703"/>
    <s v="Weld"/>
    <s v="Flatness"/>
    <s v="Add a note on the print to check the flatness of the bottom of the cabinet after finish welding"/>
    <m/>
    <m/>
    <m/>
    <m/>
    <m/>
    <n v="272"/>
    <s v="Pending"/>
    <m/>
    <m/>
    <m/>
    <m/>
    <m/>
  </r>
  <r>
    <x v="1"/>
    <x v="6"/>
    <s v="24-042"/>
    <x v="0"/>
    <s v="Customer"/>
    <s v="Log Only"/>
    <x v="436"/>
    <x v="17"/>
    <s v="Axle Housing"/>
    <n v="897371"/>
    <x v="0"/>
    <s v=""/>
    <s v=""/>
    <n v="8"/>
    <s v="don't count"/>
    <n v="184707"/>
    <d v="2024-01-01T00:00:00"/>
    <n v="1"/>
    <x v="704"/>
    <s v="Weld"/>
    <s v="Wrong Product ID"/>
    <s v="Quality Alert 24-038 issued_x000a_investigate process - any recent changes?  Newer employee in the area - moving around several cells as needed.  Also could have been replaced down the line if damage had occurred.  _x000a_Review timing of placing welded ID tag on the Axle/Nose cone.  Currently WO is written in large print several times around the barrel.  Could it be welded on at final weld?_x000a_Current inventory at WDSK found WO184709 with incorrect part ID stamped.  Follow up with team..._x000a_"/>
    <m/>
    <m/>
    <m/>
    <m/>
    <m/>
    <n v="269"/>
    <s v="Pending"/>
    <m/>
    <m/>
    <m/>
    <s v="move welded tag to Final Fit?  Currently at start fit. "/>
    <s v="CAR Team"/>
  </r>
  <r>
    <x v="1"/>
    <x v="0"/>
    <s v="24-043"/>
    <x v="0"/>
    <s v="Customer"/>
    <s v="Log Only"/>
    <x v="436"/>
    <x v="357"/>
    <s v="Axle Housing"/>
    <n v="515116"/>
    <x v="0"/>
    <s v=""/>
    <s v=""/>
    <s v=""/>
    <s v="count"/>
    <n v="184710"/>
    <d v="2024-01-01T00:00:00"/>
    <n v="1"/>
    <x v="705"/>
    <s v="Clean/Grind"/>
    <s v="Damaged"/>
    <s v="Quality Alert 24-039 issued_x000a_investigate process - any recent changes?_x000a_Damage can happen when rotating the Axle at cell 210.  Operators made aware, and at final weld they are reminded to use the thread checking board to verify thread function (reposted Alert 21-201).  New washer cover to be installed at final fit and removed after blast and paint.  "/>
    <m/>
    <m/>
    <m/>
    <m/>
    <m/>
    <s v="Closed"/>
    <n v="3"/>
    <d v="2024-02-26T00:00:00"/>
    <m/>
    <m/>
    <m/>
    <m/>
  </r>
  <r>
    <x v="0"/>
    <x v="0"/>
    <s v="24-044"/>
    <x v="0"/>
    <s v="Customer"/>
    <s v="Log Only"/>
    <x v="437"/>
    <x v="221"/>
    <s v="Platform, Center Deck"/>
    <n v="515121"/>
    <x v="0"/>
    <s v=""/>
    <s v=""/>
    <s v=""/>
    <s v="count"/>
    <n v="482048"/>
    <d v="2024-02-24T00:00:00"/>
    <n v="1"/>
    <x v="706"/>
    <s v="Weld"/>
    <s v="Missing Component"/>
    <m/>
    <m/>
    <m/>
    <m/>
    <m/>
    <m/>
    <n v="267"/>
    <s v="Pending"/>
    <m/>
    <m/>
    <m/>
    <m/>
    <m/>
  </r>
  <r>
    <x v="0"/>
    <x v="0"/>
    <s v="24-045"/>
    <x v="0"/>
    <s v="Customer"/>
    <s v="Log Only"/>
    <x v="438"/>
    <x v="358"/>
    <s v="Grille, Str"/>
    <n v="953947"/>
    <x v="0"/>
    <s v=""/>
    <s v=""/>
    <s v=""/>
    <s v="count"/>
    <n v="479403"/>
    <m/>
    <m/>
    <x v="707"/>
    <s v="Weld / Paint"/>
    <s v="Flatness"/>
    <m/>
    <m/>
    <m/>
    <m/>
    <m/>
    <m/>
    <n v="266"/>
    <s v="Pending"/>
    <m/>
    <m/>
    <m/>
    <m/>
    <m/>
  </r>
  <r>
    <x v="0"/>
    <x v="6"/>
    <s v="24-046"/>
    <x v="0"/>
    <s v="Customer"/>
    <s v="Log Only"/>
    <x v="438"/>
    <x v="354"/>
    <s v="Cab G., Purchased"/>
    <n v="515133"/>
    <x v="0"/>
    <s v=""/>
    <s v=""/>
    <s v=""/>
    <s v="count"/>
    <n v="476615"/>
    <d v="2024-10-23T00:00:00"/>
    <m/>
    <x v="708"/>
    <s v="Paint"/>
    <s v="Damaged"/>
    <m/>
    <m/>
    <m/>
    <m/>
    <m/>
    <m/>
    <n v="266"/>
    <s v="Pending"/>
    <m/>
    <m/>
    <m/>
    <m/>
    <m/>
  </r>
  <r>
    <x v="0"/>
    <x v="0"/>
    <s v="24-047"/>
    <x v="0"/>
    <s v="Customer"/>
    <s v="Log Only"/>
    <x v="438"/>
    <x v="325"/>
    <s v="Platform A., RH Deck"/>
    <n v="515134"/>
    <x v="0"/>
    <s v=""/>
    <s v=""/>
    <s v=""/>
    <s v="count"/>
    <n v="477849"/>
    <m/>
    <m/>
    <x v="709"/>
    <s v="Weld"/>
    <s v="Off Location"/>
    <s v="Faro report shows the 2 studs off location"/>
    <m/>
    <m/>
    <m/>
    <m/>
    <m/>
    <n v="266"/>
    <s v="Pending"/>
    <m/>
    <m/>
    <m/>
    <m/>
    <m/>
  </r>
  <r>
    <x v="0"/>
    <x v="1"/>
    <s v="24-048"/>
    <x v="0"/>
    <s v="Customer"/>
    <s v="Log Only"/>
    <x v="439"/>
    <x v="13"/>
    <s v="Upright A., LH Str"/>
    <n v="935914"/>
    <x v="0"/>
    <s v=""/>
    <s v=""/>
    <s v=""/>
    <s v="count"/>
    <n v="487941"/>
    <d v="2024-02-24T00:00:00"/>
    <n v="1"/>
    <x v="710"/>
    <s v="Weld"/>
    <s v="Dim O/S"/>
    <s v="Defect was removed. Customer engineering issue."/>
    <m/>
    <m/>
    <m/>
    <m/>
    <m/>
    <n v="265"/>
    <s v="Pending"/>
    <m/>
    <m/>
    <m/>
    <m/>
    <m/>
  </r>
  <r>
    <x v="0"/>
    <x v="1"/>
    <s v="24-050"/>
    <x v="0"/>
    <s v="Customer"/>
    <s v="Log Only"/>
    <x v="440"/>
    <x v="359"/>
    <s v="Platform, Center Deck "/>
    <n v="515153"/>
    <x v="0"/>
    <s v=""/>
    <s v=""/>
    <s v=""/>
    <s v="count"/>
    <n v="482054"/>
    <d v="2024-02-24T00:00:00"/>
    <n v="1"/>
    <x v="711"/>
    <s v="Weld"/>
    <s v="Wrong Revision"/>
    <s v="Defect was removed. Customer issue."/>
    <m/>
    <m/>
    <m/>
    <m/>
    <m/>
    <n v="263"/>
    <s v="Pending"/>
    <m/>
    <m/>
    <m/>
    <m/>
    <m/>
  </r>
  <r>
    <x v="0"/>
    <x v="0"/>
    <s v="24-051"/>
    <x v="0"/>
    <s v="Customer"/>
    <s v="Log Only"/>
    <x v="440"/>
    <x v="30"/>
    <s v="Platform A., LH Deck"/>
    <n v="515154"/>
    <x v="0"/>
    <s v=""/>
    <s v=""/>
    <s v=""/>
    <s v="count"/>
    <n v="482579"/>
    <d v="2024-02-24T00:00:00"/>
    <n v="1"/>
    <x v="712"/>
    <s v="Weld"/>
    <s v="Off Location"/>
    <m/>
    <m/>
    <m/>
    <m/>
    <m/>
    <m/>
    <n v="263"/>
    <s v="Pending"/>
    <m/>
    <m/>
    <m/>
    <m/>
    <m/>
  </r>
  <r>
    <x v="1"/>
    <x v="0"/>
    <s v="24-052"/>
    <x v="0"/>
    <s v="Customer"/>
    <s v="Log Only"/>
    <x v="441"/>
    <x v="17"/>
    <s v="Axle housing"/>
    <n v="515178"/>
    <x v="0"/>
    <s v=""/>
    <s v=""/>
    <s v=""/>
    <s v="count"/>
    <n v="184708"/>
    <d v="2024-01-24T00:00:00"/>
    <n v="1"/>
    <x v="713"/>
    <s v="Weld"/>
    <s v="Damaged"/>
    <s v="Issued Quality Alert 24-048 for correct lifting to prevent damage_x000a_Dave to research fittings"/>
    <m/>
    <m/>
    <m/>
    <m/>
    <m/>
    <s v="Closed"/>
    <n v="18"/>
    <d v="2024-03-25T00:00:00"/>
    <m/>
    <m/>
    <m/>
    <m/>
  </r>
  <r>
    <x v="0"/>
    <x v="0"/>
    <s v="24-053"/>
    <x v="0"/>
    <s v="Customer"/>
    <s v="Log Only"/>
    <x v="441"/>
    <x v="360"/>
    <s v="Cab G., Purchased"/>
    <n v="515181"/>
    <x v="0"/>
    <s v=""/>
    <s v=""/>
    <s v=""/>
    <s v="count"/>
    <n v="476647"/>
    <d v="2024-12-23T00:00:00"/>
    <n v="1"/>
    <x v="714"/>
    <s v="Paint"/>
    <s v="Damaged"/>
    <m/>
    <m/>
    <m/>
    <m/>
    <m/>
    <m/>
    <n v="256"/>
    <s v="Pending"/>
    <m/>
    <m/>
    <m/>
    <m/>
    <m/>
  </r>
  <r>
    <x v="0"/>
    <x v="0"/>
    <s v="24-054"/>
    <x v="0"/>
    <s v="Customer"/>
    <s v="Log Only"/>
    <x v="441"/>
    <x v="109"/>
    <s v="Grille, Structure"/>
    <n v="897411"/>
    <x v="0"/>
    <s v=""/>
    <s v=""/>
    <n v="8"/>
    <s v="don't count"/>
    <n v="485423"/>
    <d v="2024-02-24T00:00:00"/>
    <n v="1"/>
    <x v="715"/>
    <s v="Shipping"/>
    <s v="Damaged"/>
    <m/>
    <m/>
    <m/>
    <m/>
    <m/>
    <m/>
    <n v="256"/>
    <s v="Pending"/>
    <m/>
    <m/>
    <m/>
    <m/>
    <m/>
  </r>
  <r>
    <x v="0"/>
    <x v="0"/>
    <s v="24-055"/>
    <x v="0"/>
    <s v="Customer"/>
    <s v="Log Only"/>
    <x v="442"/>
    <x v="361"/>
    <s v="Platform, Center Deck"/>
    <n v="515196"/>
    <x v="0"/>
    <s v=""/>
    <s v=""/>
    <s v=""/>
    <s v="count"/>
    <n v="482055"/>
    <d v="2024-02-24T00:00:00"/>
    <n v="1"/>
    <x v="716"/>
    <s v="Weld"/>
    <s v="Off Location"/>
    <s v="Requested print change for pilot hole diameter, as the callout is wrong according to Komatsu standard"/>
    <m/>
    <m/>
    <m/>
    <m/>
    <m/>
    <n v="254"/>
    <s v="Pending"/>
    <m/>
    <m/>
    <m/>
    <m/>
    <m/>
  </r>
  <r>
    <x v="2"/>
    <x v="6"/>
    <s v="24-056"/>
    <x v="0"/>
    <s v="Customer"/>
    <s v="8D - Customer"/>
    <x v="443"/>
    <x v="185"/>
    <s v="End Housing ASM"/>
    <s v="Email"/>
    <x v="23"/>
    <s v="Email"/>
    <s v=""/>
    <s v=""/>
    <s v="don't count"/>
    <n v="183689"/>
    <d v="2024-01-18T00:00:00"/>
    <n v="1"/>
    <x v="717"/>
    <s v="Weld"/>
    <s v="Off Location"/>
    <s v="TBD - fixture update was planned with CAR 22-602 (item 7,8, and 9 - these blocks to be verified on fixture - note on Eng Master since previous CAR)_x000a_02APR2024 some further updates on fixturing tasked to John M. - email in folder_x000a__x000a_5 Why - fixture process review/ update_x000a_16APR2024 working on new tooling - improvement with bigger hole is cut"/>
    <m/>
    <m/>
    <m/>
    <m/>
    <m/>
    <n v="252"/>
    <s v="Pending"/>
    <m/>
    <m/>
    <m/>
    <s v="fixture update that maybe never got confirmed? WHY?_x000a__x000a_JM working on minor updates to finish now"/>
    <s v="CAR Team_x000a_follow up with Dwayne - following instructions on WO_x000a__x000a_Fixture Process - take out of service - control"/>
  </r>
  <r>
    <x v="0"/>
    <x v="6"/>
    <s v="24-057"/>
    <x v="0"/>
    <s v="Customer"/>
    <s v="Log Only"/>
    <x v="443"/>
    <x v="354"/>
    <s v="Cab G., Purchased"/>
    <n v="515206"/>
    <x v="0"/>
    <s v=""/>
    <s v=""/>
    <s v=""/>
    <s v="count"/>
    <n v="482113"/>
    <d v="2024-02-24T00:00:00"/>
    <n v="1"/>
    <x v="718"/>
    <s v="Assembly"/>
    <s v="Damaged"/>
    <m/>
    <m/>
    <m/>
    <m/>
    <m/>
    <m/>
    <n v="252"/>
    <s v="Pending"/>
    <m/>
    <m/>
    <m/>
    <m/>
    <m/>
  </r>
  <r>
    <x v="2"/>
    <x v="6"/>
    <s v="24-058"/>
    <x v="4"/>
    <s v="Internal"/>
    <s v="8D - Internal"/>
    <x v="444"/>
    <x v="362"/>
    <s v="Fuel Tank Insep assy LH"/>
    <s v="Email"/>
    <x v="1"/>
    <s v="Email"/>
    <s v=""/>
    <s v=""/>
    <s v="don't count"/>
    <m/>
    <m/>
    <n v="1"/>
    <x v="719"/>
    <s v="Weld"/>
    <s v="Off Location"/>
    <s v="Fixture will allow for swapping these two components - was looking at fixing that. 11APR2024 Parts returned, fixed and sent back already.  16APR2024small one is fixed maybe, and large one still needs work 17APR2024 Rob: This tool will no longer accept FN28, it will only FN29. working on a way to prevent the FN28 tool from accepting FN29"/>
    <m/>
    <m/>
    <m/>
    <m/>
    <m/>
    <n v="251"/>
    <s v="Pending"/>
    <m/>
    <m/>
    <m/>
    <s v="fuel tank tapped pads off location - FN 28/29"/>
    <s v="CAR Team"/>
  </r>
  <r>
    <x v="0"/>
    <x v="0"/>
    <s v="24-059"/>
    <x v="0"/>
    <s v="Customer"/>
    <s v="Log Only"/>
    <x v="445"/>
    <x v="354"/>
    <s v="Cab G., Purchased"/>
    <n v="515220"/>
    <x v="0"/>
    <s v=""/>
    <s v=""/>
    <s v=""/>
    <s v="count"/>
    <n v="476631"/>
    <d v="2024-11-23T00:00:00"/>
    <n v="1"/>
    <x v="720"/>
    <s v="Paint"/>
    <s v="Damaged"/>
    <m/>
    <m/>
    <m/>
    <m/>
    <m/>
    <m/>
    <n v="250"/>
    <s v="Pending"/>
    <m/>
    <m/>
    <m/>
    <m/>
    <m/>
  </r>
  <r>
    <x v="0"/>
    <x v="0"/>
    <s v="24-060"/>
    <x v="0"/>
    <s v="Customer"/>
    <s v="Log Only"/>
    <x v="445"/>
    <x v="350"/>
    <s v="Control Box A, Aux Str "/>
    <n v="953959"/>
    <x v="0"/>
    <s v=""/>
    <s v=""/>
    <s v=""/>
    <s v="count"/>
    <n v="491395"/>
    <m/>
    <n v="1"/>
    <x v="721"/>
    <s v="Paint"/>
    <s v="Missing Paint"/>
    <m/>
    <m/>
    <m/>
    <m/>
    <m/>
    <m/>
    <n v="250"/>
    <s v="Pending"/>
    <m/>
    <m/>
    <m/>
    <m/>
    <m/>
  </r>
  <r>
    <x v="2"/>
    <x v="5"/>
    <s v="24-061"/>
    <x v="4"/>
    <s v="Customer"/>
    <s v="Log Only"/>
    <x v="446"/>
    <x v="75"/>
    <s v="Side Frame"/>
    <s v="LI00784914"/>
    <x v="1"/>
    <s v=""/>
    <s v=""/>
    <s v=""/>
    <s v="count"/>
    <m/>
    <m/>
    <n v="5"/>
    <x v="722"/>
    <m/>
    <m/>
    <m/>
    <m/>
    <m/>
    <m/>
    <m/>
    <m/>
    <s v=""/>
    <s v=""/>
    <m/>
    <m/>
    <m/>
    <m/>
    <m/>
  </r>
  <r>
    <x v="0"/>
    <x v="0"/>
    <s v="24-062"/>
    <x v="0"/>
    <s v="Customer"/>
    <s v="Log Only"/>
    <x v="447"/>
    <x v="363"/>
    <s v="Cab G., Purchased"/>
    <n v="953962"/>
    <x v="0"/>
    <s v=""/>
    <s v=""/>
    <s v=""/>
    <s v="count"/>
    <n v="486737"/>
    <m/>
    <n v="1"/>
    <x v="723"/>
    <s v="Weld / Paint"/>
    <s v="Porosity"/>
    <s v="Cab to be returned for rework"/>
    <m/>
    <m/>
    <m/>
    <m/>
    <m/>
    <n v="248"/>
    <s v="Pending"/>
    <m/>
    <m/>
    <m/>
    <m/>
    <m/>
  </r>
  <r>
    <x v="0"/>
    <x v="6"/>
    <s v="24-063"/>
    <x v="0"/>
    <s v="Customer"/>
    <s v="Log Only"/>
    <x v="448"/>
    <x v="356"/>
    <s v="Cabinet"/>
    <n v="403307"/>
    <x v="0"/>
    <s v=""/>
    <s v=""/>
    <s v=""/>
    <s v="count"/>
    <m/>
    <m/>
    <n v="1"/>
    <x v="724"/>
    <s v="Laser / Plasma"/>
    <s v="Missed Operation"/>
    <s v="Back in January the slot was missing on the DXF. Tom C. addressed the issue and the DFX was fixed. We had 7 pcs in stock that were supposed to be fixed."/>
    <m/>
    <m/>
    <m/>
    <m/>
    <m/>
    <n v="270"/>
    <s v="Pending"/>
    <m/>
    <m/>
    <m/>
    <m/>
    <m/>
  </r>
  <r>
    <x v="0"/>
    <x v="0"/>
    <s v="24-064"/>
    <x v="0"/>
    <s v="Customer"/>
    <s v="Log Only"/>
    <x v="436"/>
    <x v="356"/>
    <s v="Cabinet"/>
    <n v="403247"/>
    <x v="0"/>
    <s v=""/>
    <s v=""/>
    <s v=""/>
    <s v="count"/>
    <m/>
    <m/>
    <n v="1"/>
    <x v="725"/>
    <s v="Laser / Plasma"/>
    <s v="Missed Operation"/>
    <s v="Same as 24-063"/>
    <m/>
    <m/>
    <m/>
    <m/>
    <m/>
    <n v="269"/>
    <s v="Pending"/>
    <m/>
    <m/>
    <m/>
    <m/>
    <m/>
  </r>
  <r>
    <x v="0"/>
    <x v="6"/>
    <s v="24-065"/>
    <x v="4"/>
    <s v="Customer"/>
    <s v="Log Only"/>
    <x v="449"/>
    <x v="358"/>
    <s v="Grille, Str"/>
    <n v="953963"/>
    <x v="0"/>
    <s v=""/>
    <s v=""/>
    <s v=""/>
    <s v="count"/>
    <m/>
    <m/>
    <m/>
    <x v="726"/>
    <s v="Weld / Paint"/>
    <s v="Surface Finish"/>
    <s v="Reworked part was shipped without quality approval and inspection"/>
    <m/>
    <m/>
    <m/>
    <m/>
    <m/>
    <n v="245"/>
    <s v="Pending"/>
    <m/>
    <m/>
    <m/>
    <m/>
    <m/>
  </r>
  <r>
    <x v="1"/>
    <x v="6"/>
    <s v="24-066"/>
    <x v="0"/>
    <s v="Internal"/>
    <s v="5 Why"/>
    <x v="450"/>
    <x v="364"/>
    <s v="Sub Arc Process"/>
    <s v="emails"/>
    <x v="0"/>
    <s v="Email"/>
    <s v=""/>
    <s v=""/>
    <s v="don't count"/>
    <m/>
    <m/>
    <n v="1"/>
    <x v="727"/>
    <s v="Weld"/>
    <s v="Missed Operation"/>
    <s v="19MAR2024 Team meeting to clarify standards for sub arc welds on the axle housings.  Quality Alert 24-045 issued with clarifying snips from AWS D1.1.  Lee is looking at lift assist options for ergonomics of the 7&quot; grinder, and updating the relevant (light cast) Work Instructions ._x000a_17APR approval to order lift assist, 3 week lead time - in the mean time it is going as status quo due to ergonomics, retrained operators  05JUN2024 Grinder arm assist in house, but not installed at line yet.  21JUN2024 Trial for lift assist grinder - long process - reviewing for improvements"/>
    <s v="Lee"/>
    <m/>
    <m/>
    <m/>
    <m/>
    <n v="244"/>
    <s v="Pending"/>
    <m/>
    <m/>
    <m/>
    <s v="Team meeting again week of Apr 22nd to finish 5 Why and documentation updates. "/>
    <s v="Lee "/>
  </r>
  <r>
    <x v="1"/>
    <x v="6"/>
    <s v="24-067"/>
    <x v="0"/>
    <s v="Customer"/>
    <s v="Log Only"/>
    <x v="445"/>
    <x v="112"/>
    <s v="Axle Housing"/>
    <n v="515217"/>
    <x v="0"/>
    <s v=""/>
    <s v=""/>
    <s v=""/>
    <s v="count"/>
    <n v="186436"/>
    <d v="2024-02-01T00:00:00"/>
    <n v="1"/>
    <x v="728"/>
    <s v="Weld"/>
    <s v="Wrong Product ID"/>
    <s v="pic from Komatsu website shows 58D220002-02"/>
    <m/>
    <m/>
    <m/>
    <m/>
    <m/>
    <n v="250"/>
    <s v="Pending"/>
    <m/>
    <m/>
    <m/>
    <s v="Review previous similar issue - then act"/>
    <s v="CAR Team"/>
  </r>
  <r>
    <x v="1"/>
    <x v="0"/>
    <s v="24-068"/>
    <x v="0"/>
    <s v="Customer"/>
    <s v="Log Only"/>
    <x v="447"/>
    <x v="112"/>
    <s v="Axle Housing"/>
    <n v="515218"/>
    <x v="0"/>
    <s v=""/>
    <s v=""/>
    <s v=""/>
    <s v="count"/>
    <n v="186436"/>
    <d v="2024-02-01T00:00:00"/>
    <n v="1"/>
    <x v="729"/>
    <s v="Shipping"/>
    <s v="Contamination"/>
    <s v="operators reminded to apply a thick enough coat of RP (manufacturers recommendation is 50 microns"/>
    <s v="RobO"/>
    <m/>
    <m/>
    <m/>
    <m/>
    <s v="Closed"/>
    <n v="0"/>
    <d v="2024-03-15T00:00:00"/>
    <m/>
    <m/>
    <m/>
    <m/>
  </r>
  <r>
    <x v="0"/>
    <x v="0"/>
    <s v="24-069"/>
    <x v="0"/>
    <s v="Customer"/>
    <s v="Log Only"/>
    <x v="451"/>
    <x v="307"/>
    <s v="Cabinet Str"/>
    <n v="953965"/>
    <x v="0"/>
    <s v=""/>
    <s v=""/>
    <s v=""/>
    <s v="count"/>
    <n v="477031"/>
    <d v="2024-09-23T00:00:00"/>
    <n v="1"/>
    <x v="730"/>
    <s v="Paint"/>
    <s v="Paint inside thread"/>
    <s v="PPAP rejected for the third time for paint in threaded holes and other paint issues. QA24-046 to have zero spatter"/>
    <m/>
    <m/>
    <m/>
    <m/>
    <m/>
    <n v="243"/>
    <s v="Pending"/>
    <m/>
    <m/>
    <m/>
    <m/>
    <m/>
  </r>
  <r>
    <x v="0"/>
    <x v="0"/>
    <s v="24-070"/>
    <x v="0"/>
    <s v="Customer"/>
    <s v="Log Only"/>
    <x v="451"/>
    <x v="30"/>
    <s v="Platform A., LH Deck"/>
    <n v="515263"/>
    <x v="0"/>
    <s v=""/>
    <s v=""/>
    <s v=""/>
    <s v="count"/>
    <n v="484572"/>
    <d v="2024-03-24T00:00:00"/>
    <n v="1"/>
    <x v="731"/>
    <s v="Weld"/>
    <s v="Wrong Component"/>
    <m/>
    <m/>
    <m/>
    <m/>
    <m/>
    <m/>
    <n v="243"/>
    <s v="Pending"/>
    <m/>
    <m/>
    <m/>
    <m/>
    <m/>
  </r>
  <r>
    <x v="2"/>
    <x v="0"/>
    <s v="24-071"/>
    <x v="0"/>
    <s v="Customer"/>
    <s v="8D - Customer"/>
    <x v="451"/>
    <x v="220"/>
    <s v="Sump Asm-Generator"/>
    <s v="email"/>
    <x v="3"/>
    <s v="Email"/>
    <s v=""/>
    <s v=""/>
    <s v="don't count"/>
    <m/>
    <d v="2024-03-20T00:00:00"/>
    <n v="21"/>
    <x v="732"/>
    <m/>
    <m/>
    <s v="Teams calls with customer to set up rework/replacement plan.  Chris connected with a USA rep that will be able to go in Mon to begin the repairs.  Steelcraft sending replacement parts for Comonent 5 - PN: 40237930. see email in folder_x000a__x000a_Update from Muncie Team? no further information - assumed complete with no issues. _x000a_See CAR 24-095 for further details - CLOSED"/>
    <m/>
    <m/>
    <m/>
    <m/>
    <m/>
    <s v="Closed"/>
    <n v="28"/>
    <d v="2024-04-17T00:00:00"/>
    <m/>
    <s v="24-071"/>
    <m/>
    <m/>
  </r>
  <r>
    <x v="2"/>
    <x v="0"/>
    <s v="24-072"/>
    <x v="0"/>
    <s v="Customer"/>
    <s v="8D - Customer"/>
    <x v="441"/>
    <x v="365"/>
    <s v="End Housing ASM"/>
    <s v="email_x000a_CAPA-2024-0415"/>
    <x v="3"/>
    <s v="Email"/>
    <s v=""/>
    <s v=""/>
    <s v="don't count"/>
    <s v="N/A"/>
    <s v="N/A"/>
    <n v="1"/>
    <x v="733"/>
    <s v="Machining"/>
    <s v="Missed Operation"/>
    <s v="WO175049 had rework for Hold Tag 23-327 broken tap_x000a_WO175509 currently in process - email sent to the team_x000a_Why not found - Rework paperwork could have more detail for inspection of rework_x000a_Why Made - Operator drilled but did not tap. _x000a_09APR2024 meeting booked to go through online CAPA form - NO ONE ATTENDED - review sign off on hold tags_x000a_16APR2024 Adam emailed Stratford ENG group to add INSP_x000a_17APR2024 email sent to ask Yadi and Chris about implementing across AOR Steelcraft plants. _x000a_24APR2024 No other ITPs found for End Housings - follow up with Scott re: machining process and value of ITP for this 03MAY2024 info from Scott - drilling and tapping is one long program and does not fault out if any tooling is broken.  Scott will create ITP with critical features to be checked by next Tuesday.  ITP should be printed out with WO package. Review other potential ITPs that should be in place. "/>
    <m/>
    <m/>
    <m/>
    <m/>
    <m/>
    <s v="Closed"/>
    <e v="#VALUE!"/>
    <s v="2024-09-11 in etq system. 17 april in ours"/>
    <m/>
    <m/>
    <s v="Scott will create ITP by Thursday 16MAY2024"/>
    <s v="CAR Team / Scott"/>
  </r>
  <r>
    <x v="2"/>
    <x v="1"/>
    <s v="24-073"/>
    <x v="0"/>
    <s v="Customer"/>
    <s v="Log Only"/>
    <x v="441"/>
    <x v="366"/>
    <s v="Sump ASM - Engine"/>
    <s v="email"/>
    <x v="3"/>
    <s v="Email"/>
    <s v=""/>
    <s v=""/>
    <s v="don't count"/>
    <s v="N/A"/>
    <s v="N/A"/>
    <n v="1"/>
    <x v="734"/>
    <s v="Customer Issue"/>
    <s v="Customer change / error"/>
    <s v="Meeting and emails - customer was mis-understanding dimension to check from chart - parts are good and this CAR is cancelled as per Harsh @ Progress Rail"/>
    <s v="Kirby"/>
    <m/>
    <m/>
    <m/>
    <m/>
    <n v="256"/>
    <s v="Pending"/>
    <m/>
    <m/>
    <m/>
    <s v="closed 13MAR2024? Check with Kirby for email"/>
    <s v="Kirby/Cynthia"/>
  </r>
  <r>
    <x v="2"/>
    <x v="0"/>
    <s v="24-074"/>
    <x v="0"/>
    <s v="Customer"/>
    <s v="Log Only"/>
    <x v="447"/>
    <x v="343"/>
    <s v="Spider Sub Assembly"/>
    <s v="email"/>
    <x v="22"/>
    <s v="Email"/>
    <s v=""/>
    <s v=""/>
    <s v="don't count"/>
    <m/>
    <m/>
    <n v="1"/>
    <x v="735"/>
    <m/>
    <m/>
    <s v="26MAR22024 Quality Alert 24-049 issued_x000a_sub supplier machines - Power Pattern issued the defect to  us_x000a_11APR2024 rework completed - parts shipped "/>
    <m/>
    <m/>
    <m/>
    <m/>
    <m/>
    <s v="Closed"/>
    <n v="27"/>
    <d v="2024-04-11T00:00:00"/>
    <m/>
    <m/>
    <m/>
    <m/>
  </r>
  <r>
    <x v="2"/>
    <x v="0"/>
    <s v="24-075"/>
    <x v="0"/>
    <s v="Customer"/>
    <s v="Log Only"/>
    <x v="447"/>
    <x v="121"/>
    <s v="Plate (toboggan)"/>
    <s v="CN00785048_x000a_CD00318988"/>
    <x v="1"/>
    <s v=""/>
    <s v=""/>
    <s v=""/>
    <s v="count"/>
    <m/>
    <m/>
    <n v="1"/>
    <x v="736"/>
    <m/>
    <m/>
    <s v="15MAR2024 email in folder asked for further detail_x000a_16APR2024 CLOSED this one -reference CAR24-094  "/>
    <s v="Chris"/>
    <m/>
    <m/>
    <m/>
    <m/>
    <s v="Closed"/>
    <n v="32"/>
    <d v="2024-04-16T00:00:00"/>
    <m/>
    <m/>
    <m/>
    <m/>
  </r>
  <r>
    <x v="0"/>
    <x v="0"/>
    <s v="24-076"/>
    <x v="0"/>
    <s v="Customer"/>
    <s v="Log Only"/>
    <x v="303"/>
    <x v="349"/>
    <s v="Muffler A., Exhaust"/>
    <n v="515293"/>
    <x v="0"/>
    <s v=""/>
    <s v=""/>
    <s v=""/>
    <s v="count"/>
    <m/>
    <m/>
    <m/>
    <x v="737"/>
    <s v="Weld"/>
    <s v="Porosity"/>
    <s v=" Re issued QA 24-024"/>
    <m/>
    <m/>
    <m/>
    <m/>
    <m/>
    <n v="607"/>
    <s v="Pending"/>
    <m/>
    <m/>
    <m/>
    <m/>
    <m/>
  </r>
  <r>
    <x v="1"/>
    <x v="0"/>
    <s v="24-077"/>
    <x v="0"/>
    <s v="Customer"/>
    <s v="Log Only"/>
    <x v="452"/>
    <x v="112"/>
    <s v="Axle Housing"/>
    <n v="515317"/>
    <x v="0"/>
    <s v=""/>
    <s v=""/>
    <s v=""/>
    <s v="count"/>
    <s v="W0186436"/>
    <d v="2024-02-01T00:00:00"/>
    <n v="1"/>
    <x v="738"/>
    <s v="Weld"/>
    <s v="Off Location"/>
    <s v="25MAR2024 Quality Alert 24-047 issued_x000a_CLOSED"/>
    <s v="Lee"/>
    <m/>
    <m/>
    <m/>
    <m/>
    <s v="Closed"/>
    <n v="0"/>
    <d v="2024-03-25T00:00:00"/>
    <m/>
    <m/>
    <m/>
    <m/>
  </r>
  <r>
    <x v="2"/>
    <x v="6"/>
    <s v="24-078"/>
    <x v="0"/>
    <s v="Customer"/>
    <s v="Log Only"/>
    <x v="453"/>
    <x v="257"/>
    <s v="Case GP"/>
    <s v="Rev 6_x000a_619786"/>
    <x v="17"/>
    <s v=""/>
    <s v=""/>
    <s v=""/>
    <s v="count"/>
    <m/>
    <m/>
    <n v="2"/>
    <x v="739"/>
    <s v="Machining"/>
    <s v="Dim O/S"/>
    <s v="26MAR2024 NCR 24-056 to Thurston 27MAR2024 RMA sent to Jeff Jones based on confirmation the parts will go back to CAT.  Email in folder 01APR2024 need feedback on ETA - follow up with Jeremy tomorrow. Thurston - send us the plan to review first? weld up , skim pass ? , UT (ASNT or CGSB certified), no inclusions - machine to print  - Team meeting to discuss plan (DPAR) repair review Thursday 10 AM. AORW to provide WPS and wire if needed.  09APR2024 waiting on WPS decision. went to Thurston at 8:30 AM 11APR2024 _x000a_12APR2024 Call with Thurston to review weld repair - s/b ready to machine Monday - Rob O. to respond to customer with ETA of Apr 24th - if all goes well. Luke will send inspection reports for recent builds16APR2024 1st unit pased UT/MPI - on machine today 17APR2024 rework rejected -images and email in folder, round edge, too deep - returned to Thurston  18/19 APR2024 meeting with both teams - understanding rework 22APR2024 Chris submitted deviation with Jeff Jones (PPT in folder)_x000a_parts were shipped back to CAT, and no further questions or comments at this point 07MAY2024. _x000a_"/>
    <m/>
    <m/>
    <m/>
    <m/>
    <m/>
    <n v="237"/>
    <s v="Pending"/>
    <m/>
    <m/>
    <s v="24-078"/>
    <s v="Deviation with CAT - shipped_x000a__x000a_Thurston follow up for RCCA"/>
    <s v="CAR Team"/>
  </r>
  <r>
    <x v="0"/>
    <x v="0"/>
    <s v="24-079"/>
    <x v="0"/>
    <s v="Customer"/>
    <s v="Log Only"/>
    <x v="453"/>
    <x v="3"/>
    <s v="Tube Str."/>
    <n v="935961"/>
    <x v="0"/>
    <s v=""/>
    <s v=""/>
    <s v=""/>
    <s v="count"/>
    <n v="489288"/>
    <d v="2024-02-24T00:00:00"/>
    <n v="1"/>
    <x v="740"/>
    <s v="Weld"/>
    <s v="Undercut"/>
    <s v="QA 24-050"/>
    <m/>
    <m/>
    <m/>
    <m/>
    <m/>
    <n v="237"/>
    <s v="Pending"/>
    <m/>
    <m/>
    <m/>
    <m/>
    <m/>
  </r>
  <r>
    <x v="0"/>
    <x v="0"/>
    <s v="24-080"/>
    <x v="0"/>
    <s v="Customer"/>
    <s v="Log Only"/>
    <x v="454"/>
    <x v="156"/>
    <s v="Upright A., LH Str"/>
    <n v="935962"/>
    <x v="0"/>
    <s v=""/>
    <s v=""/>
    <s v=""/>
    <s v="count"/>
    <n v="480623"/>
    <d v="2024-01-24T00:00:00"/>
    <n v="1"/>
    <x v="741"/>
    <s v="Weld"/>
    <s v="Off Location"/>
    <s v="QA 24-051 issued"/>
    <m/>
    <m/>
    <m/>
    <m/>
    <m/>
    <n v="236"/>
    <s v="Pending"/>
    <m/>
    <m/>
    <m/>
    <m/>
    <m/>
  </r>
  <r>
    <x v="0"/>
    <x v="0"/>
    <s v="24-081"/>
    <x v="0"/>
    <s v="Customer"/>
    <s v="Log Only"/>
    <x v="454"/>
    <x v="132"/>
    <s v="Upright A., LH Sub Str."/>
    <n v="935964"/>
    <x v="0"/>
    <s v=""/>
    <s v=""/>
    <s v=""/>
    <s v="count"/>
    <n v="453587"/>
    <d v="2024-07-22T00:00:00"/>
    <n v="1"/>
    <x v="742"/>
    <s v="Weld"/>
    <s v="Cracked"/>
    <s v="Need stamp code to verify its Steelcraft part"/>
    <m/>
    <m/>
    <m/>
    <m/>
    <m/>
    <n v="236"/>
    <s v="Pending"/>
    <m/>
    <m/>
    <m/>
    <m/>
    <m/>
  </r>
  <r>
    <x v="0"/>
    <x v="0"/>
    <s v="24-082"/>
    <x v="0"/>
    <s v="Customer"/>
    <s v="Log Only"/>
    <x v="454"/>
    <x v="322"/>
    <s v="Platform ., LH Deck Str"/>
    <n v="515335"/>
    <x v="0"/>
    <s v=""/>
    <s v=""/>
    <s v=""/>
    <s v="count"/>
    <n v="487772"/>
    <d v="2024-03-24T00:00:00"/>
    <n v="1"/>
    <x v="743"/>
    <s v="Weld"/>
    <s v="Wrong Component"/>
    <m/>
    <m/>
    <m/>
    <m/>
    <m/>
    <m/>
    <n v="236"/>
    <s v="Pending"/>
    <m/>
    <m/>
    <m/>
    <m/>
    <m/>
  </r>
  <r>
    <x v="0"/>
    <x v="0"/>
    <s v="24-083"/>
    <x v="0"/>
    <s v="Customer"/>
    <s v="Log Only"/>
    <x v="454"/>
    <x v="3"/>
    <s v="Tube Str."/>
    <n v="935965"/>
    <x v="0"/>
    <s v=""/>
    <s v=""/>
    <s v=""/>
    <s v="count"/>
    <n v="489286"/>
    <d v="2024-03-27T00:00:00"/>
    <n v="1"/>
    <x v="744"/>
    <s v="Weld"/>
    <s v="Undercut"/>
    <s v="Updated and Re-issued QA 24-050. 100% inspection with certification tag"/>
    <m/>
    <m/>
    <m/>
    <m/>
    <m/>
    <n v="236"/>
    <s v="Pending"/>
    <m/>
    <m/>
    <m/>
    <m/>
    <m/>
  </r>
  <r>
    <x v="0"/>
    <x v="6"/>
    <s v="24-084"/>
    <x v="2"/>
    <s v="Customer"/>
    <s v="Log Only"/>
    <x v="454"/>
    <x v="367"/>
    <s v="Plate"/>
    <n v="897478"/>
    <x v="0"/>
    <s v=""/>
    <s v=""/>
    <n v="8"/>
    <s v="don't count"/>
    <m/>
    <m/>
    <n v="7"/>
    <x v="745"/>
    <s v="Shipping"/>
    <s v="Wrong Product ID"/>
    <m/>
    <m/>
    <m/>
    <m/>
    <m/>
    <m/>
    <n v="236"/>
    <s v="Pending"/>
    <m/>
    <m/>
    <m/>
    <m/>
    <m/>
  </r>
  <r>
    <x v="0"/>
    <x v="0"/>
    <s v="24-085"/>
    <x v="0"/>
    <s v="Customer"/>
    <s v="Log Only"/>
    <x v="455"/>
    <x v="3"/>
    <s v="Tube Str."/>
    <n v="935973"/>
    <x v="0"/>
    <s v=""/>
    <s v=""/>
    <s v=""/>
    <s v="count"/>
    <m/>
    <m/>
    <n v="1"/>
    <x v="746"/>
    <s v="Weld"/>
    <s v="Missing Weld"/>
    <s v="Updated and Re-issued QA 24-050. 100% inspection with certification tag"/>
    <m/>
    <m/>
    <m/>
    <m/>
    <m/>
    <n v="235"/>
    <s v="Pending"/>
    <m/>
    <m/>
    <m/>
    <m/>
    <m/>
  </r>
  <r>
    <x v="0"/>
    <x v="0"/>
    <s v="24-086"/>
    <x v="0"/>
    <s v="Customer"/>
    <s v="Log Only"/>
    <x v="455"/>
    <x v="368"/>
    <s v="Control Box G"/>
    <n v="515290"/>
    <x v="0"/>
    <s v=""/>
    <s v=""/>
    <s v=""/>
    <s v="count"/>
    <m/>
    <m/>
    <n v="1"/>
    <x v="747"/>
    <s v="Assembly"/>
    <s v="Poor Function"/>
    <s v="No stamp code provided"/>
    <m/>
    <m/>
    <m/>
    <m/>
    <m/>
    <n v="235"/>
    <s v="Pending"/>
    <m/>
    <m/>
    <m/>
    <m/>
    <m/>
  </r>
  <r>
    <x v="2"/>
    <x v="6"/>
    <s v="24-087"/>
    <x v="0"/>
    <s v="Customer"/>
    <s v="Log Only"/>
    <x v="456"/>
    <x v="212"/>
    <s v="AB Fuel Tank"/>
    <s v="CD00317548_x000a_CD00317549 "/>
    <x v="1"/>
    <s v=""/>
    <s v=""/>
    <s v=""/>
    <s v="count"/>
    <s v="AOR SN: 1053_x000a_Militex SN: M00436"/>
    <m/>
    <n v="2"/>
    <x v="748"/>
    <m/>
    <m/>
    <s v="TBD - investigate responsibility back to 2019 - SN 1053_x000a_Supplied complete with CofC by TSL Aerospace - Stoney Creek?_x000a_Sub PN 10731926_x000a_16APR2024 update from Adam - these 2 units are from tanks that have been out in the field and are coming back from training.  There was a misunderstanding  where the supplier was told by another organization about a change, and they applied it to our product mistakenly.  Though it was contained, but Adam will look for email history for our internal investigation.  Cynthia to ask Chris to support a dispute in Jerry and Dwayne's current absence.  Paula has been in discussion about negotiating cost of rework (GD cover Militex and labour, AORS to cover material?)  "/>
    <m/>
    <m/>
    <m/>
    <m/>
    <m/>
    <n v="231"/>
    <s v="Pending"/>
    <m/>
    <m/>
    <s v="24-087"/>
    <s v="RMA provided (Adam)_x000a_coordinate rework with Militex_x000a_Customer asked: Was there a supplier change?_x000a_Responsibility - 2019?_x000a_Dispute due to use for 5 years - Chris to support?"/>
    <s v="Chris / Kirby"/>
  </r>
  <r>
    <x v="2"/>
    <x v="0"/>
    <s v="24-088"/>
    <x v="0"/>
    <s v="Customer"/>
    <s v="8D - Customer"/>
    <x v="335"/>
    <x v="220"/>
    <s v="Sump Asm Gen"/>
    <s v="NCM-2023-1067_x000a_CAPA-2023-1686"/>
    <x v="22"/>
    <s v=""/>
    <s v=""/>
    <s v=""/>
    <s v="count"/>
    <m/>
    <m/>
    <n v="1"/>
    <x v="749"/>
    <m/>
    <m/>
    <s v="Foldens had an old program that was not deleted. ?"/>
    <m/>
    <m/>
    <m/>
    <m/>
    <m/>
    <s v="Closed"/>
    <n v="288"/>
    <d v="2024-04-09T00:00:00"/>
    <m/>
    <m/>
    <m/>
    <m/>
  </r>
  <r>
    <x v="2"/>
    <x v="0"/>
    <s v="24-089"/>
    <x v="0"/>
    <s v="Customer"/>
    <s v="8D - Customer"/>
    <x v="335"/>
    <x v="220"/>
    <s v="Sump Asm Gen"/>
    <s v="NCM-2023-1141_x000a_CAPA-2023-1735"/>
    <x v="22"/>
    <s v=""/>
    <s v=""/>
    <s v=""/>
    <s v="count"/>
    <m/>
    <m/>
    <n v="1"/>
    <x v="750"/>
    <m/>
    <s v="Backwards/Wrong Side"/>
    <s v="See details in CAR 24-095"/>
    <m/>
    <m/>
    <m/>
    <m/>
    <m/>
    <s v="Closed"/>
    <n v="296"/>
    <d v="2024-04-17T00:00:00"/>
    <m/>
    <m/>
    <m/>
    <m/>
  </r>
  <r>
    <x v="1"/>
    <x v="0"/>
    <s v="24-090"/>
    <x v="0"/>
    <s v="Customer"/>
    <s v="Log Only"/>
    <x v="457"/>
    <x v="369"/>
    <s v="Chassis"/>
    <s v="email"/>
    <x v="5"/>
    <s v="Email"/>
    <s v=""/>
    <s v=""/>
    <s v="don't count"/>
    <s v="WO182692_x000a_WO182696"/>
    <m/>
    <n v="2"/>
    <x v="751"/>
    <s v="Receiving / Supplier"/>
    <s v="Wrong Material"/>
    <s v="NCR 24-059 issued to Kyjo - they will put a check in place_x000a_Alert 24-053 issued_x000a_"/>
    <m/>
    <m/>
    <m/>
    <m/>
    <m/>
    <s v="Closed"/>
    <n v="0"/>
    <d v="2024-04-02T00:00:00"/>
    <m/>
    <m/>
    <m/>
    <m/>
  </r>
  <r>
    <x v="2"/>
    <x v="1"/>
    <s v="24-091"/>
    <x v="0"/>
    <s v="Customer"/>
    <s v="Log Only"/>
    <x v="458"/>
    <x v="366"/>
    <s v="Sump Asm Eng"/>
    <s v="NCM-2023-0590_x000a_CAPA-2023-0969"/>
    <x v="22"/>
    <s v=""/>
    <s v=""/>
    <s v=""/>
    <s v="count"/>
    <m/>
    <m/>
    <n v="2"/>
    <x v="752"/>
    <s v="Customer Issue"/>
    <s v="Customer change / error"/>
    <s v="customer was using incorrect column in chart.  Cleared up and Harsh confirmed by email in folder. Closed 13MAR2024_x000a_Sent dispute in ETQ - to Harsh 03APR2024"/>
    <m/>
    <m/>
    <m/>
    <m/>
    <m/>
    <s v="Closed"/>
    <n v="254"/>
    <d v="2024-03-13T00:00:00"/>
    <m/>
    <m/>
    <m/>
    <m/>
  </r>
  <r>
    <x v="1"/>
    <x v="6"/>
    <s v="24-092"/>
    <x v="0"/>
    <s v="Customer"/>
    <s v="Log Only"/>
    <x v="459"/>
    <x v="259"/>
    <s v="Axle Housing"/>
    <n v="515373"/>
    <x v="0"/>
    <s v=""/>
    <s v=""/>
    <s v=""/>
    <s v="count"/>
    <n v="186439"/>
    <d v="2024-02-01T00:00:00"/>
    <n v="1"/>
    <x v="753"/>
    <s v="Paint"/>
    <s v="Underspray"/>
    <s v="Define # of coats, white and definitely 2 coats - Dry Film Thickness, Wet Film by painter, Extension arms for painters_x000a__x000a_Use Cambridge recent updated specific paint instructions to create something similar for the Axles.  _x000a__x000a_Monday - Nate back - pull group together for a meeting - problem areas - paint first and last maybe? _x000a_Lee to work on Work Instructions with the group - and get a wand in place.  Operators to define the steps with best practices. Target completion: 12APR2024_x000a__x000a_HR sign off orientation process spcecific training package was not completed for new employee within 2 weeks of start date? _x000a__x000a_Root Cause - need more thorough training_x000a__x000a_17APR2024 additional training with both painters (record in folder) , working on &quot;detailed by area&quot; instructions, hitting curved surfaces twice by starting with those areas, DFT measured as low as 0.6 on rusted areas, we could send Jeff Smith the suggestion of using seam sealer to reduce rust bleedthrough from backer bars_x000a_26APR2024 Jeff Smith approved seam sealer for prevention (see email in folder)"/>
    <s v="Lee"/>
    <m/>
    <m/>
    <m/>
    <m/>
    <n v="228"/>
    <s v="Pending"/>
    <m/>
    <m/>
    <s v="Rob Oliver"/>
    <s v="Lee to work with production group to get specific instructions in place. _x000a__x000a_ Include instructions on Seam Sealer for backer bars too. _x000a__x000a_Can have training support come in from paint supplier. "/>
    <s v="Paint Team"/>
  </r>
  <r>
    <x v="2"/>
    <x v="1"/>
    <s v="24-093"/>
    <x v="0"/>
    <s v="Customer"/>
    <s v="Log Only"/>
    <x v="460"/>
    <x v="366"/>
    <s v="Sump Asm Eng"/>
    <s v="NCM-2023-1588_x000a_CAPA-2023-2456"/>
    <x v="22"/>
    <s v=""/>
    <s v=""/>
    <s v=""/>
    <s v="count"/>
    <m/>
    <m/>
    <n v="1"/>
    <x v="754"/>
    <m/>
    <m/>
    <s v="see also CAR 24-091 for cancelled details 13MAR2024_x000a_removed from ETQ site as per Harsh communication. _x000a_03APR2024"/>
    <m/>
    <m/>
    <m/>
    <m/>
    <m/>
    <s v="Closed"/>
    <n v="133"/>
    <d v="2024-03-13T00:00:00"/>
    <m/>
    <m/>
    <m/>
    <m/>
  </r>
  <r>
    <x v="2"/>
    <x v="6"/>
    <s v="24-094"/>
    <x v="0"/>
    <s v="Customer"/>
    <s v="Log Only"/>
    <x v="461"/>
    <x v="121"/>
    <s v="toboggan"/>
    <s v="CN00790011_x000a_CD00320030"/>
    <x v="1"/>
    <s v=""/>
    <s v=""/>
    <s v=""/>
    <s v="count"/>
    <s v="N/A"/>
    <s v="N/A"/>
    <n v="5"/>
    <x v="755"/>
    <s v="Forming"/>
    <s v="Dim U/S"/>
    <s v="requested polyworks files for our review_x000a_Are the templates in place and used?  These were expected from previous similar CARs (22-456, 23-275, 24-075.)_x000a_10APR2024 polyworks files arrived - Kirby to review_x000a_17APR2024 Adam sent Paula more details which respectfully  challenged QCI responsibility based on info from Dan Smith about a potential stack up with the mating parts. 18APR2024 capacity issue to measure 9 in house for 100%certification 22AAPR2024 - MG still working on it_x000a_14MAY2024 sitting strapped for a month in storage, rechecked and fournd needed re-flattening - review our process, but could be the mating part"/>
    <s v="Mick"/>
    <m/>
    <m/>
    <m/>
    <m/>
    <n v="227"/>
    <s v="Pending"/>
    <m/>
    <m/>
    <m/>
    <s v="follow up investigation_x000a_Kirby _x000a_polyworks_x000a_Mike M. "/>
    <s v="CAR Team_x000a__x000a_response from Paula? _x000a__x000a_Change Alert for flattening added to process? "/>
  </r>
  <r>
    <x v="2"/>
    <x v="0"/>
    <s v="24-095"/>
    <x v="0"/>
    <s v="Customer"/>
    <s v="8D - Customer"/>
    <x v="451"/>
    <x v="220"/>
    <s v="Sump Asm Gen"/>
    <s v="NCM-2024-0651_x000a_CAPA-2024-0800"/>
    <x v="22"/>
    <s v=""/>
    <s v=""/>
    <s v=""/>
    <s v="count"/>
    <m/>
    <m/>
    <n v="1"/>
    <x v="756"/>
    <m/>
    <m/>
    <s v="Internal update to improve 3D view - released? And then send to PR as interm  - 16APR2024 updated iso view detail_x000a_CAPA Submitted 23APR2024 responded to Harsh (email in folder) regarding no further production, therefore no training at this point. Did not hear back any further, so added to CAPA online and resubmitted. CAPA-2024-0800 Closed online as of 08MAY2024"/>
    <m/>
    <m/>
    <m/>
    <m/>
    <m/>
    <s v="Closed"/>
    <n v="28"/>
    <d v="2024-04-17T00:00:00"/>
    <m/>
    <m/>
    <m/>
    <m/>
  </r>
  <r>
    <x v="0"/>
    <x v="6"/>
    <s v="24-096"/>
    <x v="0"/>
    <s v="Customer"/>
    <s v="Log Only"/>
    <x v="461"/>
    <x v="363"/>
    <s v="Cab G"/>
    <n v="953982"/>
    <x v="0"/>
    <s v=""/>
    <s v=""/>
    <s v=""/>
    <s v="count"/>
    <n v="486737"/>
    <m/>
    <n v="1"/>
    <x v="757"/>
    <s v="Weld"/>
    <s v="Porosity"/>
    <m/>
    <m/>
    <m/>
    <m/>
    <m/>
    <m/>
    <n v="227"/>
    <s v="Pending"/>
    <m/>
    <m/>
    <m/>
    <m/>
    <m/>
  </r>
  <r>
    <x v="1"/>
    <x v="6"/>
    <s v="24-097"/>
    <x v="0"/>
    <s v="Customer"/>
    <s v="Log Only"/>
    <x v="462"/>
    <x v="146"/>
    <s v="Axle Housing"/>
    <n v="515402"/>
    <x v="0"/>
    <s v=""/>
    <s v=""/>
    <s v=""/>
    <s v="count"/>
    <s v="WO185624"/>
    <d v="2024-02-01T00:00:00"/>
    <n v="1"/>
    <x v="758"/>
    <s v="Weld"/>
    <s v="Damaged"/>
    <s v="TBD - Investigate location of damage at top_x000a_previously 2 more defects for this - meeting Thursday 11APR2024 - install fitting as plug at 175B until cell 230 - removal will ensure function - Evaluate risk for other fittings - non flush - Dave to research hardware options. Lee to post signs re: proper lifting ,_x000a_17APR2024 - Quality Alert 24-060 issued, Plug fittings on order, supplied part could be coming in with these flat areas. _x000a_19APR2024 reviewed supplied parts and found HF0030 product out of round on our shelf.  Bevan from SB Simpson was here and took some of that stock away for their review, Shane purged the rest from the shelf and brought to QA office area, Bevan provided 48 pcs of verified (visually) product which went on the shelf.  Kits were not purged.  Quality Alert 24-061 issued for all team members to visually inspect before installing.  NCR to be written up for SB Simpson.  "/>
    <m/>
    <m/>
    <m/>
    <m/>
    <m/>
    <n v="224"/>
    <s v="Pending"/>
    <m/>
    <m/>
    <m/>
    <s v="NCR to write up for SB Simpson (VMI)"/>
    <s v="CAR Team"/>
  </r>
  <r>
    <x v="0"/>
    <x v="0"/>
    <s v="24-098"/>
    <x v="0"/>
    <s v="Customer"/>
    <s v="Log Only"/>
    <x v="463"/>
    <x v="340"/>
    <s v="Cab A., Brake Cabinet"/>
    <n v="515406"/>
    <x v="0"/>
    <s v=""/>
    <s v=""/>
    <s v=""/>
    <s v="count"/>
    <n v="490440"/>
    <d v="2024-03-24T00:00:00"/>
    <n v="1"/>
    <x v="759"/>
    <s v="Weld"/>
    <s v="Off Location"/>
    <s v="QA 24-055"/>
    <m/>
    <m/>
    <m/>
    <m/>
    <m/>
    <n v="223"/>
    <s v="Pending"/>
    <m/>
    <m/>
    <m/>
    <m/>
    <m/>
  </r>
  <r>
    <x v="2"/>
    <x v="2"/>
    <s v="24-099"/>
    <x v="0"/>
    <s v="Customer"/>
    <s v="Log Only"/>
    <x v="463"/>
    <x v="175"/>
    <s v="Side Frame"/>
    <s v="CD00317906_x000a_CN00787249"/>
    <x v="1"/>
    <s v=""/>
    <s v=""/>
    <s v=""/>
    <s v="count"/>
    <m/>
    <m/>
    <n v="29"/>
    <x v="760"/>
    <s v="Weld"/>
    <s v="Wrong Component"/>
    <s v="TBD  - history with CAR 22-584, 22-525 (also cancelled 22-642"/>
    <s v="Mick"/>
    <m/>
    <m/>
    <m/>
    <m/>
    <n v="223"/>
    <s v="Pending"/>
    <m/>
    <m/>
    <m/>
    <s v="TBD - history in 2022_x000a_ITP completed? _x000a_Kit function?_x000a_Waiting on Paula's response"/>
    <s v="CAR Team"/>
  </r>
  <r>
    <x v="2"/>
    <x v="6"/>
    <s v="24-100"/>
    <x v="0"/>
    <s v="Customer"/>
    <s v="Log Only"/>
    <x v="464"/>
    <x v="257"/>
    <s v="Case"/>
    <s v="NCM 620292 "/>
    <x v="17"/>
    <s v=""/>
    <s v=""/>
    <s v=""/>
    <s v="count"/>
    <m/>
    <m/>
    <n v="1"/>
    <x v="761"/>
    <s v="Receiving / Supplier"/>
    <s v="Missed Operation"/>
    <s v=" Thurston NCR 24-066_x000a_12APR2024 reviewed images briefly with Thurston group, and issued RMA # to CAT - waiting on part to return  02MAY2024 reviewed RMA analysis with Thurston group - model clarified thru hole and counterbore requirements - chatter will be cleaned up - part marking still had questions to be discussed later. _x000a_17MAY2024 Thurston provided documents for repair. _x000a_24MAY2024 - measurements found the jack holes off location by 3 mm.  Call with Thurston team to review, they will pick up the cover Monday morning and rework the holes. "/>
    <m/>
    <m/>
    <m/>
    <m/>
    <m/>
    <n v="222"/>
    <s v="Pending"/>
    <m/>
    <m/>
    <s v="24-100"/>
    <s v="Thurston to correct hole position"/>
    <s v="CAR Team"/>
  </r>
  <r>
    <x v="0"/>
    <x v="6"/>
    <s v="24-101"/>
    <x v="0"/>
    <s v="Customer"/>
    <s v="Log Only"/>
    <x v="465"/>
    <x v="355"/>
    <s v="Cab A., Brake Cabinet"/>
    <n v="515409"/>
    <x v="0"/>
    <s v=""/>
    <s v=""/>
    <s v=""/>
    <s v="count"/>
    <n v="489819"/>
    <d v="2024-03-24T00:00:00"/>
    <n v="1"/>
    <x v="762"/>
    <s v="Weld"/>
    <s v="Missing Component"/>
    <s v="QA 24-056"/>
    <m/>
    <m/>
    <m/>
    <m/>
    <m/>
    <n v="221"/>
    <s v="Pending"/>
    <m/>
    <m/>
    <m/>
    <m/>
    <m/>
  </r>
  <r>
    <x v="0"/>
    <x v="6"/>
    <s v="24-102"/>
    <x v="0"/>
    <s v="Customer"/>
    <s v="Log Only"/>
    <x v="466"/>
    <x v="324"/>
    <s v="CAB G., PURCHASED "/>
    <n v="515427"/>
    <x v="0"/>
    <s v=""/>
    <s v=""/>
    <s v=""/>
    <s v="count"/>
    <n v="482563"/>
    <d v="2024-03-24T00:00:00"/>
    <n v="1"/>
    <x v="763"/>
    <s v="Assembly"/>
    <s v="Contamination"/>
    <s v="QA 24-059"/>
    <m/>
    <m/>
    <m/>
    <m/>
    <m/>
    <n v="217"/>
    <s v="Pending"/>
    <m/>
    <m/>
    <m/>
    <m/>
    <m/>
  </r>
  <r>
    <x v="0"/>
    <x v="6"/>
    <s v="24-103"/>
    <x v="2"/>
    <s v="Customer"/>
    <s v="Log Only"/>
    <x v="466"/>
    <x v="324"/>
    <s v="CAB G., PURCHASED "/>
    <n v="897552"/>
    <x v="0"/>
    <s v=""/>
    <s v=""/>
    <n v="8"/>
    <s v="don't count"/>
    <n v="482119"/>
    <d v="2024-02-24T00:00:00"/>
    <n v="1"/>
    <x v="764"/>
    <s v="Assembly"/>
    <s v="Contamination"/>
    <s v="QA 24-059"/>
    <m/>
    <m/>
    <m/>
    <m/>
    <m/>
    <n v="217"/>
    <s v="Pending"/>
    <m/>
    <m/>
    <m/>
    <m/>
    <m/>
  </r>
  <r>
    <x v="1"/>
    <x v="0"/>
    <s v="24-104"/>
    <x v="0"/>
    <s v="Customer"/>
    <s v="Log Only"/>
    <x v="464"/>
    <x v="17"/>
    <s v="Axle Housing"/>
    <n v="515412"/>
    <x v="0"/>
    <s v=""/>
    <s v=""/>
    <s v=""/>
    <s v="count"/>
    <s v="WO185615"/>
    <m/>
    <n v="1"/>
    <x v="765"/>
    <m/>
    <s v="Damaged"/>
    <s v="See CAR 24-097"/>
    <m/>
    <m/>
    <m/>
    <m/>
    <m/>
    <s v="Closed"/>
    <n v="0"/>
    <d v="2024-04-10T00:00:00"/>
    <m/>
    <m/>
    <m/>
    <m/>
  </r>
  <r>
    <x v="1"/>
    <x v="0"/>
    <s v="24-105"/>
    <x v="0"/>
    <s v="Customer"/>
    <s v="Log Only"/>
    <x v="464"/>
    <x v="17"/>
    <s v="Axle Housing"/>
    <n v="515413"/>
    <x v="0"/>
    <s v=""/>
    <s v=""/>
    <s v=""/>
    <s v="count"/>
    <s v="WO185614"/>
    <m/>
    <n v="1"/>
    <x v="766"/>
    <m/>
    <s v="Damaged"/>
    <s v="See CAR 24-097"/>
    <m/>
    <m/>
    <m/>
    <m/>
    <m/>
    <s v="Closed"/>
    <n v="0"/>
    <d v="2024-04-10T00:00:00"/>
    <m/>
    <m/>
    <m/>
    <m/>
  </r>
  <r>
    <x v="0"/>
    <x v="0"/>
    <s v="24-106"/>
    <x v="0"/>
    <s v="Customer"/>
    <s v="Log Only"/>
    <x v="467"/>
    <x v="289"/>
    <s v="Step Str"/>
    <n v="936001"/>
    <x v="0"/>
    <s v=""/>
    <s v=""/>
    <s v=""/>
    <s v="count"/>
    <n v="483738"/>
    <m/>
    <n v="1"/>
    <x v="767"/>
    <s v="Weld"/>
    <s v="Poor Function"/>
    <m/>
    <m/>
    <m/>
    <m/>
    <m/>
    <m/>
    <n v="213"/>
    <s v="Pending"/>
    <m/>
    <m/>
    <m/>
    <m/>
    <m/>
  </r>
  <r>
    <x v="0"/>
    <x v="0"/>
    <s v="24-107"/>
    <x v="0"/>
    <s v="Customer"/>
    <s v="Log Only"/>
    <x v="468"/>
    <x v="354"/>
    <s v="Cab G"/>
    <n v="515469"/>
    <x v="0"/>
    <s v=""/>
    <s v=""/>
    <s v=""/>
    <s v="count"/>
    <n v="482569"/>
    <d v="2024-04-24T00:00:00"/>
    <n v="1"/>
    <x v="768"/>
    <s v="Weld"/>
    <s v="Missing Component"/>
    <s v="QA 24-062"/>
    <m/>
    <m/>
    <m/>
    <m/>
    <m/>
    <n v="210"/>
    <s v="Pending"/>
    <m/>
    <m/>
    <m/>
    <m/>
    <m/>
  </r>
  <r>
    <x v="2"/>
    <x v="2"/>
    <s v="24-108"/>
    <x v="0"/>
    <s v="Customer"/>
    <s v="Log Only"/>
    <x v="468"/>
    <x v="175"/>
    <s v="Side Frame"/>
    <s v="CN00788568_x000a_CD00317706"/>
    <x v="1"/>
    <s v=""/>
    <s v=""/>
    <s v=""/>
    <s v="count"/>
    <s v="N/A"/>
    <m/>
    <n v="1"/>
    <x v="769"/>
    <m/>
    <s v="Dim U/S"/>
    <s v="24APR2024 email update"/>
    <s v="Mick"/>
    <m/>
    <m/>
    <m/>
    <m/>
    <n v="210"/>
    <s v="Pending"/>
    <m/>
    <m/>
    <m/>
    <s v="details in email with PPT to review with team - Dispute?_x000a_Reference CAR 23-278_x000a_one piece frame - cutting?_x000a__x000a_"/>
    <s v="CAR Team"/>
  </r>
  <r>
    <x v="2"/>
    <x v="6"/>
    <s v="24-109"/>
    <x v="2"/>
    <s v="Customer"/>
    <s v="Log Only"/>
    <x v="469"/>
    <x v="370"/>
    <s v="Side frame"/>
    <s v="CN00788741_x000a_CD00320714"/>
    <x v="1"/>
    <s v=""/>
    <s v=""/>
    <s v=""/>
    <s v="count"/>
    <s v="N/A"/>
    <m/>
    <n v="1"/>
    <x v="770"/>
    <m/>
    <m/>
    <s v="see email chain in folder - reviewed current stock_x000a_756 dim - 1 piece frame - "/>
    <m/>
    <m/>
    <m/>
    <m/>
    <m/>
    <n v="208"/>
    <s v="Pending"/>
    <m/>
    <m/>
    <m/>
    <s v="TBD"/>
    <s v="CAR Team"/>
  </r>
  <r>
    <x v="0"/>
    <x v="6"/>
    <s v="24-110"/>
    <x v="0"/>
    <s v="Customer"/>
    <s v="Log Only"/>
    <x v="469"/>
    <x v="359"/>
    <s v="Center Deck"/>
    <n v="953996"/>
    <x v="0"/>
    <s v=""/>
    <s v=""/>
    <s v=""/>
    <s v="count"/>
    <n v="487845"/>
    <m/>
    <n v="1"/>
    <x v="771"/>
    <s v="Weld"/>
    <s v="Weld O/S"/>
    <s v="QA 24-063"/>
    <m/>
    <m/>
    <m/>
    <m/>
    <m/>
    <n v="208"/>
    <s v="Pending"/>
    <m/>
    <m/>
    <m/>
    <m/>
    <m/>
  </r>
  <r>
    <x v="0"/>
    <x v="6"/>
    <s v="24-111"/>
    <x v="0"/>
    <s v="Customer"/>
    <s v="Log Only"/>
    <x v="470"/>
    <x v="356"/>
    <s v="Cabinet"/>
    <n v="18013"/>
    <x v="24"/>
    <s v=""/>
    <s v=""/>
    <s v=""/>
    <s v="count"/>
    <n v="489555"/>
    <m/>
    <n v="1"/>
    <x v="772"/>
    <s v="Weld"/>
    <s v="Wrong Orientation/ Flipped"/>
    <s v="OS and done by Baumeier. Issued Supplier NCR"/>
    <m/>
    <m/>
    <m/>
    <m/>
    <m/>
    <n v="207"/>
    <s v="Pending"/>
    <m/>
    <m/>
    <m/>
    <m/>
    <m/>
  </r>
  <r>
    <x v="0"/>
    <x v="0"/>
    <s v="24-112"/>
    <x v="2"/>
    <s v="Customer"/>
    <s v="Log Only"/>
    <x v="470"/>
    <x v="11"/>
    <s v="Grille Str"/>
    <n v="897595"/>
    <x v="0"/>
    <s v=""/>
    <s v=""/>
    <n v="8"/>
    <s v="don't count"/>
    <n v="485421"/>
    <d v="2024-01-24T00:00:00"/>
    <n v="1"/>
    <x v="773"/>
    <s v="Shipping"/>
    <s v="Damaged"/>
    <m/>
    <m/>
    <m/>
    <m/>
    <m/>
    <m/>
    <n v="207"/>
    <s v="Pending"/>
    <m/>
    <m/>
    <m/>
    <m/>
    <m/>
  </r>
  <r>
    <x v="0"/>
    <x v="0"/>
    <s v="24-113"/>
    <x v="0"/>
    <s v="Customer"/>
    <s v="Log Only"/>
    <x v="471"/>
    <x v="371"/>
    <s v="Control Box"/>
    <n v="515494"/>
    <x v="0"/>
    <s v=""/>
    <s v=""/>
    <s v=""/>
    <s v="count"/>
    <n v="479513"/>
    <d v="2024-01-24T00:00:00"/>
    <n v="2"/>
    <x v="774"/>
    <s v="Weld"/>
    <s v="Off Location"/>
    <s v="OS and done by On Arc. Issued Supplier NCR"/>
    <m/>
    <m/>
    <m/>
    <m/>
    <m/>
    <n v="206"/>
    <s v="Pending"/>
    <m/>
    <m/>
    <m/>
    <m/>
    <m/>
  </r>
  <r>
    <x v="0"/>
    <x v="0"/>
    <s v="24-114"/>
    <x v="2"/>
    <s v="Customer"/>
    <s v="Log Only"/>
    <x v="472"/>
    <x v="363"/>
    <s v="Cab G"/>
    <n v="897609"/>
    <x v="0"/>
    <s v=""/>
    <s v=""/>
    <n v="8"/>
    <s v="don't count"/>
    <n v="487465"/>
    <d v="2024-04-24T00:00:00"/>
    <n v="1"/>
    <x v="775"/>
    <s v="Assembly"/>
    <s v="Contamination"/>
    <s v="QA 24-059"/>
    <m/>
    <m/>
    <m/>
    <m/>
    <m/>
    <n v="202"/>
    <s v="Pending"/>
    <m/>
    <m/>
    <m/>
    <m/>
    <m/>
  </r>
  <r>
    <x v="1"/>
    <x v="0"/>
    <s v="24-115"/>
    <x v="0"/>
    <s v="Customer"/>
    <s v="Log Only"/>
    <x v="471"/>
    <x v="146"/>
    <s v="Axle Housing"/>
    <n v="515495"/>
    <x v="0"/>
    <s v=""/>
    <s v=""/>
    <s v=""/>
    <s v="count"/>
    <s v="W0187251"/>
    <d v="2024-03-01T00:00:00"/>
    <n v="1"/>
    <x v="776"/>
    <s v="Weld"/>
    <s v="Lack of Fusion"/>
    <s v="Ongoing Jeremy Passmore audits. "/>
    <s v="Lee"/>
    <m/>
    <m/>
    <m/>
    <m/>
    <s v="Closed"/>
    <n v="0"/>
    <d v="2024-04-26T00:00:00"/>
    <m/>
    <m/>
    <m/>
    <m/>
  </r>
  <r>
    <x v="1"/>
    <x v="0"/>
    <s v="24-116"/>
    <x v="0"/>
    <s v="Customer"/>
    <s v="Log Only"/>
    <x v="471"/>
    <x v="146"/>
    <s v="Axle Housing"/>
    <n v="515496"/>
    <x v="0"/>
    <s v=""/>
    <s v=""/>
    <s v=""/>
    <s v="count"/>
    <s v="w0185624"/>
    <d v="2024-02-01T00:00:00"/>
    <n v="1"/>
    <x v="777"/>
    <s v="Weld"/>
    <s v="Lack of Fusion"/>
    <s v="Ongoing Jeremy Passmore audits. "/>
    <s v="Lee"/>
    <m/>
    <m/>
    <m/>
    <m/>
    <s v="Closed"/>
    <n v="0"/>
    <d v="2024-04-26T00:00:00"/>
    <m/>
    <m/>
    <m/>
    <m/>
  </r>
  <r>
    <x v="1"/>
    <x v="0"/>
    <s v="24-117"/>
    <x v="0"/>
    <s v="Customer"/>
    <s v="Log Only"/>
    <x v="473"/>
    <x v="17"/>
    <s v="Axle Housing"/>
    <n v="515533"/>
    <x v="0"/>
    <s v=""/>
    <s v=""/>
    <s v=""/>
    <s v="count"/>
    <s v="W0186998"/>
    <d v="2024-03-01T00:00:00"/>
    <n v="1"/>
    <x v="778"/>
    <s v="Weld"/>
    <s v="Backwards/Wrong Side"/>
    <s v="Template was not used? _x000a_WI clearly show using the template (see snip in folder).  Team members to be retrained.  _x000a_Review opportunity to colour code/reorganize templates "/>
    <s v="Lee"/>
    <m/>
    <m/>
    <m/>
    <m/>
    <s v="Closed"/>
    <n v="0"/>
    <d v="2024-05-03T00:00:00"/>
    <m/>
    <m/>
    <m/>
    <m/>
  </r>
  <r>
    <x v="0"/>
    <x v="6"/>
    <s v="24-118"/>
    <x v="0"/>
    <s v="Customer"/>
    <s v="Log Only"/>
    <x v="474"/>
    <x v="86"/>
    <s v="MOUNTING STR POWER CABLES "/>
    <n v="515545"/>
    <x v="0"/>
    <s v=""/>
    <s v=""/>
    <s v=""/>
    <s v="count"/>
    <m/>
    <m/>
    <n v="1"/>
    <x v="779"/>
    <s v="Weld"/>
    <s v="Damaged"/>
    <s v="100% inspection by QA after paint. Issued QA 24-065"/>
    <m/>
    <m/>
    <m/>
    <m/>
    <m/>
    <n v="197"/>
    <s v="Pending"/>
    <m/>
    <m/>
    <m/>
    <m/>
    <m/>
  </r>
  <r>
    <x v="2"/>
    <x v="0"/>
    <s v="24-119"/>
    <x v="2"/>
    <s v="Customer"/>
    <s v="Log Only"/>
    <x v="473"/>
    <x v="181"/>
    <s v="Fuel Tank RH"/>
    <s v="CN00790639_x000a_CD00320549"/>
    <x v="1"/>
    <s v=""/>
    <s v=""/>
    <s v=""/>
    <s v="count"/>
    <s v="N/A"/>
    <s v="N/A"/>
    <n v="1"/>
    <x v="780"/>
    <m/>
    <m/>
    <s v="TBD - 2021 reference for prior defect notices 21-418, 21-419 - Corrective Action was kitting the parts and update fixtures to error proof - marked done 31DEC2021_x000a_likely 1 missed for containments back at that time.  _x000a_Last shipment from QCI 18OCT2022 - RMAsent to rework one more part (08MAY2024)_x000a_06JUN2024 unit back for rework - WO166277"/>
    <m/>
    <m/>
    <m/>
    <m/>
    <m/>
    <s v="Closed"/>
    <n v="34"/>
    <d v="2024-06-06T00:00:00"/>
    <m/>
    <s v="RMA_x000a_ 24-119"/>
    <m/>
    <m/>
  </r>
  <r>
    <x v="2"/>
    <x v="1"/>
    <s v="24-120"/>
    <x v="0"/>
    <s v="Customer"/>
    <s v="Log Only"/>
    <x v="475"/>
    <x v="372"/>
    <s v="COVER, HYDROP LOWER, L.H."/>
    <s v="CN00789811_x000a_CD00319692"/>
    <x v="1"/>
    <s v=""/>
    <s v=""/>
    <s v=""/>
    <s v="count"/>
    <s v="N/A"/>
    <s v="N/A"/>
    <n v="25"/>
    <x v="781"/>
    <m/>
    <m/>
    <s v="Militex supplied identification - changed in system to their responsibility CLOSED"/>
    <m/>
    <m/>
    <m/>
    <m/>
    <m/>
    <s v="Closed"/>
    <n v="1"/>
    <d v="2024-05-07T00:00:00"/>
    <m/>
    <m/>
    <m/>
    <m/>
  </r>
  <r>
    <x v="1"/>
    <x v="0"/>
    <s v="24-121"/>
    <x v="0"/>
    <s v="Customer"/>
    <s v="Log Only"/>
    <x v="476"/>
    <x v="373"/>
    <s v="Chassis"/>
    <s v="email"/>
    <x v="5"/>
    <s v="Email"/>
    <s v=""/>
    <s v=""/>
    <s v="don't count"/>
    <s v="WO187266_x000a_WO187262_x000a_(unclear #_x000a_WO187268?)"/>
    <s v="N/A"/>
    <n v="3"/>
    <x v="782"/>
    <s v="Receiving / Supplier"/>
    <s v="Dim U/S"/>
    <s v="NCR 24-085 To Kyjo _x000a_"/>
    <m/>
    <m/>
    <m/>
    <m/>
    <m/>
    <s v="Closed"/>
    <n v="0"/>
    <d v="2024-05-07T00:00:00"/>
    <m/>
    <m/>
    <m/>
    <m/>
  </r>
  <r>
    <x v="0"/>
    <x v="3"/>
    <s v="24-122"/>
    <x v="0"/>
    <s v="Customer"/>
    <s v="Log Only"/>
    <x v="476"/>
    <x v="334"/>
    <s v="PLATFORM A., LH DECK STR."/>
    <n v="897628"/>
    <x v="0"/>
    <s v=""/>
    <s v=""/>
    <n v="8"/>
    <s v="don't count"/>
    <n v="467800"/>
    <d v="2024-04-24T00:00:00"/>
    <n v="1"/>
    <x v="783"/>
    <s v="Shipping"/>
    <s v="Damaged"/>
    <s v="Confirmed by shipper that it happened here. The garage door was closing while the fork lift driver apporaching the door. Addressed this to management as it is more of a safety issue"/>
    <m/>
    <m/>
    <m/>
    <m/>
    <m/>
    <n v="195"/>
    <s v="Pending"/>
    <m/>
    <m/>
    <m/>
    <m/>
    <m/>
  </r>
  <r>
    <x v="2"/>
    <x v="6"/>
    <s v="24-123"/>
    <x v="0"/>
    <s v="Customer"/>
    <s v="Log Only"/>
    <x v="477"/>
    <x v="374"/>
    <s v="strut  "/>
    <s v="LI00790135"/>
    <x v="1"/>
    <s v=""/>
    <s v=""/>
    <s v=""/>
    <s v="count"/>
    <m/>
    <m/>
    <n v="2"/>
    <x v="784"/>
    <s v="Machining"/>
    <s v="Dim U/S"/>
    <s v="10MAY2024 Eng master has comment on MC op that ID and OD have 3/16&quot; (19 mm allowance) however the 99.62 dim only allows for 0.13 mm - maybe relevant? - waiting on more details from GD 14MAY2024 larger hole is the issue, burr/step at_x000a_ bottom edge. Review PPT and email in folder_x000a_15MAY2024 pics in folder - KS added the middle bore to the top level inspection 16MAY2024 Alert 24-073 issued_x000a_11JUN2024 Parts arrived for inspection - all measured u/s"/>
    <m/>
    <m/>
    <m/>
    <m/>
    <m/>
    <n v="194"/>
    <s v="Pending"/>
    <m/>
    <m/>
    <s v="RMA_x000a_24-123"/>
    <s v="TBD_x000a_All returned parts measured u/s"/>
    <s v="CAR Team"/>
  </r>
  <r>
    <x v="1"/>
    <x v="0"/>
    <s v="24-124"/>
    <x v="0"/>
    <s v="Customer"/>
    <s v="Log Only"/>
    <x v="478"/>
    <x v="259"/>
    <s v="Axle Housing"/>
    <n v="515576"/>
    <x v="0"/>
    <s v=""/>
    <s v=""/>
    <s v=""/>
    <s v="count"/>
    <s v="WO187246"/>
    <d v="2024-04-01T00:00:00"/>
    <n v="1"/>
    <x v="785"/>
    <s v="Paint"/>
    <s v="Adhesion"/>
    <s v="Lee updated team on recent efforts with Paint Group._x000a_ Group reminded to follow curing time before handling and inspection.  "/>
    <m/>
    <m/>
    <m/>
    <m/>
    <m/>
    <s v="Closed"/>
    <n v="0"/>
    <d v="2024-05-09T00:00:00"/>
    <m/>
    <m/>
    <m/>
    <m/>
  </r>
  <r>
    <x v="1"/>
    <x v="0"/>
    <s v="24-125"/>
    <x v="0"/>
    <s v="Customer"/>
    <s v="Log Only"/>
    <x v="478"/>
    <x v="146"/>
    <s v="Axle Housing"/>
    <n v="515578"/>
    <x v="0"/>
    <s v=""/>
    <s v=""/>
    <s v=""/>
    <s v="count"/>
    <s v="WO187004"/>
    <d v="2024-03-01T00:00:00"/>
    <n v="1"/>
    <x v="786"/>
    <s v="Assembly"/>
    <s v="Poor Function"/>
    <s v="03JUN2024 Updated ITP to clarify sign off for pin check/flush sleeves"/>
    <m/>
    <m/>
    <m/>
    <m/>
    <m/>
    <s v="Closed"/>
    <n v="25"/>
    <d v="2024-06-03T00:00:00"/>
    <m/>
    <m/>
    <m/>
    <m/>
  </r>
  <r>
    <x v="0"/>
    <x v="0"/>
    <s v="24-126"/>
    <x v="0"/>
    <s v="Customer"/>
    <s v="Log Only"/>
    <x v="479"/>
    <x v="208"/>
    <s v="Platform Center Deck"/>
    <n v="515599"/>
    <x v="0"/>
    <s v=""/>
    <s v=""/>
    <s v=""/>
    <s v="count"/>
    <n v="487327"/>
    <d v="2024-03-01T00:00:00"/>
    <n v="1"/>
    <x v="787"/>
    <s v="Weld"/>
    <s v="Off Location"/>
    <s v="Issued QA 24-070"/>
    <m/>
    <m/>
    <m/>
    <m/>
    <m/>
    <n v="189"/>
    <s v="Pending"/>
    <m/>
    <m/>
    <m/>
    <m/>
    <m/>
  </r>
  <r>
    <x v="0"/>
    <x v="7"/>
    <s v="24-127"/>
    <x v="0"/>
    <s v="Customer"/>
    <s v="Log Only"/>
    <x v="479"/>
    <x v="375"/>
    <s v="Axle Front 40&quot;"/>
    <m/>
    <x v="19"/>
    <s v=""/>
    <s v=""/>
    <s v=""/>
    <s v="count"/>
    <m/>
    <m/>
    <n v="1"/>
    <x v="788"/>
    <s v="Paint"/>
    <s v="Poor Function"/>
    <s v="Issued QA 24-067"/>
    <m/>
    <m/>
    <m/>
    <m/>
    <m/>
    <n v="189"/>
    <s v="Pending"/>
    <m/>
    <m/>
    <m/>
    <m/>
    <m/>
  </r>
  <r>
    <x v="0"/>
    <x v="0"/>
    <s v="24-128"/>
    <x v="0"/>
    <s v="Customer"/>
    <s v="Log Only"/>
    <x v="480"/>
    <x v="334"/>
    <s v="Platform A., LH Deck Str"/>
    <n v="515604"/>
    <x v="0"/>
    <s v=""/>
    <s v=""/>
    <s v=""/>
    <s v="count"/>
    <n v="493284"/>
    <d v="2024-04-01T00:00:00"/>
    <n v="1"/>
    <x v="789"/>
    <s v="Weld"/>
    <s v="Wrong Component"/>
    <s v="Issued QA 24-071"/>
    <m/>
    <m/>
    <m/>
    <m/>
    <m/>
    <n v="188"/>
    <s v="Pending"/>
    <m/>
    <m/>
    <m/>
    <m/>
    <m/>
  </r>
  <r>
    <x v="1"/>
    <x v="0"/>
    <s v="24-129"/>
    <x v="0"/>
    <s v="Customer"/>
    <s v="Log Only"/>
    <x v="481"/>
    <x v="17"/>
    <s v="Axle Housing"/>
    <n v="515611"/>
    <x v="0"/>
    <s v=""/>
    <s v=""/>
    <s v=""/>
    <s v="count"/>
    <s v="WO185614"/>
    <d v="2024-03-01T00:00:00"/>
    <n v="1"/>
    <x v="790"/>
    <s v="Weld"/>
    <s v="Missing Feature"/>
    <s v="15MAY2024 Issued Quality Alert 24-072_x000a_Update Print with note &quot;PUNCH MARKS ON OUTSIDE OF AXLE&quot;  - Cell 130 Start Fit - Process Change to prop up on tubes (blocks) to access around from inside markings _x000a_Training in 130 this coming week - operators to mark up/update instructions. _x000a_23MAY2024 - Twyn updated to check punch marks (KP-check models affected, 3 and 9 o'clock on both sides - passenger, driver TYP 4 places)  WI Update - LW - one sample image showing marks - to be in Triangle tomorrow (all models).,   ITP to be updated  (KS - working on updates)_x000a_03JUN2024 all documents updated"/>
    <s v="Lee"/>
    <m/>
    <m/>
    <m/>
    <m/>
    <s v="Closed"/>
    <n v="19"/>
    <d v="2024-06-03T00:00:00"/>
    <m/>
    <m/>
    <m/>
    <m/>
  </r>
  <r>
    <x v="1"/>
    <x v="0"/>
    <s v="24-130"/>
    <x v="0"/>
    <s v="Customer"/>
    <s v="Log Only"/>
    <x v="481"/>
    <x v="17"/>
    <s v="Axle Housing"/>
    <n v="515612"/>
    <x v="0"/>
    <s v=""/>
    <s v=""/>
    <s v=""/>
    <s v="count"/>
    <s v="WO187000"/>
    <d v="2024-04-01T00:00:00"/>
    <n v="1"/>
    <x v="791"/>
    <s v="Weld"/>
    <s v="Missing Feature"/>
    <s v="See CAR 24-129"/>
    <s v="Lee"/>
    <m/>
    <m/>
    <m/>
    <m/>
    <s v="Closed"/>
    <n v="9"/>
    <d v="2024-05-24T00:00:00"/>
    <m/>
    <m/>
    <m/>
    <m/>
  </r>
  <r>
    <x v="1"/>
    <x v="0"/>
    <s v="24-131"/>
    <x v="0"/>
    <s v="Customer"/>
    <s v="Log Only"/>
    <x v="481"/>
    <x v="259"/>
    <s v="Axle Hosuing"/>
    <n v="515613"/>
    <x v="0"/>
    <s v=""/>
    <s v=""/>
    <s v=""/>
    <s v="count"/>
    <s v="WO187769"/>
    <d v="2024-04-24T00:00:00"/>
    <n v="1"/>
    <x v="792"/>
    <s v="Weld"/>
    <s v="Missing Feature"/>
    <s v="See CAR 24-129"/>
    <s v="Lee"/>
    <m/>
    <m/>
    <m/>
    <m/>
    <s v="Closed"/>
    <n v="9"/>
    <d v="2024-05-24T00:00:00"/>
    <m/>
    <m/>
    <m/>
    <m/>
  </r>
  <r>
    <x v="1"/>
    <x v="0"/>
    <s v="24-132"/>
    <x v="0"/>
    <s v="Customer"/>
    <s v="Log Only"/>
    <x v="481"/>
    <x v="112"/>
    <s v="Axle Hosuing"/>
    <n v="515614"/>
    <x v="0"/>
    <s v=""/>
    <s v=""/>
    <s v=""/>
    <s v="count"/>
    <s v="WO187767"/>
    <d v="2024-04-24T00:00:00"/>
    <n v="1"/>
    <x v="793"/>
    <s v="Weld"/>
    <s v="Missing Feature"/>
    <s v="See CAR 24-129"/>
    <s v="Lee"/>
    <m/>
    <m/>
    <m/>
    <m/>
    <s v="Closed"/>
    <n v="9"/>
    <d v="2024-05-24T00:00:00"/>
    <m/>
    <m/>
    <m/>
    <m/>
  </r>
  <r>
    <x v="1"/>
    <x v="0"/>
    <s v="24-133"/>
    <x v="2"/>
    <s v="Customer"/>
    <s v="Log Only"/>
    <x v="481"/>
    <x v="17"/>
    <s v="Axle Housing"/>
    <n v="897661"/>
    <x v="0"/>
    <s v=""/>
    <s v=""/>
    <n v="8"/>
    <s v="don't count"/>
    <s v="WO186999 WO187247"/>
    <d v="2024-04-24T00:00:00"/>
    <n v="2"/>
    <x v="794"/>
    <s v="Weld"/>
    <s v="Missing Feature"/>
    <s v="See CAR 24-129"/>
    <s v="Lee"/>
    <m/>
    <m/>
    <m/>
    <m/>
    <s v="Closed"/>
    <n v="9"/>
    <d v="2024-05-24T00:00:00"/>
    <m/>
    <m/>
    <m/>
    <m/>
  </r>
  <r>
    <x v="1"/>
    <x v="0"/>
    <s v="24-134"/>
    <x v="2"/>
    <s v="Customer"/>
    <s v="Log Only"/>
    <x v="481"/>
    <x v="112"/>
    <s v="Axle Housing"/>
    <n v="897662"/>
    <x v="0"/>
    <s v=""/>
    <s v=""/>
    <n v="8"/>
    <s v="don't count"/>
    <s v="WO188963 WO188964"/>
    <d v="2024-04-24T00:00:00"/>
    <n v="2"/>
    <x v="795"/>
    <s v="Weld"/>
    <s v="Missing Feature"/>
    <s v="See CAR 24-129"/>
    <s v="Lee"/>
    <m/>
    <m/>
    <m/>
    <m/>
    <s v="Closed"/>
    <n v="9"/>
    <d v="2024-05-24T00:00:00"/>
    <m/>
    <m/>
    <m/>
    <m/>
  </r>
  <r>
    <x v="1"/>
    <x v="0"/>
    <s v="24-135"/>
    <x v="2"/>
    <s v="Customer"/>
    <s v="Log Only"/>
    <x v="253"/>
    <x v="146"/>
    <s v="Axle Housing"/>
    <n v="895590"/>
    <x v="0"/>
    <s v=""/>
    <s v=""/>
    <n v="8"/>
    <s v="don't count"/>
    <s v="WO166859"/>
    <d v="2022-09-22T00:00:00"/>
    <n v="1"/>
    <x v="796"/>
    <s v="Weld"/>
    <s v="Lack of Fusion"/>
    <m/>
    <m/>
    <m/>
    <m/>
    <m/>
    <m/>
    <s v="Closed"/>
    <n v="0"/>
    <d v="2022-11-28T00:00:00"/>
    <m/>
    <m/>
    <m/>
    <m/>
  </r>
  <r>
    <x v="1"/>
    <x v="0"/>
    <s v="24-136"/>
    <x v="2"/>
    <s v="Customer"/>
    <s v="Log Only"/>
    <x v="482"/>
    <x v="376"/>
    <s v="Axle Housing"/>
    <n v="892461"/>
    <x v="0"/>
    <s v=""/>
    <s v=""/>
    <n v="8"/>
    <s v="don't count"/>
    <s v="WO136974"/>
    <d v="2022-03-22T00:00:00"/>
    <n v="1"/>
    <x v="797"/>
    <m/>
    <m/>
    <s v="No pictures of defects or No DTR"/>
    <m/>
    <m/>
    <m/>
    <m/>
    <m/>
    <s v="Closed"/>
    <n v="0"/>
    <d v="2020-07-31T00:00:00"/>
    <m/>
    <m/>
    <m/>
    <m/>
  </r>
  <r>
    <x v="1"/>
    <x v="0"/>
    <s v="24-137"/>
    <x v="2"/>
    <s v="Customer"/>
    <s v="Log Only"/>
    <x v="264"/>
    <x v="146"/>
    <s v="Axle Housing"/>
    <n v="895663"/>
    <x v="0"/>
    <s v=""/>
    <s v=""/>
    <n v="8"/>
    <s v="don't count"/>
    <s v="WO167624"/>
    <d v="2022-11-22T00:00:00"/>
    <n v="1"/>
    <x v="798"/>
    <s v="Weld / Paint"/>
    <s v="Lack of Fusion"/>
    <m/>
    <m/>
    <m/>
    <m/>
    <m/>
    <m/>
    <s v="Closed"/>
    <n v="0"/>
    <d v="2022-12-19T00:00:00"/>
    <m/>
    <m/>
    <m/>
    <m/>
  </r>
  <r>
    <x v="1"/>
    <x v="0"/>
    <s v="24-138"/>
    <x v="2"/>
    <s v="Customer"/>
    <s v="Log Only"/>
    <x v="264"/>
    <x v="146"/>
    <s v="Axle Housing"/>
    <n v="895718"/>
    <x v="0"/>
    <s v=""/>
    <s v=""/>
    <n v="8"/>
    <s v="don't count"/>
    <s v="WO167925 WO168564"/>
    <s v="Oct-22 / Nov-22"/>
    <n v="2"/>
    <x v="799"/>
    <m/>
    <m/>
    <s v="No pictures of defects or no reason for rejection reported in DTR"/>
    <m/>
    <m/>
    <m/>
    <m/>
    <m/>
    <s v="Closed"/>
    <n v="0"/>
    <d v="2022-12-19T00:00:00"/>
    <m/>
    <m/>
    <m/>
    <m/>
  </r>
  <r>
    <x v="1"/>
    <x v="0"/>
    <s v="24-139"/>
    <x v="2"/>
    <s v="Customer"/>
    <s v="Log Only"/>
    <x v="270"/>
    <x v="146"/>
    <s v="Axle Housing"/>
    <n v="895859"/>
    <x v="0"/>
    <s v=""/>
    <s v=""/>
    <n v="8"/>
    <s v="don't count"/>
    <s v="WO169632"/>
    <d v="2022-11-01T00:00:00"/>
    <n v="1"/>
    <x v="800"/>
    <s v="Weld"/>
    <s v="Lack of Fusion"/>
    <s v="2 pictures are matching with DTR 895590."/>
    <m/>
    <m/>
    <m/>
    <m/>
    <m/>
    <s v="Closed"/>
    <n v="0"/>
    <d v="2023-01-20T00:00:00"/>
    <m/>
    <m/>
    <m/>
    <m/>
  </r>
  <r>
    <x v="1"/>
    <x v="0"/>
    <s v="24-140"/>
    <x v="2"/>
    <s v="Customer"/>
    <s v="Log Only"/>
    <x v="483"/>
    <x v="171"/>
    <s v="Axle Housing"/>
    <n v="890503"/>
    <x v="0"/>
    <s v=""/>
    <s v=""/>
    <n v="8"/>
    <s v="don't count"/>
    <s v="WO105319"/>
    <d v="2018-01-01T00:00:00"/>
    <n v="1"/>
    <x v="801"/>
    <s v="Weld"/>
    <s v="Lack of Fusion"/>
    <s v="No DTR."/>
    <m/>
    <m/>
    <m/>
    <m/>
    <m/>
    <s v="Closed"/>
    <n v="0"/>
    <d v="2019-05-25T00:00:00"/>
    <m/>
    <m/>
    <m/>
    <m/>
  </r>
  <r>
    <x v="0"/>
    <x v="6"/>
    <s v="24-141"/>
    <x v="0"/>
    <s v="Customer"/>
    <s v="Log Only"/>
    <x v="484"/>
    <x v="289"/>
    <s v="Step Str"/>
    <n v="936043"/>
    <x v="0"/>
    <s v=""/>
    <s v=""/>
    <s v=""/>
    <s v="count"/>
    <n v="488159"/>
    <d v="2024-05-24T00:00:00"/>
    <n v="1"/>
    <x v="802"/>
    <s v="Weld"/>
    <s v="Wrong Orientation/ Flipped"/>
    <m/>
    <m/>
    <m/>
    <m/>
    <m/>
    <m/>
    <n v="184"/>
    <s v="Pending"/>
    <m/>
    <m/>
    <m/>
    <m/>
    <m/>
  </r>
  <r>
    <x v="0"/>
    <x v="0"/>
    <s v="24-142"/>
    <x v="0"/>
    <s v="Customer"/>
    <s v="Log Only"/>
    <x v="485"/>
    <x v="377"/>
    <s v="Cover A, Re-circ Filter"/>
    <n v="515641"/>
    <x v="0"/>
    <s v=""/>
    <s v=""/>
    <s v=""/>
    <s v="count"/>
    <m/>
    <d v="2024-05-24T00:00:00"/>
    <n v="1"/>
    <x v="803"/>
    <s v="Paint"/>
    <s v="Wrong Paint "/>
    <m/>
    <m/>
    <m/>
    <m/>
    <m/>
    <m/>
    <n v="182"/>
    <s v="Pending"/>
    <m/>
    <m/>
    <m/>
    <m/>
    <m/>
  </r>
  <r>
    <x v="0"/>
    <x v="0"/>
    <s v="24-143"/>
    <x v="0"/>
    <s v="Customer"/>
    <s v="Log Only"/>
    <x v="485"/>
    <x v="354"/>
    <s v="Cab G"/>
    <n v="515645"/>
    <x v="0"/>
    <s v=""/>
    <s v=""/>
    <s v=""/>
    <s v="count"/>
    <n v="486144"/>
    <d v="2024-05-24T00:00:00"/>
    <n v="1"/>
    <x v="804"/>
    <s v="Assembly"/>
    <s v="Contamination"/>
    <m/>
    <m/>
    <m/>
    <m/>
    <m/>
    <m/>
    <n v="182"/>
    <s v="Pending"/>
    <m/>
    <m/>
    <m/>
    <m/>
    <m/>
  </r>
  <r>
    <x v="0"/>
    <x v="0"/>
    <s v="24-144"/>
    <x v="0"/>
    <s v="Customer"/>
    <s v="Log Only"/>
    <x v="486"/>
    <x v="172"/>
    <s v="Cover Top Str"/>
    <n v="515649"/>
    <x v="0"/>
    <s v=""/>
    <s v=""/>
    <s v=""/>
    <s v="count"/>
    <n v="489430"/>
    <d v="2024-05-24T00:00:00"/>
    <n v="1"/>
    <x v="805"/>
    <s v="Weld"/>
    <s v="Dim U/S"/>
    <s v="Issued QA 24-074"/>
    <m/>
    <m/>
    <m/>
    <m/>
    <m/>
    <n v="181"/>
    <s v="Pending"/>
    <m/>
    <m/>
    <m/>
    <m/>
    <m/>
  </r>
  <r>
    <x v="0"/>
    <x v="0"/>
    <s v="24-145"/>
    <x v="0"/>
    <s v="Customer"/>
    <s v="Log Only"/>
    <x v="487"/>
    <x v="378"/>
    <s v="PLATFORM A., RH DECK "/>
    <n v="515659"/>
    <x v="0"/>
    <s v=""/>
    <s v=""/>
    <s v=""/>
    <s v="count"/>
    <n v="487779"/>
    <d v="2024-05-24T00:00:00"/>
    <n v="1"/>
    <x v="806"/>
    <s v="Weld"/>
    <s v="Missing Component"/>
    <s v="Issued QA 24-075"/>
    <m/>
    <m/>
    <m/>
    <m/>
    <m/>
    <n v="180"/>
    <s v="Pending"/>
    <m/>
    <m/>
    <m/>
    <m/>
    <m/>
  </r>
  <r>
    <x v="0"/>
    <x v="0"/>
    <s v="24-146"/>
    <x v="2"/>
    <s v="Customer"/>
    <s v="Log Only"/>
    <x v="487"/>
    <x v="379"/>
    <s v="Duct A, Transition"/>
    <n v="897684"/>
    <x v="0"/>
    <s v=""/>
    <s v=""/>
    <n v="8"/>
    <s v="don't count"/>
    <n v="489711"/>
    <m/>
    <n v="4"/>
    <x v="807"/>
    <s v="Weld"/>
    <s v="Lack of Fusion"/>
    <s v="Issued QA 24-076"/>
    <m/>
    <m/>
    <m/>
    <m/>
    <m/>
    <n v="180"/>
    <s v="Pending"/>
    <m/>
    <m/>
    <m/>
    <m/>
    <m/>
  </r>
  <r>
    <x v="0"/>
    <x v="0"/>
    <s v="24-147"/>
    <x v="0"/>
    <s v="Customer"/>
    <s v="Log Only"/>
    <x v="488"/>
    <x v="380"/>
    <s v="Grille, Str"/>
    <n v="515662"/>
    <x v="0"/>
    <s v=""/>
    <s v=""/>
    <s v=""/>
    <s v="count"/>
    <n v="490872"/>
    <d v="2024-05-24T00:00:00"/>
    <n v="1"/>
    <x v="808"/>
    <s v="Weld"/>
    <s v="Wrong Component"/>
    <s v="Wron sheet (XB6038) was used instead of 58D5420740. Issed QA 24-077"/>
    <m/>
    <m/>
    <m/>
    <m/>
    <m/>
    <n v="179"/>
    <s v="Pending"/>
    <m/>
    <m/>
    <m/>
    <m/>
    <m/>
  </r>
  <r>
    <x v="0"/>
    <x v="0"/>
    <s v="24-148"/>
    <x v="0"/>
    <s v="Customer"/>
    <s v="Log Only"/>
    <x v="489"/>
    <x v="322"/>
    <s v="Platform LH Deck "/>
    <n v="515667"/>
    <x v="0"/>
    <s v=""/>
    <s v=""/>
    <s v=""/>
    <s v="count"/>
    <n v="487780"/>
    <d v="2024-05-24T00:00:00"/>
    <n v="1"/>
    <x v="809"/>
    <s v="Weld"/>
    <s v="Off Location"/>
    <s v="Issued QA 24-078"/>
    <m/>
    <m/>
    <m/>
    <m/>
    <m/>
    <n v="178"/>
    <s v="Pending"/>
    <m/>
    <m/>
    <m/>
    <m/>
    <m/>
  </r>
  <r>
    <x v="1"/>
    <x v="0"/>
    <s v="24-149"/>
    <x v="0"/>
    <s v="Customer"/>
    <s v="Log Only"/>
    <x v="486"/>
    <x v="269"/>
    <s v="Axle Housing"/>
    <n v="515653"/>
    <x v="0"/>
    <s v=""/>
    <s v=""/>
    <s v=""/>
    <s v="count"/>
    <s v="WO187261"/>
    <d v="2024-03-01T00:00:00"/>
    <n v="1"/>
    <x v="810"/>
    <s v="Weld"/>
    <s v="Missing Component"/>
    <s v="Reviewed with team_x000a_current stud report does not identify this stud - _x000a_03JUN2024 doc  updated (Pg 3)"/>
    <s v="Lee"/>
    <m/>
    <m/>
    <m/>
    <m/>
    <s v="Closed"/>
    <n v="13"/>
    <d v="2024-06-03T00:00:00"/>
    <m/>
    <m/>
    <m/>
    <m/>
  </r>
  <r>
    <x v="1"/>
    <x v="0"/>
    <s v="24-150"/>
    <x v="0"/>
    <s v="Customer"/>
    <s v="Log Only"/>
    <x v="489"/>
    <x v="269"/>
    <s v="Axle Housing"/>
    <n v="515668"/>
    <x v="0"/>
    <s v=""/>
    <s v=""/>
    <s v=""/>
    <s v="count"/>
    <s v="WO187261"/>
    <d v="2024-03-01T00:00:00"/>
    <n v="1"/>
    <x v="811"/>
    <s v="Weld"/>
    <s v="Off Location"/>
    <s v="Review with team_x000a_stop tag for off location - needed to be rechecked on Twyn after rework? Recent update on ITPs has Twyn inspection sign off. "/>
    <m/>
    <m/>
    <m/>
    <m/>
    <m/>
    <s v="Closed"/>
    <n v="10"/>
    <d v="2024-06-03T00:00:00"/>
    <m/>
    <m/>
    <m/>
    <m/>
  </r>
  <r>
    <x v="1"/>
    <x v="0"/>
    <s v="24-151"/>
    <x v="2"/>
    <s v="Customer"/>
    <s v="Log Only"/>
    <x v="377"/>
    <x v="146"/>
    <s v="Axle Housing"/>
    <n v="940390"/>
    <x v="0"/>
    <s v=""/>
    <s v=""/>
    <s v=""/>
    <s v="count"/>
    <s v="WO180878"/>
    <d v="2023-09-01T00:00:00"/>
    <n v="1"/>
    <x v="812"/>
    <s v="Weld"/>
    <s v="Lack of Fusion"/>
    <m/>
    <m/>
    <m/>
    <m/>
    <m/>
    <m/>
    <s v="Closed"/>
    <n v="0"/>
    <d v="2023-10-26T00:00:00"/>
    <m/>
    <m/>
    <m/>
    <m/>
  </r>
  <r>
    <x v="0"/>
    <x v="0"/>
    <s v="24-152"/>
    <x v="0"/>
    <s v="Customer"/>
    <s v="Log Only"/>
    <x v="490"/>
    <x v="318"/>
    <s v="Upright A, RH Str"/>
    <n v="936054"/>
    <x v="0"/>
    <s v=""/>
    <s v=""/>
    <s v=""/>
    <s v="count"/>
    <n v="494232"/>
    <d v="2024-05-24T00:00:00"/>
    <n v="1"/>
    <x v="813"/>
    <s v="Weld"/>
    <s v="Off Location"/>
    <s v="QA 24-080"/>
    <m/>
    <m/>
    <m/>
    <m/>
    <m/>
    <n v="172"/>
    <s v="Pending"/>
    <m/>
    <m/>
    <m/>
    <m/>
    <m/>
  </r>
  <r>
    <x v="0"/>
    <x v="0"/>
    <s v="24-153"/>
    <x v="0"/>
    <s v="Customer"/>
    <s v="Log Only"/>
    <x v="491"/>
    <x v="19"/>
    <s v="Tube Structure"/>
    <n v="936032"/>
    <x v="0"/>
    <s v=""/>
    <s v=""/>
    <s v=""/>
    <s v="count"/>
    <m/>
    <m/>
    <n v="1"/>
    <x v="814"/>
    <s v="Weld"/>
    <s v="Profile"/>
    <s v="QA 24-079"/>
    <m/>
    <m/>
    <m/>
    <m/>
    <m/>
    <n v="171"/>
    <s v="Pending"/>
    <m/>
    <m/>
    <m/>
    <m/>
    <m/>
  </r>
  <r>
    <x v="0"/>
    <x v="0"/>
    <s v="24-154"/>
    <x v="0"/>
    <s v="Customer"/>
    <s v="Log Only"/>
    <x v="491"/>
    <x v="221"/>
    <s v="Platform, Center Deck"/>
    <n v="515691"/>
    <x v="0"/>
    <s v=""/>
    <s v=""/>
    <s v=""/>
    <s v="count"/>
    <n v="494358"/>
    <d v="2024-05-24T00:00:00"/>
    <n v="1"/>
    <x v="815"/>
    <s v="Weld"/>
    <s v="Missing Component"/>
    <s v="QA 24-081"/>
    <m/>
    <m/>
    <m/>
    <m/>
    <m/>
    <n v="171"/>
    <s v="Pending"/>
    <m/>
    <m/>
    <m/>
    <m/>
    <m/>
  </r>
  <r>
    <x v="0"/>
    <x v="0"/>
    <s v="24-155"/>
    <x v="0"/>
    <s v="Customer"/>
    <s v="Log Only"/>
    <x v="492"/>
    <x v="381"/>
    <s v="Platform A., LH Deck"/>
    <n v="954063"/>
    <x v="0"/>
    <s v=""/>
    <s v=""/>
    <s v=""/>
    <s v="count"/>
    <n v="491537"/>
    <d v="2024-05-24T00:00:00"/>
    <n v="1"/>
    <x v="816"/>
    <s v="Paint"/>
    <s v="Runs"/>
    <m/>
    <m/>
    <m/>
    <m/>
    <m/>
    <m/>
    <n v="168"/>
    <s v="Pending"/>
    <m/>
    <m/>
    <m/>
    <m/>
    <m/>
  </r>
  <r>
    <x v="0"/>
    <x v="6"/>
    <s v="24-156"/>
    <x v="0"/>
    <s v="Customer"/>
    <s v="Log Only"/>
    <x v="493"/>
    <x v="382"/>
    <s v="Clamp Str Accu Mnt"/>
    <n v="954064"/>
    <x v="0"/>
    <s v=""/>
    <s v=""/>
    <s v=""/>
    <s v="count"/>
    <n v="494926"/>
    <d v="2024-05-24T00:00:00"/>
    <n v="1"/>
    <x v="817"/>
    <s v="Weld"/>
    <s v="Lack of Fusion"/>
    <s v="QA 24-082"/>
    <m/>
    <m/>
    <m/>
    <m/>
    <m/>
    <n v="167"/>
    <s v="Pending"/>
    <m/>
    <m/>
    <m/>
    <m/>
    <m/>
  </r>
  <r>
    <x v="0"/>
    <x v="0"/>
    <s v="24-157"/>
    <x v="0"/>
    <s v="Customer"/>
    <s v="Log Only"/>
    <x v="494"/>
    <x v="383"/>
    <s v="Platform Door Trly"/>
    <n v="954065"/>
    <x v="0"/>
    <s v=""/>
    <s v=""/>
    <s v=""/>
    <s v="count"/>
    <n v="496658"/>
    <d v="2024-05-24T00:00:00"/>
    <n v="1"/>
    <x v="818"/>
    <s v="Weld"/>
    <s v="Wrong Component"/>
    <m/>
    <m/>
    <m/>
    <m/>
    <m/>
    <m/>
    <n v="166"/>
    <s v="Pending"/>
    <m/>
    <m/>
    <m/>
    <m/>
    <m/>
  </r>
  <r>
    <x v="0"/>
    <x v="2"/>
    <s v="24-158"/>
    <x v="0"/>
    <s v="Customer"/>
    <s v="Log Only"/>
    <x v="494"/>
    <x v="384"/>
    <s v="Platform A., Center Deck"/>
    <n v="954066"/>
    <x v="0"/>
    <s v=""/>
    <s v=""/>
    <s v=""/>
    <s v="count"/>
    <n v="491535"/>
    <d v="2024-05-24T00:00:00"/>
    <n v="1"/>
    <x v="819"/>
    <s v="Weld"/>
    <s v="Missed Operation"/>
    <m/>
    <m/>
    <m/>
    <m/>
    <m/>
    <m/>
    <n v="166"/>
    <s v="Pending"/>
    <m/>
    <m/>
    <m/>
    <m/>
    <m/>
  </r>
  <r>
    <x v="0"/>
    <x v="6"/>
    <s v="24-159"/>
    <x v="0"/>
    <s v="Customer"/>
    <s v="Log Only"/>
    <x v="494"/>
    <x v="385"/>
    <s v="Angle Str"/>
    <n v="515719"/>
    <x v="0"/>
    <s v=""/>
    <s v=""/>
    <s v=""/>
    <s v="count"/>
    <n v="493525"/>
    <d v="2024-05-25T00:00:00"/>
    <n v="1"/>
    <x v="820"/>
    <s v="Weld"/>
    <s v="Wrong Component"/>
    <s v="QA 24-085 posted _x000a_Issued NCR 24-098 to supplier"/>
    <m/>
    <m/>
    <m/>
    <m/>
    <m/>
    <n v="166"/>
    <s v="Pending"/>
    <m/>
    <m/>
    <m/>
    <m/>
    <m/>
  </r>
  <r>
    <x v="1"/>
    <x v="0"/>
    <s v="24-160"/>
    <x v="0"/>
    <s v="Customer"/>
    <s v="Log Only"/>
    <x v="494"/>
    <x v="17"/>
    <s v="Axle Housing"/>
    <n v="515716"/>
    <x v="0"/>
    <s v=""/>
    <s v=""/>
    <s v=""/>
    <s v="count"/>
    <s v="WO186999"/>
    <d v="2024-03-01T00:00:00"/>
    <n v="1"/>
    <x v="821"/>
    <s v="Receiving / Supplier"/>
    <s v="Backwards/Wrong Side"/>
    <s v="05JUN2024 in process checked and ok_x000a_06JUN2024 Quality Alert 24-083 issued - weld and shipping/receiving groups; NCR 24-099 issued to Brannon_x000a_14JUN2024 RMA Issued for return and rework"/>
    <m/>
    <m/>
    <m/>
    <m/>
    <m/>
    <s v="Closed"/>
    <n v="1"/>
    <d v="2024-06-06T00:00:00"/>
    <m/>
    <s v="24-160"/>
    <m/>
    <m/>
  </r>
  <r>
    <x v="0"/>
    <x v="6"/>
    <s v="24-161"/>
    <x v="0"/>
    <s v="Customer"/>
    <s v="Log Only"/>
    <x v="495"/>
    <x v="386"/>
    <s v="Handle, Door Grab RH "/>
    <n v="310003"/>
    <x v="0"/>
    <s v=""/>
    <s v=""/>
    <s v=""/>
    <s v="count"/>
    <s v="33546-01"/>
    <m/>
    <n v="46"/>
    <x v="822"/>
    <s v="Receiving / Supplier"/>
    <s v="Wrong Material"/>
    <m/>
    <m/>
    <m/>
    <m/>
    <m/>
    <m/>
    <n v="165"/>
    <s v="Pending"/>
    <m/>
    <m/>
    <m/>
    <m/>
    <m/>
  </r>
  <r>
    <x v="0"/>
    <x v="6"/>
    <s v="24-162"/>
    <x v="0"/>
    <s v="Customer"/>
    <s v="Log Only"/>
    <x v="494"/>
    <x v="385"/>
    <s v="Angle Str"/>
    <n v="515720"/>
    <x v="0"/>
    <s v=""/>
    <s v=""/>
    <s v=""/>
    <s v="count"/>
    <n v="493525"/>
    <d v="2024-05-25T00:00:00"/>
    <n v="1"/>
    <x v="820"/>
    <s v="Weld"/>
    <s v="Wrong Component"/>
    <s v="QA 24-085 posted _x000a_Issued NCR 24-098 to supplier"/>
    <m/>
    <m/>
    <m/>
    <m/>
    <m/>
    <n v="166"/>
    <s v="Pending"/>
    <m/>
    <m/>
    <m/>
    <m/>
    <m/>
  </r>
  <r>
    <x v="0"/>
    <x v="6"/>
    <s v="24-163"/>
    <x v="0"/>
    <s v="Customer"/>
    <s v="Log Only"/>
    <x v="494"/>
    <x v="385"/>
    <s v="Angle Str"/>
    <n v="515721"/>
    <x v="0"/>
    <s v=""/>
    <s v=""/>
    <s v=""/>
    <s v="count"/>
    <n v="493525"/>
    <d v="2024-05-25T00:00:00"/>
    <n v="1"/>
    <x v="820"/>
    <s v="Weld"/>
    <s v="Wrong Component"/>
    <s v="QA 24-085 posted _x000a_Issued NCR 24-098 to supplier"/>
    <m/>
    <m/>
    <m/>
    <m/>
    <m/>
    <n v="166"/>
    <s v="Pending"/>
    <m/>
    <m/>
    <m/>
    <m/>
    <m/>
  </r>
  <r>
    <x v="0"/>
    <x v="6"/>
    <s v="24-164"/>
    <x v="0"/>
    <s v="Customer"/>
    <s v="Log Only"/>
    <x v="494"/>
    <x v="385"/>
    <s v="Angle Str"/>
    <n v="515722"/>
    <x v="0"/>
    <s v=""/>
    <s v=""/>
    <s v=""/>
    <s v="count"/>
    <n v="493525"/>
    <d v="2024-05-25T00:00:00"/>
    <n v="1"/>
    <x v="820"/>
    <s v="Weld"/>
    <s v="Wrong Component"/>
    <s v="QA 24-085 posted _x000a_Issued NCR 24-098 to supplier"/>
    <m/>
    <m/>
    <m/>
    <m/>
    <m/>
    <n v="166"/>
    <s v="Pending"/>
    <m/>
    <m/>
    <m/>
    <m/>
    <m/>
  </r>
  <r>
    <x v="0"/>
    <x v="6"/>
    <s v="24-165"/>
    <x v="0"/>
    <s v="Customer"/>
    <s v="Log Only"/>
    <x v="494"/>
    <x v="385"/>
    <s v="Angle Str"/>
    <n v="515723"/>
    <x v="0"/>
    <s v=""/>
    <s v=""/>
    <s v=""/>
    <s v="count"/>
    <n v="493525"/>
    <d v="2024-05-25T00:00:00"/>
    <n v="1"/>
    <x v="820"/>
    <s v="Weld"/>
    <s v="Wrong Component"/>
    <s v="QA 24-085 posted _x000a_Issued NCR 24-098 to supplier"/>
    <m/>
    <m/>
    <m/>
    <m/>
    <m/>
    <n v="166"/>
    <s v="Pending"/>
    <m/>
    <m/>
    <m/>
    <m/>
    <m/>
  </r>
  <r>
    <x v="0"/>
    <x v="6"/>
    <s v="24-166"/>
    <x v="0"/>
    <s v="Customer"/>
    <s v="Log Only"/>
    <x v="494"/>
    <x v="385"/>
    <s v="Angle Str"/>
    <n v="515724"/>
    <x v="0"/>
    <s v=""/>
    <s v=""/>
    <s v=""/>
    <s v="count"/>
    <n v="493525"/>
    <d v="2024-05-25T00:00:00"/>
    <n v="1"/>
    <x v="820"/>
    <s v="Weld"/>
    <s v="Wrong Component"/>
    <s v="QA 24-085 posted _x000a_Issued NCR 24-098 to supplier"/>
    <m/>
    <m/>
    <m/>
    <m/>
    <m/>
    <n v="166"/>
    <s v="Pending"/>
    <m/>
    <m/>
    <m/>
    <m/>
    <m/>
  </r>
  <r>
    <x v="0"/>
    <x v="6"/>
    <s v="24-167"/>
    <x v="0"/>
    <s v="Customer"/>
    <s v="Log Only"/>
    <x v="494"/>
    <x v="385"/>
    <s v="Angle Str"/>
    <n v="515725"/>
    <x v="0"/>
    <s v=""/>
    <s v=""/>
    <s v=""/>
    <s v="count"/>
    <n v="493525"/>
    <d v="2024-05-25T00:00:00"/>
    <n v="1"/>
    <x v="820"/>
    <s v="Weld"/>
    <s v="Wrong Component"/>
    <s v="QA 24-085 posted _x000a_Issued NCR 24-098 to supplier"/>
    <m/>
    <m/>
    <m/>
    <m/>
    <m/>
    <n v="166"/>
    <s v="Pending"/>
    <m/>
    <m/>
    <m/>
    <m/>
    <m/>
  </r>
  <r>
    <x v="0"/>
    <x v="6"/>
    <s v="24-168"/>
    <x v="0"/>
    <s v="Customer"/>
    <s v="Log Only"/>
    <x v="494"/>
    <x v="385"/>
    <s v="Angle Str"/>
    <n v="515726"/>
    <x v="0"/>
    <s v=""/>
    <s v=""/>
    <s v=""/>
    <s v="count"/>
    <n v="493525"/>
    <d v="2024-05-25T00:00:00"/>
    <n v="1"/>
    <x v="820"/>
    <s v="Weld"/>
    <s v="Wrong Component"/>
    <s v="QA 24-085 posted _x000a_Issued NCR 24-098 to supplier"/>
    <m/>
    <m/>
    <m/>
    <m/>
    <m/>
    <n v="166"/>
    <s v="Pending"/>
    <m/>
    <m/>
    <m/>
    <m/>
    <m/>
  </r>
  <r>
    <x v="0"/>
    <x v="6"/>
    <s v="24-169"/>
    <x v="0"/>
    <s v="Customer"/>
    <s v="Log Only"/>
    <x v="494"/>
    <x v="385"/>
    <s v="Angle Str"/>
    <n v="515727"/>
    <x v="0"/>
    <s v=""/>
    <s v=""/>
    <s v=""/>
    <s v="count"/>
    <n v="493525"/>
    <d v="2024-05-25T00:00:00"/>
    <n v="1"/>
    <x v="820"/>
    <s v="Weld"/>
    <s v="Wrong Component"/>
    <s v="QA 24-085 posted _x000a_Issued NCR 24-098 to supplier"/>
    <m/>
    <m/>
    <m/>
    <m/>
    <m/>
    <n v="166"/>
    <s v="Pending"/>
    <m/>
    <m/>
    <m/>
    <m/>
    <m/>
  </r>
  <r>
    <x v="0"/>
    <x v="6"/>
    <s v="24-170"/>
    <x v="0"/>
    <s v="Customer"/>
    <s v="Log Only"/>
    <x v="494"/>
    <x v="385"/>
    <s v="Angle Str"/>
    <n v="515728"/>
    <x v="0"/>
    <s v=""/>
    <s v=""/>
    <s v=""/>
    <s v="count"/>
    <n v="493525"/>
    <d v="2024-05-25T00:00:00"/>
    <n v="1"/>
    <x v="820"/>
    <s v="Weld"/>
    <s v="Wrong Component"/>
    <s v="QA 24-085 posted _x000a_Issued NCR 24-098 to supplier"/>
    <m/>
    <m/>
    <m/>
    <m/>
    <m/>
    <n v="166"/>
    <s v="Pending"/>
    <m/>
    <m/>
    <m/>
    <m/>
    <m/>
  </r>
  <r>
    <x v="0"/>
    <x v="6"/>
    <s v="24-171"/>
    <x v="0"/>
    <s v="Customer"/>
    <s v="Log Only"/>
    <x v="494"/>
    <x v="385"/>
    <s v="Angle Str"/>
    <n v="515729"/>
    <x v="0"/>
    <s v=""/>
    <s v=""/>
    <s v=""/>
    <s v="count"/>
    <n v="493525"/>
    <d v="2024-05-25T00:00:00"/>
    <n v="1"/>
    <x v="820"/>
    <s v="Weld"/>
    <s v="Wrong Component"/>
    <s v="QA 24-085 posted _x000a_Issued NCR 24-098 to supplier"/>
    <m/>
    <m/>
    <m/>
    <m/>
    <m/>
    <n v="166"/>
    <s v="Pending"/>
    <m/>
    <m/>
    <m/>
    <m/>
    <m/>
  </r>
  <r>
    <x v="0"/>
    <x v="0"/>
    <s v="24-172"/>
    <x v="0"/>
    <s v="Customer"/>
    <s v="Log Only"/>
    <x v="496"/>
    <x v="387"/>
    <s v="Duct Str."/>
    <n v="515752"/>
    <x v="0"/>
    <s v=""/>
    <s v=""/>
    <s v=""/>
    <s v="count"/>
    <n v="489725"/>
    <d v="2024-05-24T00:00:00"/>
    <n v="1"/>
    <x v="823"/>
    <s v="Weld"/>
    <s v="Missing Component"/>
    <m/>
    <m/>
    <m/>
    <m/>
    <m/>
    <m/>
    <n v="164"/>
    <s v="Pending"/>
    <m/>
    <m/>
    <m/>
    <m/>
    <m/>
  </r>
  <r>
    <x v="0"/>
    <x v="0"/>
    <s v="24-173"/>
    <x v="0"/>
    <s v="Customer"/>
    <s v="Log Only"/>
    <x v="496"/>
    <x v="148"/>
    <s v="Control Box"/>
    <s v="403573/403580/403581/403582/403583/403584/403585"/>
    <x v="25"/>
    <s v=""/>
    <s v=""/>
    <s v=""/>
    <s v="count"/>
    <n v="493147"/>
    <d v="2024-05-24T00:00:00"/>
    <n v="7"/>
    <x v="824"/>
    <s v="Shipping"/>
    <s v="Damaged"/>
    <m/>
    <m/>
    <m/>
    <m/>
    <m/>
    <m/>
    <n v="164"/>
    <s v="Pending"/>
    <m/>
    <m/>
    <m/>
    <m/>
    <m/>
  </r>
  <r>
    <x v="1"/>
    <x v="6"/>
    <s v="24-174"/>
    <x v="0"/>
    <s v="Customer"/>
    <s v="Log Only"/>
    <x v="497"/>
    <x v="146"/>
    <s v="Axle Housings"/>
    <n v="515762"/>
    <x v="0"/>
    <s v=""/>
    <s v=""/>
    <s v=""/>
    <s v="count"/>
    <s v="WO187777"/>
    <d v="2024-04-01T00:00:00"/>
    <n v="1"/>
    <x v="825"/>
    <s v="Receiving / Supplier"/>
    <s v="Dim O/S"/>
    <s v="Replacement part ordered, NCR 24-101issued to Brannon Steel, Quality Alert 24-084 issued, warehouse stock (31 pieces in Visual) to be checked.  8 pieces of good product available to ship for rework if needed.  Supplier investigating the issue (incorrect tip?). "/>
    <s v="Jeremy"/>
    <m/>
    <m/>
    <m/>
    <m/>
    <n v="163"/>
    <s v="Pending"/>
    <m/>
    <m/>
    <m/>
    <s v="Replacement parts sent?_x000a_Brannon CA? Wrong tip? "/>
    <s v="Rob O. "/>
  </r>
  <r>
    <x v="0"/>
    <x v="0"/>
    <s v="24-175"/>
    <x v="0"/>
    <s v="Customer"/>
    <s v="Log Only"/>
    <x v="498"/>
    <x v="388"/>
    <s v="Plate, Diagnostic"/>
    <n v="515677"/>
    <x v="0"/>
    <s v=""/>
    <s v=""/>
    <s v=""/>
    <s v="count"/>
    <m/>
    <d v="2024-05-25T00:00:00"/>
    <n v="1"/>
    <x v="826"/>
    <s v="Paint"/>
    <s v="Wrong Paint "/>
    <m/>
    <m/>
    <m/>
    <m/>
    <m/>
    <m/>
    <n v="161"/>
    <s v="Pending"/>
    <m/>
    <m/>
    <m/>
    <m/>
    <m/>
  </r>
  <r>
    <x v="0"/>
    <x v="0"/>
    <s v="24-176"/>
    <x v="0"/>
    <s v="Customer"/>
    <s v="Log Only"/>
    <x v="498"/>
    <x v="389"/>
    <s v="Support Str LH"/>
    <n v="954068"/>
    <x v="0"/>
    <s v=""/>
    <s v=""/>
    <s v=""/>
    <s v="count"/>
    <n v="486595"/>
    <d v="2024-05-24T00:00:00"/>
    <n v="1"/>
    <x v="827"/>
    <s v="Paint"/>
    <s v="Paint inside thread"/>
    <m/>
    <m/>
    <m/>
    <m/>
    <m/>
    <m/>
    <n v="161"/>
    <s v="Pending"/>
    <m/>
    <m/>
    <m/>
    <m/>
    <m/>
  </r>
  <r>
    <x v="1"/>
    <x v="0"/>
    <s v="24-177"/>
    <x v="2"/>
    <s v="Customer"/>
    <s v="Log Only"/>
    <x v="499"/>
    <x v="146"/>
    <s v="Axle Housing"/>
    <n v="515780"/>
    <x v="0"/>
    <s v=""/>
    <s v=""/>
    <s v=""/>
    <s v="count"/>
    <s v="W0188485"/>
    <d v="2024-04-01T00:00:00"/>
    <n v="1"/>
    <x v="828"/>
    <s v="Receiving / Supplier"/>
    <s v="Dim O/S"/>
    <s v="See CAR 24-174 for original notice for this issue. "/>
    <s v="Jeremy"/>
    <m/>
    <m/>
    <m/>
    <m/>
    <s v="Closed"/>
    <n v="0"/>
    <d v="2024-06-11T00:00:00"/>
    <m/>
    <m/>
    <m/>
    <m/>
  </r>
  <r>
    <x v="0"/>
    <x v="6"/>
    <s v="24-178"/>
    <x v="0"/>
    <s v="Customer"/>
    <s v="Log Only"/>
    <x v="499"/>
    <x v="221"/>
    <s v="Platform, Center Deck"/>
    <n v="515785"/>
    <x v="0"/>
    <s v=""/>
    <s v=""/>
    <s v=""/>
    <s v="count"/>
    <n v="494362"/>
    <d v="2024-06-24T00:00:00"/>
    <n v="1"/>
    <x v="829"/>
    <s v="Weld"/>
    <s v="Missing Component"/>
    <s v="Issue QA and raise operators' awareness (QA 24-089)"/>
    <m/>
    <m/>
    <m/>
    <m/>
    <m/>
    <n v="160"/>
    <s v="Pending"/>
    <m/>
    <m/>
    <m/>
    <m/>
    <m/>
  </r>
  <r>
    <x v="2"/>
    <x v="6"/>
    <s v="24-179"/>
    <x v="0"/>
    <s v="Customer"/>
    <s v="Log Only"/>
    <x v="500"/>
    <x v="390"/>
    <s v="Cover Insep Assy"/>
    <s v="CN00793431_x000a_CD00322786"/>
    <x v="1"/>
    <s v=""/>
    <s v=""/>
    <s v=""/>
    <s v="count"/>
    <m/>
    <m/>
    <n v="1"/>
    <x v="830"/>
    <s v="Weld"/>
    <s v="Off Location"/>
    <s v="Customer supplied tool - Rob to review before next build"/>
    <s v="Mick"/>
    <m/>
    <m/>
    <m/>
    <m/>
    <n v="159"/>
    <s v="Pending"/>
    <m/>
    <m/>
    <m/>
    <s v="Rob tool adjustments?"/>
    <s v="CAR Team "/>
  </r>
  <r>
    <x v="1"/>
    <x v="6"/>
    <s v="24-180"/>
    <x v="0"/>
    <s v="Customer"/>
    <s v="Log Only"/>
    <x v="499"/>
    <x v="391"/>
    <s v="Axle Housing "/>
    <n v="515790"/>
    <x v="0"/>
    <s v=""/>
    <s v=""/>
    <s v=""/>
    <s v="count"/>
    <s v="WO187770"/>
    <d v="2024-04-01T00:00:00"/>
    <n v="1"/>
    <x v="831"/>
    <s v="Receiving / Supplier"/>
    <s v="Backwards/Wrong Side"/>
    <s v="NCR 24-103  to Stratford (no other current production)_x000a_Quality Alert 24-086  To WDSK and STFD_x000a_Requested re-training on blueprint reading for forming operators to review. (email in folder) team member responsible for this defect is no longer with Steelcraft.   Requested engineering to add isometric view. "/>
    <s v="Mick"/>
    <m/>
    <m/>
    <m/>
    <m/>
    <n v="160"/>
    <s v="Pending"/>
    <m/>
    <m/>
    <m/>
    <s v="Training package to be reviewed with forming group. "/>
    <s v="Mick / Mike M. "/>
  </r>
  <r>
    <x v="0"/>
    <x v="0"/>
    <s v="24-181"/>
    <x v="0"/>
    <s v="Customer"/>
    <s v="Log Only"/>
    <x v="501"/>
    <x v="349"/>
    <s v="Muffler A., Exhaust"/>
    <n v="515806"/>
    <x v="0"/>
    <m/>
    <m/>
    <m/>
    <s v="count"/>
    <n v="491456"/>
    <d v="2024-03-24T00:00:00"/>
    <n v="2"/>
    <x v="832"/>
    <s v="Weld"/>
    <s v="Dim U/S"/>
    <m/>
    <m/>
    <m/>
    <m/>
    <m/>
    <m/>
    <n v="158"/>
    <s v="Pending"/>
    <m/>
    <m/>
    <m/>
    <m/>
    <m/>
  </r>
  <r>
    <x v="0"/>
    <x v="6"/>
    <s v="24-182"/>
    <x v="0"/>
    <s v="Customer"/>
    <s v="8D - Customer"/>
    <x v="501"/>
    <x v="392"/>
    <s v="Control Box, Aux Weld "/>
    <m/>
    <x v="24"/>
    <m/>
    <m/>
    <m/>
    <s v="count"/>
    <s v="492652/492653/492654/492655/492656"/>
    <d v="2024-06-24T00:00:00"/>
    <n v="5"/>
    <x v="833"/>
    <s v="Weld / Paint"/>
    <s v="Paint inside thread"/>
    <s v="1. Inspect all product in house for paint defects on all areas _x000a_2. Issue Quality Alert to Paint area and Final Inspection to inspect for paint defects on all areas (QA 24-087)"/>
    <s v="Kan"/>
    <m/>
    <m/>
    <m/>
    <m/>
    <n v="158"/>
    <s v="Pending"/>
    <m/>
    <m/>
    <m/>
    <m/>
    <m/>
  </r>
  <r>
    <x v="0"/>
    <x v="0"/>
    <s v="24-183"/>
    <x v="0"/>
    <s v="Customer"/>
    <s v="Log Only"/>
    <x v="501"/>
    <x v="3"/>
    <s v="Tube Str"/>
    <n v="936076"/>
    <x v="0"/>
    <m/>
    <m/>
    <m/>
    <s v="count"/>
    <n v="496915"/>
    <d v="2024-06-26T00:00:00"/>
    <n v="1"/>
    <x v="834"/>
    <s v="Weld"/>
    <s v="Porosity"/>
    <m/>
    <m/>
    <m/>
    <m/>
    <m/>
    <m/>
    <n v="158"/>
    <s v="Pending"/>
    <m/>
    <m/>
    <m/>
    <m/>
    <m/>
  </r>
  <r>
    <x v="0"/>
    <x v="0"/>
    <s v="24-184"/>
    <x v="0"/>
    <s v="Customer"/>
    <s v="Log Only"/>
    <x v="498"/>
    <x v="22"/>
    <s v="Control Box"/>
    <n v="403503"/>
    <x v="0"/>
    <s v=""/>
    <s v=""/>
    <s v=""/>
    <s v="count"/>
    <m/>
    <m/>
    <n v="1"/>
    <x v="835"/>
    <s v="Shipping"/>
    <s v="Damaged"/>
    <s v="Issue a Quality Alert to Final Inspection to raise awareness of damage on cabinets (QA 24-091)"/>
    <m/>
    <m/>
    <m/>
    <m/>
    <m/>
    <n v="161"/>
    <s v="Pending"/>
    <m/>
    <m/>
    <m/>
    <m/>
    <m/>
  </r>
  <r>
    <x v="0"/>
    <x v="6"/>
    <s v="24-185"/>
    <x v="2"/>
    <s v="Customer"/>
    <s v="Log Only"/>
    <x v="502"/>
    <x v="349"/>
    <s v="Muffler A., Exhaust"/>
    <n v="897741"/>
    <x v="0"/>
    <s v=""/>
    <s v=""/>
    <n v="8"/>
    <s v="don't count"/>
    <m/>
    <m/>
    <n v="7"/>
    <x v="836"/>
    <s v="Weld"/>
    <s v="Dim U/S"/>
    <m/>
    <m/>
    <m/>
    <m/>
    <m/>
    <m/>
    <n v="157"/>
    <s v="Pending"/>
    <m/>
    <m/>
    <m/>
    <m/>
    <m/>
  </r>
  <r>
    <x v="0"/>
    <x v="0"/>
    <s v="24-186"/>
    <x v="0"/>
    <s v="Customer"/>
    <s v="Log Only"/>
    <x v="502"/>
    <x v="393"/>
    <s v="Grille Str RH"/>
    <n v="954073"/>
    <x v="0"/>
    <s v=""/>
    <s v=""/>
    <s v=""/>
    <s v="count"/>
    <n v="490846"/>
    <m/>
    <n v="1"/>
    <x v="837"/>
    <s v="Weld / Paint"/>
    <s v="Missing Weld"/>
    <s v="Issue QA and raise operators' awareness (QA 24-090)"/>
    <m/>
    <m/>
    <m/>
    <m/>
    <m/>
    <n v="157"/>
    <s v="Pending"/>
    <m/>
    <m/>
    <m/>
    <m/>
    <m/>
  </r>
  <r>
    <x v="0"/>
    <x v="0"/>
    <s v="24-187"/>
    <x v="0"/>
    <s v="Customer"/>
    <s v="Log Only"/>
    <x v="502"/>
    <x v="394"/>
    <s v="Grille Str LH"/>
    <n v="954074"/>
    <x v="0"/>
    <s v=""/>
    <s v=""/>
    <s v=""/>
    <s v="count"/>
    <n v="490852"/>
    <m/>
    <n v="1"/>
    <x v="838"/>
    <s v="Weld"/>
    <s v="Weld U/S"/>
    <m/>
    <m/>
    <m/>
    <m/>
    <m/>
    <m/>
    <n v="157"/>
    <s v="Pending"/>
    <m/>
    <m/>
    <m/>
    <m/>
    <m/>
  </r>
  <r>
    <x v="0"/>
    <x v="3"/>
    <s v="24-188"/>
    <x v="0"/>
    <s v="Customer"/>
    <s v="Log Only"/>
    <x v="502"/>
    <x v="395"/>
    <s v="Front Axle w/ bushings, 45'"/>
    <n v="25161271"/>
    <x v="19"/>
    <s v=""/>
    <s v=""/>
    <s v=""/>
    <s v="count"/>
    <n v="494720"/>
    <d v="2024-05-24T00:00:00"/>
    <n v="1"/>
    <x v="839"/>
    <s v="Weld"/>
    <s v="Backwards/Wrong Side"/>
    <s v="Enforce the use of locating fixture once the added bracket on fixture is complete."/>
    <s v="Matt D."/>
    <m/>
    <m/>
    <m/>
    <m/>
    <n v="157"/>
    <s v="Pending"/>
    <m/>
    <m/>
    <m/>
    <m/>
    <m/>
  </r>
  <r>
    <x v="0"/>
    <x v="3"/>
    <s v="24-189"/>
    <x v="0"/>
    <s v="Customer"/>
    <s v="Log Only"/>
    <x v="502"/>
    <x v="395"/>
    <s v="Front Axle w/ bushings, 45'"/>
    <n v="25174144"/>
    <x v="19"/>
    <s v=""/>
    <s v=""/>
    <s v=""/>
    <s v="count"/>
    <m/>
    <m/>
    <n v="1"/>
    <x v="840"/>
    <s v="Mateial Handling"/>
    <s v="Dim U/S"/>
    <m/>
    <m/>
    <m/>
    <m/>
    <m/>
    <m/>
    <n v="157"/>
    <s v="Pending"/>
    <m/>
    <m/>
    <m/>
    <m/>
    <m/>
  </r>
  <r>
    <x v="1"/>
    <x v="0"/>
    <s v="24-190"/>
    <x v="0"/>
    <s v="Customer"/>
    <s v="Log Only"/>
    <x v="502"/>
    <x v="146"/>
    <s v="Axle Housing"/>
    <n v="515820"/>
    <x v="0"/>
    <s v=""/>
    <s v=""/>
    <s v=""/>
    <s v="count"/>
    <s v="WO188486"/>
    <d v="2024-04-01T00:00:00"/>
    <n v="1"/>
    <x v="841"/>
    <s v="Receiving / Supplier"/>
    <s v="Dim O/S"/>
    <s v="See CAR 24-174 for original notice for this issue. "/>
    <s v="Jeremy"/>
    <m/>
    <m/>
    <m/>
    <m/>
    <s v="Closed"/>
    <n v="0"/>
    <d v="2024-06-14T00:00:00"/>
    <m/>
    <m/>
    <m/>
    <m/>
  </r>
  <r>
    <x v="0"/>
    <x v="6"/>
    <s v="24-191"/>
    <x v="0"/>
    <s v="Customer"/>
    <s v="Log Only"/>
    <x v="503"/>
    <x v="290"/>
    <s v="Step Str"/>
    <n v="936082"/>
    <x v="0"/>
    <s v=""/>
    <s v=""/>
    <s v=""/>
    <s v="count"/>
    <n v="485940"/>
    <d v="2024-03-24T00:00:00"/>
    <n v="1"/>
    <x v="842"/>
    <s v="Weld"/>
    <s v="Flatness"/>
    <s v="See QA 24-092_x000a_There is a fixture being built for this part that needs to be cerified"/>
    <m/>
    <m/>
    <m/>
    <m/>
    <m/>
    <n v="154"/>
    <s v="Pending"/>
    <m/>
    <m/>
    <m/>
    <m/>
    <m/>
  </r>
  <r>
    <x v="0"/>
    <x v="6"/>
    <s v="24-192"/>
    <x v="0"/>
    <s v="Customer"/>
    <s v="Log Only"/>
    <x v="503"/>
    <x v="326"/>
    <s v="Perforated Sheet"/>
    <n v="954077"/>
    <x v="0"/>
    <s v=""/>
    <s v=""/>
    <s v=""/>
    <s v="count"/>
    <n v="494076"/>
    <m/>
    <n v="1"/>
    <x v="843"/>
    <s v="Laser / Plasma"/>
    <s v="Dim O/S"/>
    <s v="See QA 24-093"/>
    <m/>
    <m/>
    <m/>
    <m/>
    <m/>
    <n v="154"/>
    <s v="Pending"/>
    <m/>
    <m/>
    <m/>
    <m/>
    <m/>
  </r>
  <r>
    <x v="0"/>
    <x v="6"/>
    <s v="24-193"/>
    <x v="0"/>
    <s v="Customer"/>
    <s v="Log Only"/>
    <x v="503"/>
    <x v="327"/>
    <s v="Perforated Sheet"/>
    <n v="954076"/>
    <x v="0"/>
    <s v=""/>
    <s v=""/>
    <s v=""/>
    <s v="count"/>
    <n v="494077"/>
    <m/>
    <n v="1"/>
    <x v="843"/>
    <s v="Laser / Plasma"/>
    <s v="Dim O/S"/>
    <s v="See QA 24-093"/>
    <m/>
    <m/>
    <m/>
    <m/>
    <m/>
    <n v="154"/>
    <s v="Pending"/>
    <m/>
    <m/>
    <m/>
    <m/>
    <m/>
  </r>
  <r>
    <x v="0"/>
    <x v="6"/>
    <s v="24-194"/>
    <x v="0"/>
    <s v="Customer"/>
    <s v="Log Only"/>
    <x v="503"/>
    <x v="328"/>
    <s v="Perforated Sheet"/>
    <n v="954078"/>
    <x v="0"/>
    <s v=""/>
    <s v=""/>
    <s v=""/>
    <s v="count"/>
    <n v="494075"/>
    <m/>
    <n v="1"/>
    <x v="843"/>
    <s v="Laser / Plasma"/>
    <s v="Dim O/S"/>
    <s v="See QA 24-093"/>
    <m/>
    <m/>
    <m/>
    <m/>
    <m/>
    <n v="154"/>
    <s v="Pending"/>
    <m/>
    <m/>
    <m/>
    <m/>
    <m/>
  </r>
  <r>
    <x v="0"/>
    <x v="6"/>
    <s v="24-195"/>
    <x v="0"/>
    <s v="Customer"/>
    <s v="Log Only"/>
    <x v="504"/>
    <x v="385"/>
    <s v="Angle Str"/>
    <n v="515735"/>
    <x v="0"/>
    <s v=""/>
    <s v=""/>
    <s v=""/>
    <s v="count"/>
    <m/>
    <m/>
    <n v="1"/>
    <x v="844"/>
    <s v="Weld"/>
    <s v="Wrong Component"/>
    <m/>
    <m/>
    <m/>
    <m/>
    <m/>
    <m/>
    <n v="152"/>
    <s v="Pending"/>
    <m/>
    <m/>
    <m/>
    <m/>
    <m/>
  </r>
  <r>
    <x v="2"/>
    <x v="3"/>
    <s v="24-196"/>
    <x v="0"/>
    <s v="Internal"/>
    <s v="8D - Internal"/>
    <x v="505"/>
    <x v="396"/>
    <s v="Fixture Ring"/>
    <s v="N/A"/>
    <x v="1"/>
    <s v=""/>
    <s v=""/>
    <s v=""/>
    <s v="count"/>
    <n v="189823"/>
    <d v="2024-06-24T00:00:00"/>
    <n v="1"/>
    <x v="845"/>
    <s v="Receiving / Supplier"/>
    <s v="Material"/>
    <s v="TBD - 8D form started, NCR 24-117"/>
    <s v="Jeremy"/>
    <m/>
    <m/>
    <m/>
    <m/>
    <n v="147"/>
    <s v="Pending"/>
    <m/>
    <m/>
    <m/>
    <s v="TBD"/>
    <s v="Kirby"/>
  </r>
  <r>
    <x v="2"/>
    <x v="0"/>
    <s v="24-197"/>
    <x v="0"/>
    <s v="Customer"/>
    <s v="Log Only"/>
    <x v="495"/>
    <x v="75"/>
    <s v="Side Frame"/>
    <s v="N/A"/>
    <x v="1"/>
    <s v=""/>
    <s v=""/>
    <s v=""/>
    <s v="count"/>
    <s v="N/A"/>
    <s v="N/A"/>
    <m/>
    <x v="846"/>
    <m/>
    <m/>
    <s v="All: Some observations on this NC:_x000a_1._x0009_Part number LS1137346 which had the missing holes on LS1131719, has not been made since 2019_x000a_2._x0009_There was an issue with LS1131717 and the 1719 part in that they could not get the thread gauge to go._x000a_3._x0009_I sorted all parts in house 38 in total, all were correct_x000a_4._x0009_Some issues that may contribute to the issue in point 2, is that there were parts that had shot in the M10 hole which may foul the threads_x000a_5._x0009_The M6 hole I found 1 with a piece of plastic cap still inside as well as shot on the threads_x000a_6._x0009_The M10 holes could be cleaned up(de-burred) after machining to allow for the easier use of a thread gauge_x000a_Also checked this part for Kerf issues and these parts were okay, however supplier has struggled in the past._x000a_Supplier NCR 24-129  issued  to Veriform. 8D report filled out and submitted to GDLS."/>
    <m/>
    <m/>
    <m/>
    <m/>
    <m/>
    <n v="165"/>
    <s v="Pending"/>
    <m/>
    <m/>
    <m/>
    <s v="NCR for Veriform?"/>
    <s v="Kirby"/>
  </r>
  <r>
    <x v="2"/>
    <x v="1"/>
    <s v="24-198"/>
    <x v="0"/>
    <s v="Customer"/>
    <s v="Log Only"/>
    <x v="504"/>
    <x v="233"/>
    <s v="Rear Panel Assembly (Fender)"/>
    <s v="email"/>
    <x v="22"/>
    <s v="Email"/>
    <s v=""/>
    <s v=""/>
    <s v="don't count"/>
    <s v="N/A"/>
    <s v="N/A"/>
    <n v="1"/>
    <x v="847"/>
    <s v="Customer Issue"/>
    <s v="Customer change / error"/>
    <s v="See folder for email and PPT - the poor weld  was done after our weldment left Steelcraft - CANCELLED"/>
    <s v="Chris"/>
    <m/>
    <m/>
    <m/>
    <m/>
    <s v="Closed"/>
    <n v="1"/>
    <d v="2024-06-20T00:00:00"/>
    <m/>
    <m/>
    <m/>
    <m/>
  </r>
  <r>
    <x v="2"/>
    <x v="3"/>
    <s v="24-199"/>
    <x v="0"/>
    <s v="Customer"/>
    <s v="Log Only"/>
    <x v="505"/>
    <x v="397"/>
    <s v="Cover"/>
    <s v="CD00323399_x000a_CD00323257"/>
    <x v="1"/>
    <s v=""/>
    <s v=""/>
    <s v=""/>
    <s v="count"/>
    <s v="N/A"/>
    <s v="N/A"/>
    <n v="46"/>
    <x v="848"/>
    <s v="Receiving / Supplier"/>
    <s v="Missing Component"/>
    <s v="NCR to Militex"/>
    <s v="Jeremy"/>
    <m/>
    <m/>
    <m/>
    <m/>
    <n v="147"/>
    <s v="Pending"/>
    <m/>
    <m/>
    <m/>
    <s v="NCR to Militex"/>
    <s v="Kirby/Jeremy"/>
  </r>
  <r>
    <x v="2"/>
    <x v="1"/>
    <s v="24-200"/>
    <x v="0"/>
    <s v="Customer"/>
    <s v="Log Only"/>
    <x v="505"/>
    <x v="75"/>
    <s v="Side Frame"/>
    <s v="CD00323393"/>
    <x v="1"/>
    <s v=""/>
    <s v=""/>
    <s v=""/>
    <s v="count"/>
    <s v="N/A"/>
    <s v="N/A"/>
    <n v="1"/>
    <x v="849"/>
    <m/>
    <s v="Flatness"/>
    <s v="Handeling Damage, GDLS issued us a rework PO"/>
    <m/>
    <m/>
    <m/>
    <m/>
    <m/>
    <n v="147"/>
    <s v="Pending"/>
    <m/>
    <m/>
    <m/>
    <s v="TBD"/>
    <s v="CAR Team"/>
  </r>
  <r>
    <x v="0"/>
    <x v="0"/>
    <s v="24-201"/>
    <x v="0"/>
    <s v="Customer"/>
    <s v="Log Only"/>
    <x v="505"/>
    <x v="208"/>
    <s v="Platform Center Deck"/>
    <n v="515883"/>
    <x v="0"/>
    <s v=""/>
    <s v=""/>
    <s v=""/>
    <s v="count"/>
    <m/>
    <m/>
    <n v="1"/>
    <x v="850"/>
    <s v="Weld"/>
    <s v="Off Location"/>
    <m/>
    <m/>
    <m/>
    <m/>
    <m/>
    <m/>
    <n v="147"/>
    <s v="Pending"/>
    <m/>
    <m/>
    <m/>
    <m/>
    <m/>
  </r>
  <r>
    <x v="0"/>
    <x v="0"/>
    <s v="24-202"/>
    <x v="0"/>
    <s v="Customer"/>
    <s v="Log Only"/>
    <x v="505"/>
    <x v="277"/>
    <s v="Upright A., LH Str"/>
    <n v="936095"/>
    <x v="0"/>
    <s v=""/>
    <s v=""/>
    <s v=""/>
    <s v="count"/>
    <n v="494243"/>
    <d v="2024-03-24T00:00:00"/>
    <n v="1"/>
    <x v="851"/>
    <s v="Weld"/>
    <s v="Off Location"/>
    <s v="25-26JUN2024 - review of returned product - found 90 degree angle was off - contained product_x000a_02JUL2024 (after long weekend) - team meeting to begin 8D process - see 8D form in folder - follow up booked for 04JUL2024"/>
    <m/>
    <m/>
    <m/>
    <m/>
    <m/>
    <n v="147"/>
    <s v="Pending"/>
    <m/>
    <m/>
    <m/>
    <s v="8D in process - next mtg 04JUL2024"/>
    <s v="STFD/CAMB CAR Team "/>
  </r>
  <r>
    <x v="0"/>
    <x v="0"/>
    <s v="24-203"/>
    <x v="2"/>
    <s v="Customer"/>
    <s v="Log Only"/>
    <x v="506"/>
    <x v="277"/>
    <s v="Upright A., LH Str"/>
    <n v="897791"/>
    <x v="0"/>
    <s v=""/>
    <s v=""/>
    <n v="8"/>
    <s v="don't count"/>
    <m/>
    <m/>
    <n v="3"/>
    <x v="852"/>
    <s v="Weld"/>
    <s v="Off Location"/>
    <s v="See CAR 24-202"/>
    <m/>
    <m/>
    <m/>
    <m/>
    <m/>
    <n v="146"/>
    <s v="Pending"/>
    <m/>
    <m/>
    <m/>
    <m/>
    <m/>
  </r>
  <r>
    <x v="0"/>
    <x v="6"/>
    <s v="24-204"/>
    <x v="2"/>
    <s v="Customer"/>
    <s v="Log Only"/>
    <x v="507"/>
    <x v="398"/>
    <s v="Exhaust Box"/>
    <n v="897757"/>
    <x v="0"/>
    <s v=""/>
    <s v=""/>
    <n v="8"/>
    <s v="don't count"/>
    <m/>
    <m/>
    <n v="1"/>
    <x v="853"/>
    <s v="Weld"/>
    <s v="Dim U/S"/>
    <m/>
    <m/>
    <m/>
    <m/>
    <m/>
    <m/>
    <n v="145"/>
    <s v="Pending"/>
    <m/>
    <m/>
    <m/>
    <m/>
    <m/>
  </r>
  <r>
    <x v="2"/>
    <x v="2"/>
    <s v="24-205"/>
    <x v="0"/>
    <s v="Customer"/>
    <s v="Log Only"/>
    <x v="507"/>
    <x v="121"/>
    <s v="Plate (toboggan)"/>
    <s v="CN00794892_x000a_CD00323474"/>
    <x v="1"/>
    <s v=""/>
    <s v=""/>
    <s v=""/>
    <s v="count"/>
    <s v="N/A"/>
    <s v="N/A"/>
    <n v="1"/>
    <x v="854"/>
    <s v="Forming"/>
    <m/>
    <s v="TBD - similart to previous CAR24-094?"/>
    <m/>
    <m/>
    <m/>
    <m/>
    <m/>
    <n v="145"/>
    <s v="Pending"/>
    <m/>
    <m/>
    <m/>
    <m/>
    <m/>
  </r>
  <r>
    <x v="0"/>
    <x v="3"/>
    <s v="24-206"/>
    <x v="0"/>
    <s v="Customer"/>
    <s v="Log Only"/>
    <x v="508"/>
    <x v="399"/>
    <s v="Axle Front 35 w/bushings"/>
    <n v="25285274"/>
    <x v="19"/>
    <s v=""/>
    <s v=""/>
    <s v=""/>
    <s v="count"/>
    <n v="496003"/>
    <d v="2024-05-24T00:00:00"/>
    <n v="1"/>
    <x v="855"/>
    <s v="Weld"/>
    <s v="Off Location"/>
    <m/>
    <m/>
    <m/>
    <m/>
    <m/>
    <m/>
    <n v="133"/>
    <s v="Pending"/>
    <m/>
    <m/>
    <m/>
    <m/>
    <m/>
  </r>
  <r>
    <x v="0"/>
    <x v="3"/>
    <s v="24-207"/>
    <x v="0"/>
    <s v="Customer"/>
    <s v="Log Only"/>
    <x v="509"/>
    <x v="302"/>
    <s v="Bracket Str"/>
    <n v="936105"/>
    <x v="0"/>
    <m/>
    <m/>
    <m/>
    <s v="count"/>
    <n v="471142"/>
    <d v="2023-05-23T00:00:00"/>
    <n v="1"/>
    <x v="856"/>
    <s v="Weld"/>
    <s v="Flatness"/>
    <s v="This has been done by ONARC"/>
    <m/>
    <m/>
    <m/>
    <m/>
    <m/>
    <n v="132"/>
    <s v="Pending"/>
    <m/>
    <m/>
    <m/>
    <m/>
    <m/>
  </r>
  <r>
    <x v="0"/>
    <x v="1"/>
    <s v="24-208"/>
    <x v="0"/>
    <s v="Customer"/>
    <s v="Log Only"/>
    <x v="510"/>
    <x v="150"/>
    <s v="Platform A., LH Deck"/>
    <n v="515833"/>
    <x v="0"/>
    <s v=""/>
    <s v=""/>
    <s v=""/>
    <s v="count"/>
    <m/>
    <m/>
    <n v="1"/>
    <x v="857"/>
    <s v="Weld"/>
    <s v="Cracked"/>
    <s v="Stamp code is not ours"/>
    <m/>
    <m/>
    <m/>
    <m/>
    <m/>
    <n v="130"/>
    <s v="Pending"/>
    <m/>
    <m/>
    <m/>
    <m/>
    <m/>
  </r>
  <r>
    <x v="0"/>
    <x v="0"/>
    <s v="24-209"/>
    <x v="0"/>
    <s v="Customer"/>
    <s v="Log Only"/>
    <x v="510"/>
    <x v="276"/>
    <s v="Cab A., Brake cabinet"/>
    <n v="515848"/>
    <x v="0"/>
    <s v=""/>
    <s v=""/>
    <s v=""/>
    <s v="count"/>
    <n v="494988"/>
    <m/>
    <n v="1"/>
    <x v="858"/>
    <s v="Weld"/>
    <s v="Missing Component"/>
    <m/>
    <m/>
    <m/>
    <m/>
    <m/>
    <m/>
    <n v="130"/>
    <s v="Pending"/>
    <m/>
    <m/>
    <m/>
    <m/>
    <m/>
  </r>
  <r>
    <x v="0"/>
    <x v="3"/>
    <s v="24-210"/>
    <x v="0"/>
    <s v="Customer"/>
    <s v="Log Only"/>
    <x v="511"/>
    <x v="318"/>
    <s v="Upright A., RH Str"/>
    <n v="936108"/>
    <x v="0"/>
    <s v=""/>
    <s v=""/>
    <s v=""/>
    <s v="count"/>
    <n v="494236"/>
    <d v="2024-06-24T00:00:00"/>
    <n v="1"/>
    <x v="859"/>
    <s v="Weld"/>
    <s v="Missing Component"/>
    <m/>
    <m/>
    <m/>
    <m/>
    <m/>
    <m/>
    <n v="129"/>
    <s v="Pending"/>
    <m/>
    <m/>
    <m/>
    <m/>
    <m/>
  </r>
  <r>
    <x v="0"/>
    <x v="3"/>
    <s v="24-211"/>
    <x v="0"/>
    <s v="Customer"/>
    <s v="8D - Customer"/>
    <x v="511"/>
    <x v="73"/>
    <s v="Uprights"/>
    <s v="Found internally"/>
    <x v="0"/>
    <s v=""/>
    <s v=""/>
    <s v=""/>
    <s v="don't count"/>
    <m/>
    <s v="Feb 2023 to present"/>
    <n v="292"/>
    <x v="860"/>
    <s v="Weld"/>
    <s v="Missing Weld"/>
    <s v="Implement 100% inspection at fit up to ensure bevels are in place. Change traveler to call bevel as a separate operation._x000a_Verified that all other trained welders are beveling and welding correctly. Pulled all work orders associate in question worked on. 292 units between Feb 2023 and July 2024._x000a_notified Komatsu July 15/24"/>
    <m/>
    <m/>
    <m/>
    <m/>
    <m/>
    <n v="129"/>
    <s v="Pending"/>
    <m/>
    <m/>
    <m/>
    <m/>
    <m/>
  </r>
  <r>
    <x v="0"/>
    <x v="3"/>
    <s v="24-212"/>
    <x v="2"/>
    <s v="Customer"/>
    <s v="Log Only"/>
    <x v="509"/>
    <x v="148"/>
    <s v="Control Box"/>
    <n v="403605"/>
    <x v="25"/>
    <s v=""/>
    <s v=""/>
    <s v=""/>
    <s v="count"/>
    <m/>
    <m/>
    <n v="1"/>
    <x v="861"/>
    <s v="Paint"/>
    <s v="Missed Operation"/>
    <m/>
    <m/>
    <m/>
    <m/>
    <m/>
    <m/>
    <n v="132"/>
    <s v="Pending"/>
    <m/>
    <m/>
    <m/>
    <m/>
    <m/>
  </r>
  <r>
    <x v="0"/>
    <x v="3"/>
    <s v="24-213"/>
    <x v="2"/>
    <s v="Customer"/>
    <s v="Log Only"/>
    <x v="509"/>
    <x v="148"/>
    <s v="Control Box"/>
    <n v="403610"/>
    <x v="25"/>
    <s v=""/>
    <s v=""/>
    <s v=""/>
    <s v="count"/>
    <m/>
    <m/>
    <n v="1"/>
    <x v="862"/>
    <s v="Assembly"/>
    <s v="Material Distortion"/>
    <m/>
    <m/>
    <m/>
    <m/>
    <m/>
    <m/>
    <n v="132"/>
    <s v="Pending"/>
    <m/>
    <m/>
    <m/>
    <m/>
    <m/>
  </r>
  <r>
    <x v="2"/>
    <x v="5"/>
    <s v="24-214"/>
    <x v="5"/>
    <s v="Customer"/>
    <s v="Log Only"/>
    <x v="512"/>
    <x v="75"/>
    <s v="Side Frame"/>
    <s v="LI00796897"/>
    <x v="1"/>
    <s v=""/>
    <s v=""/>
    <s v=""/>
    <s v="don't count"/>
    <m/>
    <m/>
    <n v="1"/>
    <x v="863"/>
    <s v="Weld"/>
    <s v="Missing Weld"/>
    <m/>
    <m/>
    <m/>
    <m/>
    <m/>
    <m/>
    <n v="119"/>
    <s v="Pending"/>
    <m/>
    <m/>
    <m/>
    <m/>
    <m/>
  </r>
  <r>
    <x v="0"/>
    <x v="3"/>
    <s v="24-215"/>
    <x v="0"/>
    <s v="Customer"/>
    <s v="Log Only"/>
    <x v="512"/>
    <x v="400"/>
    <s v="Control Box"/>
    <m/>
    <x v="24"/>
    <s v=""/>
    <s v=""/>
    <s v=""/>
    <s v="count"/>
    <m/>
    <m/>
    <n v="1"/>
    <x v="864"/>
    <s v="Weld"/>
    <s v="Missing Weld"/>
    <m/>
    <m/>
    <m/>
    <m/>
    <m/>
    <m/>
    <n v="119"/>
    <s v="Pending"/>
    <m/>
    <m/>
    <m/>
    <m/>
    <m/>
  </r>
  <r>
    <x v="0"/>
    <x v="3"/>
    <s v="24-216"/>
    <x v="0"/>
    <s v="Customer"/>
    <s v="Log Only"/>
    <x v="513"/>
    <x v="150"/>
    <s v="Platform A., LH Deck"/>
    <n v="516005"/>
    <x v="0"/>
    <s v=""/>
    <s v=""/>
    <s v=""/>
    <s v="count"/>
    <n v="491532"/>
    <d v="2024-06-24T00:00:00"/>
    <n v="1"/>
    <x v="865"/>
    <s v="Weld"/>
    <s v="Missing Component"/>
    <m/>
    <m/>
    <m/>
    <m/>
    <m/>
    <m/>
    <n v="118"/>
    <s v="Pending"/>
    <m/>
    <m/>
    <m/>
    <m/>
    <m/>
  </r>
  <r>
    <x v="0"/>
    <x v="3"/>
    <s v="24-217"/>
    <x v="0"/>
    <s v="Customer"/>
    <s v="Log Only"/>
    <x v="513"/>
    <x v="401"/>
    <s v="Platform A., Center Deck"/>
    <n v="954115"/>
    <x v="0"/>
    <s v=""/>
    <s v=""/>
    <s v=""/>
    <s v="count"/>
    <n v="460242"/>
    <d v="2024-06-24T00:00:00"/>
    <n v="1"/>
    <x v="866"/>
    <s v="Weld"/>
    <s v="Surface Finish"/>
    <m/>
    <m/>
    <m/>
    <m/>
    <m/>
    <m/>
    <n v="118"/>
    <s v="Pending"/>
    <m/>
    <m/>
    <m/>
    <m/>
    <m/>
  </r>
  <r>
    <x v="0"/>
    <x v="3"/>
    <s v="24-218"/>
    <x v="0"/>
    <s v="Customer"/>
    <s v="Log Only"/>
    <x v="505"/>
    <x v="363"/>
    <s v="Cab G"/>
    <n v="516012"/>
    <x v="0"/>
    <s v=""/>
    <s v=""/>
    <s v=""/>
    <s v="count"/>
    <n v="487464"/>
    <d v="2024-04-24T00:00:00"/>
    <n v="1"/>
    <x v="867"/>
    <s v="Assembly"/>
    <s v="Poor Function"/>
    <m/>
    <m/>
    <m/>
    <m/>
    <m/>
    <m/>
    <n v="147"/>
    <s v="Pending"/>
    <m/>
    <m/>
    <m/>
    <m/>
    <m/>
  </r>
  <r>
    <x v="0"/>
    <x v="3"/>
    <s v="24-219"/>
    <x v="0"/>
    <s v="Customer"/>
    <s v="Log Only"/>
    <x v="514"/>
    <x v="354"/>
    <s v="Cab G "/>
    <n v="516018"/>
    <x v="0"/>
    <s v=""/>
    <s v=""/>
    <s v=""/>
    <s v="count"/>
    <n v="495784"/>
    <d v="2024-07-24T00:00:00"/>
    <n v="1"/>
    <x v="868"/>
    <s v="Weld"/>
    <s v="Missing Weld"/>
    <m/>
    <m/>
    <m/>
    <m/>
    <m/>
    <m/>
    <n v="117"/>
    <s v="Pending"/>
    <m/>
    <m/>
    <m/>
    <m/>
    <m/>
  </r>
  <r>
    <x v="0"/>
    <x v="3"/>
    <s v="24-220"/>
    <x v="0"/>
    <s v="Customer"/>
    <s v="Log Only"/>
    <x v="515"/>
    <x v="402"/>
    <s v="Cab G"/>
    <n v="954119"/>
    <x v="0"/>
    <s v=""/>
    <s v=""/>
    <s v=""/>
    <s v="count"/>
    <n v="498372"/>
    <d v="2024-07-24T00:00:00"/>
    <n v="1"/>
    <x v="869"/>
    <s v="Weld / Paint"/>
    <s v="Missing Paint"/>
    <m/>
    <m/>
    <m/>
    <m/>
    <m/>
    <m/>
    <n v="116"/>
    <s v="Pending"/>
    <m/>
    <m/>
    <m/>
    <m/>
    <m/>
  </r>
  <r>
    <x v="0"/>
    <x v="3"/>
    <s v="24-221"/>
    <x v="0"/>
    <s v="Customer"/>
    <s v="Log Only"/>
    <x v="516"/>
    <x v="393"/>
    <s v="Grille Str RH"/>
    <n v="954121"/>
    <x v="0"/>
    <s v=""/>
    <s v=""/>
    <s v=""/>
    <s v="count"/>
    <n v="490346"/>
    <m/>
    <n v="1"/>
    <x v="870"/>
    <s v="Weld"/>
    <s v="Lack of Fusion"/>
    <m/>
    <m/>
    <m/>
    <m/>
    <m/>
    <m/>
    <n v="115"/>
    <s v="Pending"/>
    <m/>
    <m/>
    <m/>
    <m/>
    <m/>
  </r>
  <r>
    <x v="2"/>
    <x v="3"/>
    <s v="24-222"/>
    <x v="0"/>
    <s v="Customer"/>
    <s v="Log Only"/>
    <x v="516"/>
    <x v="403"/>
    <s v="Plate"/>
    <n v="505549"/>
    <x v="1"/>
    <s v=""/>
    <s v=""/>
    <s v=""/>
    <s v="count"/>
    <s v="WO192553"/>
    <s v="N/A"/>
    <n v="1"/>
    <x v="871"/>
    <s v="Laser / Plasma"/>
    <s v="Wrong Component"/>
    <m/>
    <m/>
    <m/>
    <m/>
    <m/>
    <m/>
    <n v="115"/>
    <s v="Pending"/>
    <m/>
    <m/>
    <m/>
    <m/>
    <m/>
  </r>
  <r>
    <x v="0"/>
    <x v="3"/>
    <s v="24-223"/>
    <x v="2"/>
    <s v="Customer"/>
    <s v="Log Only"/>
    <x v="516"/>
    <x v="404"/>
    <s v="Bracket Str."/>
    <n v="897909"/>
    <x v="0"/>
    <s v=""/>
    <s v=""/>
    <n v="8"/>
    <s v="don't count"/>
    <m/>
    <d v="2023-10-23T00:00:00"/>
    <n v="1"/>
    <x v="872"/>
    <s v="Forming"/>
    <s v="Dim U/S"/>
    <m/>
    <m/>
    <m/>
    <m/>
    <m/>
    <m/>
    <n v="115"/>
    <s v="Pending"/>
    <m/>
    <m/>
    <m/>
    <m/>
    <m/>
  </r>
  <r>
    <x v="0"/>
    <x v="3"/>
    <s v="24-224"/>
    <x v="0"/>
    <s v="Customer"/>
    <s v="Log Only"/>
    <x v="517"/>
    <x v="208"/>
    <s v="Platform, Center Deck"/>
    <n v="516065"/>
    <x v="0"/>
    <s v=""/>
    <s v=""/>
    <s v=""/>
    <s v="count"/>
    <n v="495598"/>
    <d v="2024-07-24T00:00:00"/>
    <n v="1"/>
    <x v="873"/>
    <s v="Weld"/>
    <s v="Off Location"/>
    <m/>
    <m/>
    <m/>
    <m/>
    <m/>
    <m/>
    <n v="108"/>
    <s v="Pending"/>
    <m/>
    <m/>
    <m/>
    <m/>
    <m/>
  </r>
  <r>
    <x v="0"/>
    <x v="3"/>
    <s v="24-225"/>
    <x v="2"/>
    <s v="Customer"/>
    <s v="Log Only"/>
    <x v="518"/>
    <x v="349"/>
    <s v="Muffler A., Exhaust"/>
    <n v="310030"/>
    <x v="0"/>
    <s v=""/>
    <s v=""/>
    <s v=""/>
    <s v="count"/>
    <m/>
    <m/>
    <n v="1"/>
    <x v="874"/>
    <s v="Weld"/>
    <s v="Dim U/S"/>
    <m/>
    <m/>
    <m/>
    <m/>
    <m/>
    <m/>
    <n v="120"/>
    <s v="Pending"/>
    <m/>
    <m/>
    <m/>
    <m/>
    <m/>
  </r>
  <r>
    <x v="0"/>
    <x v="3"/>
    <s v="24-226"/>
    <x v="0"/>
    <s v="Customer"/>
    <s v="Log Only"/>
    <x v="517"/>
    <x v="354"/>
    <s v="Cab G"/>
    <n v="516071"/>
    <x v="0"/>
    <s v=""/>
    <s v=""/>
    <s v=""/>
    <s v="count"/>
    <m/>
    <m/>
    <n v="1"/>
    <x v="875"/>
    <s v="Assembly"/>
    <s v="Damaged"/>
    <m/>
    <m/>
    <m/>
    <m/>
    <m/>
    <m/>
    <n v="108"/>
    <s v="Pending"/>
    <m/>
    <m/>
    <m/>
    <m/>
    <m/>
  </r>
  <r>
    <x v="0"/>
    <x v="3"/>
    <s v="24-227"/>
    <x v="0"/>
    <s v="Customer"/>
    <s v="Log Only"/>
    <x v="519"/>
    <x v="363"/>
    <s v="Cab G"/>
    <n v="516082"/>
    <x v="0"/>
    <s v=""/>
    <s v=""/>
    <s v=""/>
    <s v="count"/>
    <n v="487464"/>
    <d v="2024-04-24T00:00:00"/>
    <n v="1"/>
    <x v="876"/>
    <s v="Assembly"/>
    <s v="Damaged"/>
    <m/>
    <m/>
    <m/>
    <m/>
    <m/>
    <m/>
    <n v="105"/>
    <s v="Pending"/>
    <m/>
    <m/>
    <m/>
    <m/>
    <m/>
  </r>
  <r>
    <x v="0"/>
    <x v="3"/>
    <s v="24-228"/>
    <x v="0"/>
    <s v="Customer"/>
    <s v="8D - Customer"/>
    <x v="520"/>
    <x v="405"/>
    <s v="Pedastal AS"/>
    <s v="NCM47-89975"/>
    <x v="17"/>
    <s v=""/>
    <s v=""/>
    <s v=""/>
    <s v="count"/>
    <m/>
    <m/>
    <m/>
    <x v="877"/>
    <s v="Weld"/>
    <m/>
    <m/>
    <m/>
    <m/>
    <m/>
    <m/>
    <m/>
    <n v="102"/>
    <s v="Pending"/>
    <m/>
    <m/>
    <m/>
    <m/>
    <m/>
  </r>
  <r>
    <x v="0"/>
    <x v="3"/>
    <s v="24-229"/>
    <x v="0"/>
    <s v="Customer"/>
    <s v="Log Only"/>
    <x v="521"/>
    <x v="406"/>
    <s v="Platform A., RH Deck"/>
    <n v="954130"/>
    <x v="0"/>
    <s v=""/>
    <s v=""/>
    <s v=""/>
    <s v="count"/>
    <n v="494301"/>
    <m/>
    <n v="1"/>
    <x v="878"/>
    <s v="Weld / Paint"/>
    <s v="Undercut"/>
    <m/>
    <m/>
    <m/>
    <m/>
    <m/>
    <m/>
    <n v="101"/>
    <s v="Pending"/>
    <m/>
    <m/>
    <m/>
    <m/>
    <m/>
  </r>
  <r>
    <x v="0"/>
    <x v="3"/>
    <s v="24-230"/>
    <x v="0"/>
    <s v="Customer"/>
    <s v="Log Only"/>
    <x v="522"/>
    <x v="259"/>
    <s v="Axle Hosuing A., Str"/>
    <n v="516120"/>
    <x v="0"/>
    <s v=""/>
    <s v=""/>
    <s v=""/>
    <s v="count"/>
    <n v="190833"/>
    <d v="2024-06-24T00:00:00"/>
    <n v="1"/>
    <x v="879"/>
    <s v="Weld"/>
    <s v="Missing Component"/>
    <s v="QA 24-099"/>
    <m/>
    <m/>
    <m/>
    <m/>
    <m/>
    <n v="97"/>
    <s v="Pending"/>
    <m/>
    <m/>
    <m/>
    <m/>
    <m/>
  </r>
  <r>
    <x v="0"/>
    <x v="3"/>
    <s v="24-231"/>
    <x v="0"/>
    <s v="Customer"/>
    <s v="Log Only"/>
    <x v="523"/>
    <x v="259"/>
    <s v="Axle Hosuing A., Str"/>
    <n v="516127"/>
    <x v="0"/>
    <s v=""/>
    <s v=""/>
    <s v=""/>
    <s v="count"/>
    <n v="190833"/>
    <d v="2024-06-24T00:00:00"/>
    <n v="1"/>
    <x v="880"/>
    <s v="Weld"/>
    <s v="Dim U/S"/>
    <s v="QA 24-099"/>
    <m/>
    <m/>
    <m/>
    <m/>
    <m/>
    <n v="95"/>
    <s v="Pending"/>
    <m/>
    <m/>
    <m/>
    <m/>
    <m/>
  </r>
  <r>
    <x v="0"/>
    <x v="3"/>
    <s v="24-232"/>
    <x v="0"/>
    <s v="Customer"/>
    <s v="Log Only"/>
    <x v="523"/>
    <x v="259"/>
    <s v="Axle Hosuing A., Str"/>
    <n v="516122"/>
    <x v="0"/>
    <s v=""/>
    <s v=""/>
    <s v=""/>
    <s v="count"/>
    <n v="190833"/>
    <d v="2024-06-24T00:00:00"/>
    <n v="1"/>
    <x v="881"/>
    <s v="Receiving / Supplier"/>
    <s v="Dim U/S"/>
    <s v="Supplier NCR issued &amp; QA 24-099"/>
    <m/>
    <m/>
    <m/>
    <m/>
    <m/>
    <n v="95"/>
    <s v="Pending"/>
    <m/>
    <m/>
    <m/>
    <m/>
    <m/>
  </r>
  <r>
    <x v="0"/>
    <x v="3"/>
    <s v="24-233"/>
    <x v="0"/>
    <s v="Customer"/>
    <s v="Log Only"/>
    <x v="524"/>
    <x v="141"/>
    <s v="Platfrom A., RH Deck"/>
    <n v="954135"/>
    <x v="0"/>
    <s v=""/>
    <s v=""/>
    <s v=""/>
    <s v="count"/>
    <n v="498933"/>
    <d v="2024-07-24T00:00:00"/>
    <n v="1"/>
    <x v="882"/>
    <s v="Weld / Paint"/>
    <s v="Undercut"/>
    <m/>
    <m/>
    <m/>
    <m/>
    <m/>
    <m/>
    <n v="96"/>
    <s v="Pending"/>
    <m/>
    <m/>
    <m/>
    <m/>
    <m/>
  </r>
  <r>
    <x v="0"/>
    <x v="0"/>
    <s v="24-234"/>
    <x v="0"/>
    <s v="Customer"/>
    <s v="Log Only"/>
    <x v="525"/>
    <x v="277"/>
    <s v="Upright A., LH Str"/>
    <n v="936167"/>
    <x v="0"/>
    <s v=""/>
    <s v=""/>
    <s v=""/>
    <s v="count"/>
    <n v="493666"/>
    <d v="2024-04-24T00:00:00"/>
    <n v="1"/>
    <x v="883"/>
    <s v="Weld"/>
    <s v="Missing Component"/>
    <m/>
    <m/>
    <m/>
    <m/>
    <m/>
    <m/>
    <n v="94"/>
    <s v="Pending"/>
    <m/>
    <m/>
    <m/>
    <m/>
    <m/>
  </r>
  <r>
    <x v="0"/>
    <x v="3"/>
    <s v="24-235"/>
    <x v="0"/>
    <s v="Customer"/>
    <s v="Log Only"/>
    <x v="525"/>
    <x v="146"/>
    <s v="Housing Str Axle"/>
    <n v="516152"/>
    <x v="0"/>
    <s v=""/>
    <s v=""/>
    <s v=""/>
    <s v="count"/>
    <n v="190177"/>
    <d v="2024-06-24T00:00:00"/>
    <n v="1"/>
    <x v="884"/>
    <s v="Weld"/>
    <s v="Missing Component"/>
    <s v="QA 24-100"/>
    <m/>
    <m/>
    <m/>
    <m/>
    <m/>
    <n v="94"/>
    <s v="Pending"/>
    <m/>
    <m/>
    <m/>
    <m/>
    <m/>
  </r>
  <r>
    <x v="0"/>
    <x v="3"/>
    <s v="24-236"/>
    <x v="0"/>
    <s v="Customer"/>
    <s v="Log Only"/>
    <x v="526"/>
    <x v="296"/>
    <s v="Hatch Str"/>
    <n v="516156"/>
    <x v="0"/>
    <s v=""/>
    <s v=""/>
    <s v=""/>
    <s v="count"/>
    <n v="497820"/>
    <d v="2024-08-24T00:00:00"/>
    <n v="1"/>
    <x v="885"/>
    <s v="Weld"/>
    <s v="Flatness"/>
    <m/>
    <m/>
    <m/>
    <m/>
    <m/>
    <m/>
    <n v="91"/>
    <s v="Pending"/>
    <m/>
    <m/>
    <m/>
    <m/>
    <m/>
  </r>
  <r>
    <x v="0"/>
    <x v="3"/>
    <s v="24-237"/>
    <x v="0"/>
    <s v="Customer"/>
    <s v="Log Only"/>
    <x v="526"/>
    <x v="407"/>
    <s v="Frame G"/>
    <n v="515944"/>
    <x v="0"/>
    <s v=""/>
    <s v=""/>
    <s v=""/>
    <s v="count"/>
    <m/>
    <m/>
    <n v="1"/>
    <x v="886"/>
    <s v="Weld"/>
    <s v="Off Location"/>
    <m/>
    <m/>
    <m/>
    <m/>
    <m/>
    <m/>
    <n v="91"/>
    <s v="Pending"/>
    <m/>
    <m/>
    <m/>
    <m/>
    <m/>
  </r>
  <r>
    <x v="0"/>
    <x v="3"/>
    <s v="24-238"/>
    <x v="0"/>
    <s v="Customer"/>
    <s v="Log Only"/>
    <x v="526"/>
    <x v="354"/>
    <s v="Cab G"/>
    <n v="516046"/>
    <x v="0"/>
    <s v=""/>
    <s v=""/>
    <s v=""/>
    <s v="count"/>
    <m/>
    <m/>
    <n v="1"/>
    <x v="887"/>
    <s v="Weld"/>
    <s v="Missing Component"/>
    <m/>
    <m/>
    <m/>
    <m/>
    <m/>
    <m/>
    <n v="91"/>
    <s v="Pending"/>
    <m/>
    <m/>
    <m/>
    <m/>
    <m/>
  </r>
  <r>
    <x v="0"/>
    <x v="0"/>
    <s v="24-239"/>
    <x v="0"/>
    <s v="Customer"/>
    <s v="Log Only"/>
    <x v="527"/>
    <x v="146"/>
    <s v="Housing Str Axle"/>
    <n v="516183"/>
    <x v="0"/>
    <s v=""/>
    <s v=""/>
    <s v=""/>
    <s v="count"/>
    <n v="499715"/>
    <d v="2024-08-24T00:00:00"/>
    <n v="1"/>
    <x v="888"/>
    <s v="Weld"/>
    <s v="Off Location"/>
    <m/>
    <m/>
    <m/>
    <m/>
    <m/>
    <m/>
    <n v="88"/>
    <s v="Pending"/>
    <m/>
    <m/>
    <m/>
    <m/>
    <m/>
  </r>
  <r>
    <x v="0"/>
    <x v="3"/>
    <s v="24-240"/>
    <x v="2"/>
    <s v="Customer"/>
    <s v="Log Only"/>
    <x v="527"/>
    <x v="408"/>
    <s v="Grille Str, LH"/>
    <n v="897999"/>
    <x v="0"/>
    <s v=""/>
    <s v=""/>
    <n v="8"/>
    <s v="don't count"/>
    <n v="499731"/>
    <d v="2024-08-24T00:00:00"/>
    <n v="1"/>
    <x v="889"/>
    <s v="Stamping"/>
    <s v="Wrong Product ID"/>
    <m/>
    <m/>
    <m/>
    <m/>
    <m/>
    <m/>
    <n v="88"/>
    <s v="Pending"/>
    <m/>
    <m/>
    <m/>
    <m/>
    <m/>
  </r>
  <r>
    <x v="0"/>
    <x v="0"/>
    <s v="24-241"/>
    <x v="0"/>
    <s v="Customer"/>
    <s v="Log Only"/>
    <x v="528"/>
    <x v="409"/>
    <s v="Platform A., RH Deck"/>
    <n v="516198"/>
    <x v="0"/>
    <s v=""/>
    <s v=""/>
    <s v=""/>
    <s v="count"/>
    <n v="492903"/>
    <d v="2024-08-24T00:00:00"/>
    <n v="1"/>
    <x v="890"/>
    <s v="Weld"/>
    <s v="Missing Component"/>
    <m/>
    <m/>
    <m/>
    <m/>
    <m/>
    <m/>
    <n v="86"/>
    <s v="Pending"/>
    <m/>
    <m/>
    <m/>
    <m/>
    <m/>
  </r>
  <r>
    <x v="0"/>
    <x v="0"/>
    <s v="24-242"/>
    <x v="0"/>
    <s v="Customer"/>
    <s v="Log Only"/>
    <x v="529"/>
    <x v="295"/>
    <s v="Cab A, Brake Cabi."/>
    <n v="516204"/>
    <x v="0"/>
    <s v=""/>
    <s v=""/>
    <s v=""/>
    <s v="count"/>
    <n v="499273"/>
    <d v="2024-08-24T00:00:00"/>
    <n v="1"/>
    <x v="891"/>
    <s v="Weld"/>
    <s v="Backwards/Wrong Side"/>
    <m/>
    <m/>
    <m/>
    <m/>
    <m/>
    <m/>
    <n v="83"/>
    <s v="Pending"/>
    <m/>
    <m/>
    <m/>
    <m/>
    <m/>
  </r>
  <r>
    <x v="0"/>
    <x v="2"/>
    <s v="24-243"/>
    <x v="0"/>
    <s v="Customer"/>
    <s v="Log Only"/>
    <x v="529"/>
    <x v="401"/>
    <s v="Platfrom A.,Center Deck"/>
    <n v="954146"/>
    <x v="0"/>
    <s v=""/>
    <s v=""/>
    <s v=""/>
    <s v="count"/>
    <n v="490545"/>
    <d v="2024-08-24T00:00:00"/>
    <n v="1"/>
    <x v="892"/>
    <s v="Weld"/>
    <s v="Un-incorporated weld"/>
    <s v="Similer type of decks have call outs to tack it. No uniformity for this weld on similar parts"/>
    <m/>
    <m/>
    <m/>
    <m/>
    <m/>
    <n v="83"/>
    <s v="Pending"/>
    <m/>
    <m/>
    <m/>
    <m/>
    <m/>
  </r>
  <r>
    <x v="0"/>
    <x v="0"/>
    <s v="24-244"/>
    <x v="0"/>
    <s v="Customer"/>
    <s v="Log Only"/>
    <x v="529"/>
    <x v="259"/>
    <s v="Axle Hosuing A., Str"/>
    <n v="516213"/>
    <x v="0"/>
    <s v=""/>
    <s v=""/>
    <s v=""/>
    <s v="count"/>
    <n v="499928"/>
    <d v="2024-08-24T00:00:00"/>
    <n v="1"/>
    <x v="893"/>
    <s v="Weld"/>
    <s v="Off Location"/>
    <m/>
    <m/>
    <m/>
    <m/>
    <m/>
    <m/>
    <n v="83"/>
    <s v="Pending"/>
    <m/>
    <m/>
    <m/>
    <m/>
    <m/>
  </r>
  <r>
    <x v="0"/>
    <x v="3"/>
    <s v="24-245"/>
    <x v="0"/>
    <s v="Customer"/>
    <s v="Log Only"/>
    <x v="529"/>
    <x v="410"/>
    <s v="Mount A"/>
    <n v="954147"/>
    <x v="0"/>
    <s v=""/>
    <s v=""/>
    <s v=""/>
    <s v="count"/>
    <n v="497230"/>
    <d v="2024-08-24T00:00:00"/>
    <n v="1"/>
    <x v="894"/>
    <s v="Weld / Paint"/>
    <s v="Porosity"/>
    <m/>
    <m/>
    <m/>
    <m/>
    <m/>
    <m/>
    <n v="83"/>
    <s v="Pending"/>
    <m/>
    <m/>
    <m/>
    <m/>
    <m/>
  </r>
  <r>
    <x v="0"/>
    <x v="3"/>
    <s v="24-246"/>
    <x v="0"/>
    <s v="Customer"/>
    <s v="Log Only"/>
    <x v="529"/>
    <x v="146"/>
    <s v="Housing Str Axle"/>
    <n v="515214"/>
    <x v="0"/>
    <s v=""/>
    <s v=""/>
    <s v=""/>
    <s v="count"/>
    <n v="499787"/>
    <d v="2024-08-24T00:00:00"/>
    <n v="1"/>
    <x v="895"/>
    <s v="Weld"/>
    <s v="Off Location"/>
    <m/>
    <m/>
    <m/>
    <m/>
    <m/>
    <m/>
    <n v="83"/>
    <s v="Pending"/>
    <m/>
    <m/>
    <m/>
    <m/>
    <m/>
  </r>
  <r>
    <x v="0"/>
    <x v="3"/>
    <s v="24-247"/>
    <x v="0"/>
    <s v="Customer"/>
    <s v="Log Only"/>
    <x v="529"/>
    <x v="259"/>
    <s v="Axle Hosuing A., Str"/>
    <n v="516144"/>
    <x v="0"/>
    <s v=""/>
    <s v=""/>
    <s v=""/>
    <s v="count"/>
    <n v="190835"/>
    <d v="2024-08-24T00:00:00"/>
    <n v="1"/>
    <x v="896"/>
    <s v="Weld"/>
    <s v="Dim U/S"/>
    <m/>
    <m/>
    <m/>
    <m/>
    <m/>
    <m/>
    <n v="83"/>
    <s v="Pending"/>
    <m/>
    <m/>
    <m/>
    <m/>
    <m/>
  </r>
  <r>
    <x v="0"/>
    <x v="3"/>
    <s v="24-248"/>
    <x v="0"/>
    <s v="Customer"/>
    <s v="Log Only"/>
    <x v="529"/>
    <x v="146"/>
    <s v="Housing Str Axle"/>
    <n v="516160"/>
    <x v="0"/>
    <s v=""/>
    <s v=""/>
    <s v=""/>
    <s v="count"/>
    <n v="190177"/>
    <m/>
    <n v="1"/>
    <x v="897"/>
    <s v="Assembly"/>
    <s v="Poor Function"/>
    <m/>
    <m/>
    <m/>
    <m/>
    <m/>
    <m/>
    <n v="83"/>
    <s v="Pending"/>
    <m/>
    <m/>
    <m/>
    <m/>
    <m/>
  </r>
  <r>
    <x v="0"/>
    <x v="3"/>
    <s v="24-249"/>
    <x v="0"/>
    <s v="Customer"/>
    <s v="Log Only"/>
    <x v="529"/>
    <x v="146"/>
    <s v="Housing Str Axle"/>
    <n v="516172"/>
    <x v="0"/>
    <s v=""/>
    <s v=""/>
    <s v=""/>
    <s v="count"/>
    <n v="190179"/>
    <m/>
    <n v="1"/>
    <x v="898"/>
    <s v="Weld"/>
    <s v="Missing Component"/>
    <m/>
    <m/>
    <m/>
    <m/>
    <m/>
    <m/>
    <n v="83"/>
    <s v="Pending"/>
    <m/>
    <m/>
    <m/>
    <m/>
    <m/>
  </r>
  <r>
    <x v="0"/>
    <x v="3"/>
    <s v="24-250"/>
    <x v="0"/>
    <s v="Customer"/>
    <s v="Log Only"/>
    <x v="529"/>
    <x v="146"/>
    <s v="Housing Str Axle"/>
    <n v="516175"/>
    <x v="0"/>
    <s v=""/>
    <s v=""/>
    <s v=""/>
    <s v="count"/>
    <n v="190840"/>
    <m/>
    <n v="1"/>
    <x v="899"/>
    <s v="Weld"/>
    <s v="Poor Function"/>
    <m/>
    <m/>
    <m/>
    <m/>
    <m/>
    <m/>
    <n v="83"/>
    <s v="Pending"/>
    <m/>
    <m/>
    <m/>
    <m/>
    <m/>
  </r>
  <r>
    <x v="0"/>
    <x v="0"/>
    <s v="24-251"/>
    <x v="0"/>
    <s v="Customer"/>
    <s v="5 Why"/>
    <x v="530"/>
    <x v="146"/>
    <s v="HOUSING, STR AXLE"/>
    <n v="516220"/>
    <x v="0"/>
    <s v=""/>
    <s v=""/>
    <s v=""/>
    <s v="count"/>
    <n v="499929"/>
    <m/>
    <n v="1"/>
    <x v="900"/>
    <s v="Weld"/>
    <s v="Missing Component"/>
    <m/>
    <m/>
    <m/>
    <m/>
    <m/>
    <m/>
    <n v="81"/>
    <s v="Pending"/>
    <m/>
    <m/>
    <m/>
    <m/>
    <m/>
  </r>
  <r>
    <x v="0"/>
    <x v="0"/>
    <s v="24-252"/>
    <x v="0"/>
    <s v="Customer"/>
    <s v="5 Why"/>
    <x v="530"/>
    <x v="259"/>
    <s v="AXLE HOUSING A., STR"/>
    <n v="516226"/>
    <x v="0"/>
    <s v=""/>
    <s v=""/>
    <s v=""/>
    <s v="count"/>
    <n v="499796"/>
    <m/>
    <n v="1"/>
    <x v="901"/>
    <s v="Weld"/>
    <s v="Missing Weld"/>
    <s v="SAFETY ISSUE:_x000a_Inspected all in house stock. Welds OK_x000a_Issue Quality Alert and have entire line sign off"/>
    <m/>
    <m/>
    <m/>
    <m/>
    <m/>
    <n v="81"/>
    <s v="Pending"/>
    <m/>
    <m/>
    <m/>
    <m/>
    <m/>
  </r>
  <r>
    <x v="0"/>
    <x v="0"/>
    <s v="24-253"/>
    <x v="0"/>
    <s v="Customer"/>
    <s v="5 Why"/>
    <x v="531"/>
    <x v="259"/>
    <s v="AXLE HOUSING A., STR"/>
    <n v="516228"/>
    <x v="0"/>
    <s v=""/>
    <s v=""/>
    <s v=""/>
    <s v="count"/>
    <n v="499928"/>
    <m/>
    <m/>
    <x v="902"/>
    <s v="Weld"/>
    <s v="Missing Weld"/>
    <s v="Combine with 24-252 Above"/>
    <m/>
    <m/>
    <m/>
    <m/>
    <m/>
    <n v="80"/>
    <s v="Pending"/>
    <m/>
    <m/>
    <m/>
    <m/>
    <m/>
  </r>
  <r>
    <x v="0"/>
    <x v="0"/>
    <s v="24-254"/>
    <x v="0"/>
    <s v="Customer"/>
    <s v="5 Why"/>
    <x v="529"/>
    <x v="146"/>
    <s v="HOUSING, STR AXLE"/>
    <n v="516214"/>
    <x v="0"/>
    <s v="count"/>
    <s v=""/>
    <s v=""/>
    <s v="count"/>
    <n v="499787"/>
    <d v="2024-08-01T00:00:00"/>
    <m/>
    <x v="903"/>
    <s v="Weld"/>
    <s v="Missing Component"/>
    <s v="Combine with 24-251 Above"/>
    <m/>
    <m/>
    <m/>
    <m/>
    <m/>
    <n v="83"/>
    <s v="Pending"/>
    <m/>
    <m/>
    <m/>
    <m/>
    <m/>
  </r>
  <r>
    <x v="0"/>
    <x v="3"/>
    <s v="24-255"/>
    <x v="0"/>
    <s v="Customer"/>
    <s v="Log Only"/>
    <x v="530"/>
    <x v="141"/>
    <s v="Platform, RH Deck Str"/>
    <n v="954152"/>
    <x v="0"/>
    <s v=""/>
    <s v=""/>
    <s v=""/>
    <s v="count"/>
    <n v="498933"/>
    <m/>
    <n v="1"/>
    <x v="904"/>
    <s v="Weld"/>
    <s v="Lack of Fusion"/>
    <m/>
    <m/>
    <m/>
    <m/>
    <m/>
    <m/>
    <n v="81"/>
    <s v="Pending"/>
    <m/>
    <m/>
    <m/>
    <m/>
    <m/>
  </r>
  <r>
    <x v="0"/>
    <x v="3"/>
    <s v="24-256"/>
    <x v="2"/>
    <s v="Customer"/>
    <s v="Log Only"/>
    <x v="532"/>
    <x v="108"/>
    <s v="Bar, Checker"/>
    <n v="898037"/>
    <x v="0"/>
    <s v=""/>
    <s v=""/>
    <n v="8"/>
    <s v="don't count"/>
    <n v="500089"/>
    <d v="2024-08-24T00:00:00"/>
    <n v="6"/>
    <x v="905"/>
    <s v="Laser / Plasma"/>
    <s v="Dim U/S"/>
    <m/>
    <m/>
    <m/>
    <m/>
    <m/>
    <m/>
    <n v="107"/>
    <s v="Pending"/>
    <m/>
    <m/>
    <m/>
    <m/>
    <m/>
  </r>
  <r>
    <x v="0"/>
    <x v="0"/>
    <s v="24-257"/>
    <x v="0"/>
    <s v="Customer"/>
    <s v="Log Only"/>
    <x v="533"/>
    <x v="148"/>
    <s v="Control Box"/>
    <n v="954156"/>
    <x v="0"/>
    <s v=""/>
    <s v=""/>
    <s v=""/>
    <s v="count"/>
    <n v="497902"/>
    <m/>
    <n v="1"/>
    <x v="906"/>
    <s v="Paint"/>
    <s v="Rust - Pitting"/>
    <m/>
    <m/>
    <m/>
    <m/>
    <m/>
    <m/>
    <n v="106"/>
    <s v="Pending"/>
    <m/>
    <m/>
    <m/>
    <m/>
    <m/>
  </r>
  <r>
    <x v="2"/>
    <x v="0"/>
    <s v="24-258"/>
    <x v="0"/>
    <s v="Customer"/>
    <s v="Log Only"/>
    <x v="534"/>
    <x v="318"/>
    <s v="Upright A, RH Str"/>
    <n v="936214"/>
    <x v="0"/>
    <s v=""/>
    <s v=""/>
    <s v=""/>
    <s v="count"/>
    <n v="193224"/>
    <d v="2024-08-24T00:00:00"/>
    <n v="1"/>
    <x v="907"/>
    <s v="Weld"/>
    <s v="Lack of Fusion"/>
    <m/>
    <m/>
    <m/>
    <m/>
    <m/>
    <m/>
    <n v="74"/>
    <s v="Pending"/>
    <m/>
    <m/>
    <m/>
    <m/>
    <m/>
  </r>
  <r>
    <x v="2"/>
    <x v="0"/>
    <s v="24-259"/>
    <x v="0"/>
    <s v="Customer"/>
    <s v="Log Only"/>
    <x v="534"/>
    <x v="13"/>
    <s v="Upright A, LH STR"/>
    <n v="936217"/>
    <x v="0"/>
    <s v=""/>
    <s v=""/>
    <s v=""/>
    <s v="count"/>
    <n v="193213"/>
    <d v="2024-08-24T00:00:00"/>
    <n v="1"/>
    <x v="908"/>
    <s v="Weld"/>
    <s v="Missing Component"/>
    <m/>
    <m/>
    <m/>
    <m/>
    <m/>
    <m/>
    <n v="74"/>
    <s v="Pending"/>
    <m/>
    <m/>
    <m/>
    <m/>
    <m/>
  </r>
  <r>
    <x v="0"/>
    <x v="0"/>
    <s v="24-260"/>
    <x v="0"/>
    <s v="Customer"/>
    <s v="Log Only"/>
    <x v="534"/>
    <x v="146"/>
    <s v="HOUSING, STR AXLE"/>
    <n v="516250"/>
    <x v="0"/>
    <s v=""/>
    <s v=""/>
    <s v=""/>
    <s v="count"/>
    <n v="500299"/>
    <d v="2024-08-24T00:00:00"/>
    <n v="1"/>
    <x v="909"/>
    <s v="Stamping"/>
    <s v="Wrong Product ID"/>
    <m/>
    <m/>
    <m/>
    <m/>
    <m/>
    <m/>
    <n v="74"/>
    <s v="Pending"/>
    <m/>
    <m/>
    <m/>
    <m/>
    <m/>
  </r>
  <r>
    <x v="0"/>
    <x v="0"/>
    <s v="24-261"/>
    <x v="0"/>
    <s v="Customer"/>
    <s v="Log Only"/>
    <x v="535"/>
    <x v="231"/>
    <s v="Tank A, Def Covers"/>
    <n v="516258"/>
    <x v="0"/>
    <s v=""/>
    <s v=""/>
    <s v=""/>
    <s v="count"/>
    <n v="499901"/>
    <d v="2024-08-24T00:00:00"/>
    <n v="1"/>
    <x v="910"/>
    <s v="Weld"/>
    <s v="Backwards/Wrong Side"/>
    <s v="Issued QA 24-106"/>
    <m/>
    <m/>
    <m/>
    <m/>
    <m/>
    <n v="73"/>
    <s v="Pending"/>
    <m/>
    <m/>
    <m/>
    <m/>
    <m/>
  </r>
  <r>
    <x v="0"/>
    <x v="0"/>
    <s v="24-262"/>
    <x v="0"/>
    <s v="Customer"/>
    <s v="Log Only"/>
    <x v="535"/>
    <x v="243"/>
    <s v="Csb G., Purchased"/>
    <n v="516259"/>
    <x v="0"/>
    <s v=""/>
    <s v=""/>
    <s v=""/>
    <s v="count"/>
    <n v="499004"/>
    <d v="2024-08-24T00:00:00"/>
    <n v="1"/>
    <x v="911"/>
    <s v="Weld"/>
    <s v="Poor Function"/>
    <m/>
    <m/>
    <m/>
    <m/>
    <m/>
    <m/>
    <n v="73"/>
    <s v="Pending"/>
    <m/>
    <m/>
    <m/>
    <m/>
    <m/>
  </r>
  <r>
    <x v="0"/>
    <x v="3"/>
    <s v="24-263"/>
    <x v="5"/>
    <s v="Audit"/>
    <s v="Log Only"/>
    <x v="536"/>
    <x v="411"/>
    <s v="All parts"/>
    <s v="N/A"/>
    <x v="26"/>
    <s v=""/>
    <s v=""/>
    <s v=""/>
    <s v="count"/>
    <s v="N/A"/>
    <d v="2024-09-10T00:00:00"/>
    <n v="1"/>
    <x v="912"/>
    <s v="Weld"/>
    <s v="Porosity"/>
    <s v="Issued QA 24-107"/>
    <m/>
    <m/>
    <m/>
    <m/>
    <m/>
    <n v="69"/>
    <s v="Pending"/>
    <m/>
    <m/>
    <m/>
    <m/>
    <m/>
  </r>
  <r>
    <x v="2"/>
    <x v="2"/>
    <s v="24-264"/>
    <x v="5"/>
    <s v="Customer"/>
    <s v="8D - Customer"/>
    <x v="537"/>
    <x v="412"/>
    <s v="End housing"/>
    <s v="CAPA-2024-2766"/>
    <x v="3"/>
    <s v=""/>
    <s v=""/>
    <s v=""/>
    <s v="count"/>
    <m/>
    <m/>
    <n v="1"/>
    <x v="913"/>
    <s v="Shipping"/>
    <s v="Damaged"/>
    <m/>
    <m/>
    <m/>
    <m/>
    <m/>
    <m/>
    <n v="90"/>
    <s v="Pending"/>
    <m/>
    <m/>
    <m/>
    <m/>
    <m/>
  </r>
  <r>
    <x v="0"/>
    <x v="0"/>
    <s v="24-265"/>
    <x v="0"/>
    <s v="Customer"/>
    <s v="Log Only"/>
    <x v="538"/>
    <x v="354"/>
    <s v="Cab G., Purchased"/>
    <n v="516270"/>
    <x v="0"/>
    <s v=""/>
    <s v=""/>
    <s v=""/>
    <s v="count"/>
    <n v="799008"/>
    <d v="2024-08-24T00:00:00"/>
    <n v="1"/>
    <x v="914"/>
    <s v="Weld"/>
    <s v="Missing Weld"/>
    <s v="Issued QA 24-109"/>
    <m/>
    <m/>
    <m/>
    <m/>
    <m/>
    <n v="68"/>
    <s v="Pending"/>
    <m/>
    <m/>
    <m/>
    <m/>
    <m/>
  </r>
  <r>
    <x v="2"/>
    <x v="0"/>
    <s v="24-266"/>
    <x v="1"/>
    <s v="Internal"/>
    <s v="5 Why"/>
    <x v="538"/>
    <x v="413"/>
    <s v="Tube"/>
    <s v="QA Alert 24-108"/>
    <x v="1"/>
    <s v=""/>
    <s v=""/>
    <s v=""/>
    <s v="count"/>
    <s v="Multiple"/>
    <d v="2024-08-24T00:00:00"/>
    <n v="32"/>
    <x v="915"/>
    <s v="Machining"/>
    <s v="Dim O/S"/>
    <s v="1. Issued quality alert  QA 24-108. 2. Identified 32 bad parts plus 8 welded assembly and qurantine. 3. Shop traveller found without inspection leg on it. 4. Inspection sheet required added to Eng master for machine shop"/>
    <m/>
    <m/>
    <m/>
    <m/>
    <m/>
    <n v="68"/>
    <s v="Pending"/>
    <m/>
    <m/>
    <m/>
    <m/>
    <m/>
  </r>
  <r>
    <x v="2"/>
    <x v="0"/>
    <s v="24-267"/>
    <x v="4"/>
    <s v="Customer"/>
    <s v="Log Only"/>
    <x v="538"/>
    <x v="277"/>
    <s v="Upright A., LH STR"/>
    <n v="936225"/>
    <x v="0"/>
    <s v=""/>
    <s v=""/>
    <s v=""/>
    <s v="count"/>
    <n v="193247"/>
    <d v="2024-09-24T00:00:00"/>
    <n v="1"/>
    <x v="916"/>
    <s v="Weld"/>
    <s v="Dim O/S"/>
    <s v="Issued QA 24-111. Due to dimensional marking varies from print to print differntly in uprights. Welder made mistake marking the location. Robosut fixture is under devlopment which can accomadte all the requirments of print. New Fixture is under devolpment."/>
    <m/>
    <m/>
    <m/>
    <m/>
    <m/>
    <n v="68"/>
    <s v="Pending"/>
    <m/>
    <m/>
    <m/>
    <m/>
    <m/>
  </r>
  <r>
    <x v="0"/>
    <x v="3"/>
    <s v="24-268"/>
    <x v="0"/>
    <s v="Customer"/>
    <s v="Log Only"/>
    <x v="539"/>
    <x v="115"/>
    <s v="Control Box"/>
    <m/>
    <x v="25"/>
    <s v=""/>
    <s v=""/>
    <s v=""/>
    <s v="count"/>
    <n v="494807"/>
    <d v="2024-06-24T00:00:00"/>
    <n v="1"/>
    <x v="917"/>
    <s v="Weld"/>
    <s v="Missing Component"/>
    <s v="Issued QA 24-112"/>
    <m/>
    <m/>
    <m/>
    <m/>
    <m/>
    <n v="67"/>
    <s v="Pending"/>
    <m/>
    <m/>
    <m/>
    <m/>
    <m/>
  </r>
  <r>
    <x v="0"/>
    <x v="3"/>
    <s v="24-269"/>
    <x v="0"/>
    <s v="Customer"/>
    <s v="Log Only"/>
    <x v="540"/>
    <x v="414"/>
    <s v="Housing STR AXLE"/>
    <n v="516286"/>
    <x v="0"/>
    <s v=""/>
    <s v=""/>
    <s v=""/>
    <s v="count"/>
    <n v="191522"/>
    <d v="2024-09-13T00:00:00"/>
    <n v="1"/>
    <x v="918"/>
    <s v="Weld"/>
    <s v="Dim O/S"/>
    <s v="Issued QA 24-113"/>
    <m/>
    <m/>
    <m/>
    <m/>
    <m/>
    <n v="63"/>
    <s v="Pending"/>
    <m/>
    <m/>
    <m/>
    <m/>
    <m/>
  </r>
  <r>
    <x v="0"/>
    <x v="3"/>
    <s v="24-270"/>
    <x v="0"/>
    <s v="Customer"/>
    <s v="Log Only"/>
    <x v="540"/>
    <x v="414"/>
    <s v="Housing STR AXLE"/>
    <n v="516288"/>
    <x v="0"/>
    <s v=""/>
    <s v=""/>
    <s v=""/>
    <s v="count"/>
    <n v="191522"/>
    <d v="2024-09-13T00:00:00"/>
    <n v="1"/>
    <x v="919"/>
    <s v="Weld"/>
    <s v="Dim U/S"/>
    <s v="Issued QA 24-114"/>
    <m/>
    <m/>
    <m/>
    <m/>
    <m/>
    <n v="63"/>
    <s v="Pending"/>
    <m/>
    <m/>
    <m/>
    <m/>
    <m/>
  </r>
  <r>
    <x v="0"/>
    <x v="0"/>
    <s v="24-271"/>
    <x v="0"/>
    <s v="Customer"/>
    <s v="Log Only"/>
    <x v="541"/>
    <x v="332"/>
    <s v="Platform A., RH Deck Str."/>
    <n v="516294"/>
    <x v="0"/>
    <s v=""/>
    <s v=""/>
    <s v=""/>
    <s v="count"/>
    <n v="500008"/>
    <d v="2024-09-24T00:00:00"/>
    <n v="1"/>
    <x v="920"/>
    <s v="Shipping"/>
    <s v="Damaged"/>
    <m/>
    <m/>
    <m/>
    <m/>
    <m/>
    <m/>
    <n v="62"/>
    <s v="Pending"/>
    <m/>
    <m/>
    <m/>
    <m/>
    <m/>
  </r>
  <r>
    <x v="0"/>
    <x v="0"/>
    <s v="24-272"/>
    <x v="0"/>
    <s v="Customer"/>
    <s v="Log Only"/>
    <x v="542"/>
    <x v="415"/>
    <s v="Cover, Top"/>
    <n v="516301"/>
    <x v="0"/>
    <s v=""/>
    <s v=""/>
    <s v=""/>
    <s v="count"/>
    <n v="498030"/>
    <d v="2024-09-24T00:00:00"/>
    <n v="1"/>
    <x v="921"/>
    <s v="Weld"/>
    <s v="Backwards/Wrong Side"/>
    <m/>
    <m/>
    <m/>
    <m/>
    <m/>
    <m/>
    <n v="61"/>
    <s v="Pending"/>
    <m/>
    <m/>
    <m/>
    <m/>
    <m/>
  </r>
  <r>
    <x v="0"/>
    <x v="0"/>
    <s v="24-273"/>
    <x v="2"/>
    <s v="Customer"/>
    <s v="Log Only"/>
    <x v="542"/>
    <x v="415"/>
    <s v="Cover, Top"/>
    <n v="898084"/>
    <x v="0"/>
    <s v=""/>
    <s v=""/>
    <n v="8"/>
    <s v="don't count"/>
    <n v="498030"/>
    <d v="2024-09-24T00:00:00"/>
    <n v="1"/>
    <x v="922"/>
    <s v="Weld"/>
    <s v="Backwards/Wrong Side"/>
    <m/>
    <m/>
    <m/>
    <m/>
    <m/>
    <m/>
    <n v="61"/>
    <s v="Pending"/>
    <m/>
    <m/>
    <m/>
    <m/>
    <m/>
  </r>
  <r>
    <x v="0"/>
    <x v="3"/>
    <s v="24-274"/>
    <x v="0"/>
    <s v="Customer"/>
    <s v="Log Only"/>
    <x v="543"/>
    <x v="146"/>
    <s v="58F2200054"/>
    <n v="516309"/>
    <x v="0"/>
    <s v=""/>
    <s v=""/>
    <s v=""/>
    <s v="count"/>
    <n v="500323"/>
    <d v="2024-09-24T00:00:00"/>
    <n v="1"/>
    <x v="923"/>
    <s v="Weld"/>
    <s v="Mishandling"/>
    <s v="Issued QA 24-116"/>
    <m/>
    <m/>
    <m/>
    <m/>
    <m/>
    <n v="60"/>
    <s v="Pending"/>
    <m/>
    <m/>
    <m/>
    <m/>
    <m/>
  </r>
  <r>
    <x v="0"/>
    <x v="3"/>
    <s v="24-275"/>
    <x v="0"/>
    <s v="Customer"/>
    <s v="Log Only"/>
    <x v="544"/>
    <x v="148"/>
    <s v="Control Box"/>
    <m/>
    <x v="25"/>
    <s v=""/>
    <s v=""/>
    <s v=""/>
    <s v="count"/>
    <n v="497898"/>
    <d v="2024-08-24T00:00:00"/>
    <n v="1"/>
    <x v="924"/>
    <m/>
    <m/>
    <m/>
    <m/>
    <m/>
    <m/>
    <m/>
    <m/>
    <n v="59"/>
    <s v="Pending"/>
    <m/>
    <m/>
    <m/>
    <m/>
    <m/>
  </r>
  <r>
    <x v="0"/>
    <x v="3"/>
    <s v="24-276"/>
    <x v="0"/>
    <s v="Customer"/>
    <s v="Log Only"/>
    <x v="545"/>
    <x v="416"/>
    <s v="Grille"/>
    <n v="954172"/>
    <x v="0"/>
    <s v=""/>
    <s v=""/>
    <s v=""/>
    <s v="count"/>
    <n v="500560"/>
    <d v="2024-09-24T00:00:00"/>
    <n v="1"/>
    <x v="925"/>
    <s v="Weld / Paint"/>
    <s v="Weld U/S"/>
    <m/>
    <m/>
    <m/>
    <m/>
    <m/>
    <m/>
    <n v="53"/>
    <s v="Pending"/>
    <m/>
    <m/>
    <m/>
    <m/>
    <m/>
  </r>
  <r>
    <x v="0"/>
    <x v="3"/>
    <s v="24-277"/>
    <x v="4"/>
    <s v="Customer"/>
    <s v="Log Only"/>
    <x v="545"/>
    <x v="141"/>
    <s v="Platform, RH Deck Str"/>
    <n v="954173"/>
    <x v="0"/>
    <s v=""/>
    <s v=""/>
    <s v=""/>
    <s v="count"/>
    <n v="459633"/>
    <m/>
    <n v="1"/>
    <x v="926"/>
    <s v="Paint"/>
    <s v="Light Paint"/>
    <m/>
    <m/>
    <m/>
    <m/>
    <m/>
    <m/>
    <n v="53"/>
    <s v="Pending"/>
    <m/>
    <m/>
    <m/>
    <m/>
    <m/>
  </r>
  <r>
    <x v="0"/>
    <x v="3"/>
    <s v="24-278"/>
    <x v="0"/>
    <s v="Internal"/>
    <s v="Log Only"/>
    <x v="546"/>
    <x v="146"/>
    <s v="58F2200054"/>
    <m/>
    <x v="0"/>
    <s v=""/>
    <s v=""/>
    <s v=""/>
    <s v="count"/>
    <s v="N/A"/>
    <d v="2024-09-27T00:00:00"/>
    <n v="1"/>
    <x v="927"/>
    <s v="Weld"/>
    <s v="Off Location"/>
    <s v="Issued QA 24-117"/>
    <m/>
    <m/>
    <m/>
    <m/>
    <m/>
    <n v="52"/>
    <s v="Pending"/>
    <m/>
    <m/>
    <m/>
    <m/>
    <m/>
  </r>
  <r>
    <x v="0"/>
    <x v="3"/>
    <s v="24-279"/>
    <x v="0"/>
    <s v="Internal"/>
    <s v="Log Only"/>
    <x v="547"/>
    <x v="146"/>
    <s v="58F2200054"/>
    <s v="NA"/>
    <x v="0"/>
    <s v=""/>
    <s v=""/>
    <s v=""/>
    <s v="count"/>
    <s v="NA"/>
    <d v="2024-09-27T00:00:00"/>
    <n v="1"/>
    <x v="928"/>
    <s v="Weld"/>
    <s v="Weld U/S"/>
    <s v="Issued QA 24-119"/>
    <m/>
    <m/>
    <m/>
    <m/>
    <m/>
    <n v="47"/>
    <s v="Pending"/>
    <m/>
    <m/>
    <m/>
    <m/>
    <m/>
  </r>
  <r>
    <x v="0"/>
    <x v="0"/>
    <s v="24-280"/>
    <x v="0"/>
    <s v="Customer"/>
    <s v="Log Only"/>
    <x v="548"/>
    <x v="259"/>
    <s v="Housing STR AXLE"/>
    <n v="516365"/>
    <x v="0"/>
    <s v=""/>
    <s v=""/>
    <s v=""/>
    <s v="count"/>
    <n v="500554"/>
    <d v="2024-10-27T00:00:00"/>
    <n v="1"/>
    <x v="929"/>
    <s v="Weld/Shipping"/>
    <s v="Poor Function"/>
    <s v="Issued QA 24-120"/>
    <m/>
    <m/>
    <m/>
    <m/>
    <m/>
    <n v="45"/>
    <s v="Pending"/>
    <m/>
    <m/>
    <m/>
    <m/>
    <m/>
  </r>
  <r>
    <x v="0"/>
    <x v="0"/>
    <s v="24-281"/>
    <x v="0"/>
    <s v="Customer"/>
    <s v="Log Only"/>
    <x v="548"/>
    <x v="88"/>
    <s v="Retainer Anti Rotation"/>
    <n v="898139"/>
    <x v="0"/>
    <s v=""/>
    <s v=""/>
    <n v="8"/>
    <s v="count"/>
    <s v="N/A"/>
    <d v="2024-09-04T00:00:00"/>
    <n v="1"/>
    <x v="930"/>
    <s v="Zinc Coating"/>
    <s v="Missed Operation"/>
    <s v="Zinc coating is outsourced to Elite Metal Finishing Inc. _x000a_Issue supplier NCR"/>
    <m/>
    <m/>
    <m/>
    <m/>
    <m/>
    <n v="45"/>
    <s v="Pending"/>
    <m/>
    <m/>
    <m/>
    <m/>
    <m/>
  </r>
  <r>
    <x v="0"/>
    <x v="0"/>
    <s v="24-282"/>
    <x v="0"/>
    <s v="Customer"/>
    <s v="Log Only"/>
    <x v="549"/>
    <x v="354"/>
    <s v="Cab G"/>
    <n v="516361"/>
    <x v="0"/>
    <s v=""/>
    <s v=""/>
    <s v=""/>
    <s v="count"/>
    <n v="499413"/>
    <d v="2024-09-24T00:00:00"/>
    <n v="1"/>
    <x v="931"/>
    <s v="Weld"/>
    <s v="Off Location"/>
    <s v="Issued QA 24-131"/>
    <m/>
    <m/>
    <m/>
    <m/>
    <m/>
    <n v="46"/>
    <s v="Pending"/>
    <m/>
    <m/>
    <m/>
    <m/>
    <m/>
  </r>
  <r>
    <x v="0"/>
    <x v="0"/>
    <s v="24-283"/>
    <x v="0"/>
    <s v="Customer"/>
    <s v="Log Only"/>
    <x v="548"/>
    <x v="417"/>
    <s v="Platform Center Deck"/>
    <n v="954180"/>
    <x v="0"/>
    <s v=""/>
    <s v=""/>
    <s v=""/>
    <s v="count"/>
    <n v="498934"/>
    <d v="2024-10-24T00:00:00"/>
    <n v="1"/>
    <x v="932"/>
    <s v="Weld / Paint"/>
    <s v="Missing Paint"/>
    <s v="Issued QA 24-123"/>
    <m/>
    <m/>
    <m/>
    <m/>
    <m/>
    <n v="45"/>
    <s v="Pending"/>
    <m/>
    <m/>
    <m/>
    <m/>
    <m/>
  </r>
  <r>
    <x v="0"/>
    <x v="3"/>
    <s v="24-284"/>
    <x v="0"/>
    <s v="Customer"/>
    <s v="Log Only"/>
    <x v="550"/>
    <x v="418"/>
    <s v="Plate Bent Cover"/>
    <n v="898115"/>
    <x v="0"/>
    <s v=""/>
    <s v=""/>
    <n v="8"/>
    <s v="don't count"/>
    <n v="497494"/>
    <d v="2024-08-24T00:00:00"/>
    <n v="3"/>
    <x v="933"/>
    <s v="Forming"/>
    <s v="Poor Function"/>
    <s v="Parts were sent to paint and stamp without  forming and inspection. Issued QA 24-122"/>
    <m/>
    <m/>
    <m/>
    <m/>
    <m/>
    <n v="49"/>
    <s v="Pending"/>
    <m/>
    <m/>
    <m/>
    <m/>
    <m/>
  </r>
  <r>
    <x v="1"/>
    <x v="3"/>
    <s v="24-285"/>
    <x v="0"/>
    <s v="Internal"/>
    <s v="Log Only"/>
    <x v="551"/>
    <x v="364"/>
    <s v="Axles"/>
    <s v="internal "/>
    <x v="0"/>
    <s v=""/>
    <s v=""/>
    <s v=""/>
    <s v="count"/>
    <s v="N/A"/>
    <d v="2024-09-08T00:00:00"/>
    <n v="3"/>
    <x v="934"/>
    <s v="Weld"/>
    <s v="Wrong Component"/>
    <s v="Check the bending length of the kick stand then verify with drawing then weld on the appropriate Axle.  "/>
    <m/>
    <m/>
    <m/>
    <m/>
    <m/>
    <n v="41"/>
    <s v="Pending"/>
    <m/>
    <m/>
    <m/>
    <m/>
    <m/>
  </r>
  <r>
    <x v="0"/>
    <x v="0"/>
    <s v="24-286"/>
    <x v="0"/>
    <s v="Customer"/>
    <s v="Log Only"/>
    <x v="551"/>
    <x v="419"/>
    <s v="Bracket Str"/>
    <n v="516382"/>
    <x v="0"/>
    <s v=""/>
    <s v=""/>
    <s v=""/>
    <s v="count"/>
    <s v="N/A"/>
    <d v="2024-04-24T00:00:00"/>
    <n v="2"/>
    <x v="935"/>
    <s v="Forming"/>
    <s v="Dim U/S"/>
    <s v="Updated the print with a note. Issued QA 24-125"/>
    <m/>
    <m/>
    <m/>
    <m/>
    <m/>
    <n v="41"/>
    <s v="Pending"/>
    <m/>
    <m/>
    <m/>
    <m/>
    <m/>
  </r>
  <r>
    <x v="0"/>
    <x v="0"/>
    <s v="24-287"/>
    <x v="0"/>
    <s v="Customer"/>
    <s v="Log Only"/>
    <x v="551"/>
    <x v="18"/>
    <s v="Platform A., LH Deck Str"/>
    <n v="516383"/>
    <x v="0"/>
    <s v=""/>
    <s v=""/>
    <s v=""/>
    <s v="count"/>
    <n v="500499"/>
    <d v="2024-09-24T00:00:00"/>
    <n v="1"/>
    <x v="936"/>
    <s v="Shipping"/>
    <s v="Damaged"/>
    <s v="QA 24-127 to start taking shipping pictures"/>
    <m/>
    <m/>
    <m/>
    <m/>
    <m/>
    <n v="41"/>
    <s v="Pending"/>
    <m/>
    <m/>
    <m/>
    <m/>
    <m/>
  </r>
  <r>
    <x v="0"/>
    <x v="0"/>
    <s v="24-288"/>
    <x v="0"/>
    <s v="Customer"/>
    <s v="Log Only"/>
    <x v="551"/>
    <x v="148"/>
    <s v="Control Box"/>
    <n v="403902"/>
    <x v="25"/>
    <s v=""/>
    <s v=""/>
    <s v=""/>
    <s v="count"/>
    <n v="497877"/>
    <m/>
    <n v="1"/>
    <x v="937"/>
    <s v="Weld"/>
    <s v="Missing Component"/>
    <s v="Must use mating bolt for holes on all cabinets. Issued QA 24-126"/>
    <m/>
    <m/>
    <m/>
    <m/>
    <m/>
    <n v="41"/>
    <s v="Pending"/>
    <m/>
    <m/>
    <m/>
    <m/>
    <m/>
  </r>
  <r>
    <x v="0"/>
    <x v="3"/>
    <s v="24-289"/>
    <x v="0"/>
    <s v="Customer"/>
    <s v="Log Only"/>
    <x v="531"/>
    <x v="148"/>
    <s v="Control Box"/>
    <s v="403812/403813"/>
    <x v="25"/>
    <s v=""/>
    <s v=""/>
    <s v=""/>
    <s v="count"/>
    <s v="497901/_x000a_497897"/>
    <m/>
    <n v="2"/>
    <x v="938"/>
    <s v="Weld / Paint"/>
    <s v="Poor Function"/>
    <m/>
    <m/>
    <m/>
    <m/>
    <m/>
    <m/>
    <n v="80"/>
    <s v="Pending"/>
    <m/>
    <m/>
    <m/>
    <m/>
    <m/>
  </r>
  <r>
    <x v="0"/>
    <x v="3"/>
    <s v="24-290"/>
    <x v="0"/>
    <s v="Customer"/>
    <s v="Log Only"/>
    <x v="531"/>
    <x v="115"/>
    <s v="Control Box"/>
    <n v="403814"/>
    <x v="25"/>
    <s v=""/>
    <s v=""/>
    <s v=""/>
    <s v="count"/>
    <n v="497044"/>
    <m/>
    <n v="1"/>
    <x v="939"/>
    <s v="Weld"/>
    <s v="Off Location"/>
    <s v="Must use mating bolt for holes on all cabinets. Issued QA 24-126"/>
    <m/>
    <m/>
    <m/>
    <m/>
    <m/>
    <n v="80"/>
    <s v="Pending"/>
    <m/>
    <m/>
    <m/>
    <m/>
    <m/>
  </r>
  <r>
    <x v="0"/>
    <x v="0"/>
    <s v="24-291"/>
    <x v="0"/>
    <s v="Customer"/>
    <s v="Log Only"/>
    <x v="552"/>
    <x v="115"/>
    <s v="Control Box"/>
    <n v="403888"/>
    <x v="25"/>
    <s v=""/>
    <s v=""/>
    <s v=""/>
    <s v="count"/>
    <n v="497044"/>
    <m/>
    <n v="1"/>
    <x v="940"/>
    <s v="Weld"/>
    <s v="Off Location"/>
    <m/>
    <m/>
    <m/>
    <m/>
    <m/>
    <m/>
    <n v="38"/>
    <s v="Pending"/>
    <m/>
    <m/>
    <m/>
    <m/>
    <m/>
  </r>
  <r>
    <x v="0"/>
    <x v="0"/>
    <s v="24-292"/>
    <x v="0"/>
    <s v="Customer"/>
    <s v="Log Only"/>
    <x v="553"/>
    <x v="354"/>
    <s v="Cab G"/>
    <n v="516407"/>
    <x v="0"/>
    <s v=""/>
    <s v=""/>
    <s v=""/>
    <s v="count"/>
    <n v="499418"/>
    <d v="2024-09-24T00:00:00"/>
    <n v="1"/>
    <x v="941"/>
    <s v="Weld"/>
    <s v="Off Location"/>
    <m/>
    <m/>
    <m/>
    <m/>
    <m/>
    <m/>
    <n v="35"/>
    <s v="Pending"/>
    <m/>
    <m/>
    <m/>
    <m/>
    <m/>
  </r>
  <r>
    <x v="0"/>
    <x v="0"/>
    <s v="24-293"/>
    <x v="0"/>
    <s v="Customer"/>
    <s v="Log Only"/>
    <x v="554"/>
    <x v="420"/>
    <s v="Cab G"/>
    <n v="954191"/>
    <x v="0"/>
    <s v=""/>
    <s v=""/>
    <s v=""/>
    <s v="count"/>
    <n v="498598"/>
    <m/>
    <n v="1"/>
    <x v="942"/>
    <s v="Weld / Paint"/>
    <s v="Undercut"/>
    <s v="Issued QA 24-133"/>
    <m/>
    <m/>
    <m/>
    <m/>
    <m/>
    <n v="34"/>
    <s v="Pending"/>
    <m/>
    <m/>
    <m/>
    <m/>
    <m/>
  </r>
  <r>
    <x v="0"/>
    <x v="0"/>
    <s v="24-294"/>
    <x v="0"/>
    <s v="Customer"/>
    <s v="Log Only"/>
    <x v="554"/>
    <x v="259"/>
    <s v="Axle"/>
    <n v="516403"/>
    <x v="0"/>
    <s v=""/>
    <s v=""/>
    <s v=""/>
    <s v="count"/>
    <n v="501259"/>
    <d v="2024-10-15T00:00:00"/>
    <n v="1"/>
    <x v="943"/>
    <s v="Weld"/>
    <s v="Missing Component"/>
    <s v="Must perform Twyn inspection and stud inspection properly and check paper work before issue green tag. "/>
    <m/>
    <m/>
    <m/>
    <m/>
    <m/>
    <n v="34"/>
    <s v="Pending"/>
    <m/>
    <m/>
    <m/>
    <m/>
    <m/>
  </r>
  <r>
    <x v="0"/>
    <x v="0"/>
    <s v="24-295"/>
    <x v="0"/>
    <s v="Customer"/>
    <s v="Log Only"/>
    <x v="554"/>
    <x v="354"/>
    <s v="Cab G"/>
    <n v="516421"/>
    <x v="0"/>
    <s v=""/>
    <s v=""/>
    <s v=""/>
    <s v="count"/>
    <n v="499419"/>
    <d v="2024-09-24T00:00:00"/>
    <n v="1"/>
    <x v="944"/>
    <s v="Weld"/>
    <s v="Off Location"/>
    <s v="Issued QA 24-131. Ensure we use the allignment screws while welding the block to the sheet and all nuts needs to be centered to the holes"/>
    <m/>
    <m/>
    <m/>
    <m/>
    <m/>
    <n v="34"/>
    <s v="Pending"/>
    <m/>
    <m/>
    <m/>
    <m/>
    <m/>
  </r>
  <r>
    <x v="0"/>
    <x v="0"/>
    <s v="24-296"/>
    <x v="0"/>
    <s v="Customer"/>
    <s v="Log Only"/>
    <x v="554"/>
    <x v="391"/>
    <s v="Axle"/>
    <n v="516405"/>
    <x v="0"/>
    <s v=""/>
    <s v=""/>
    <s v=""/>
    <s v="count"/>
    <n v="500940"/>
    <d v="2024-10-15T00:00:00"/>
    <n v="1"/>
    <x v="945"/>
    <s v="Weld"/>
    <s v="Missing Component"/>
    <s v="Must perform Twyn inspection and stud inspection properly and check paper work before issue green tag. Stud Layout report updated with hook added."/>
    <m/>
    <m/>
    <m/>
    <m/>
    <m/>
    <n v="34"/>
    <s v="Pending"/>
    <m/>
    <m/>
    <m/>
    <m/>
    <m/>
  </r>
  <r>
    <x v="0"/>
    <x v="0"/>
    <s v="24-297"/>
    <x v="0"/>
    <s v="Customer"/>
    <s v="Log Only"/>
    <x v="554"/>
    <x v="148"/>
    <s v="Control Box"/>
    <n v="403863"/>
    <x v="25"/>
    <s v=""/>
    <s v=""/>
    <s v=""/>
    <s v="count"/>
    <n v="497896"/>
    <d v="2024-08-24T00:00:00"/>
    <n v="1"/>
    <x v="946"/>
    <s v="Weld"/>
    <s v="Off Location"/>
    <s v="Issued QA 24-132"/>
    <m/>
    <m/>
    <m/>
    <m/>
    <m/>
    <n v="34"/>
    <s v="Pending"/>
    <m/>
    <m/>
    <m/>
    <m/>
    <m/>
  </r>
  <r>
    <x v="0"/>
    <x v="1"/>
    <s v="24-298"/>
    <x v="0"/>
    <s v="Customer"/>
    <s v="Log Only"/>
    <x v="555"/>
    <x v="402"/>
    <s v="Cab G"/>
    <n v="898172"/>
    <x v="0"/>
    <s v=""/>
    <s v=""/>
    <n v="8"/>
    <s v="don't count"/>
    <n v="499422"/>
    <d v="2024-10-24T00:00:00"/>
    <n v="2"/>
    <x v="947"/>
    <s v="Weld"/>
    <s v="Flatness"/>
    <s v="This reject was created in error by Komatsu. It got removed"/>
    <m/>
    <m/>
    <m/>
    <m/>
    <m/>
    <n v="32"/>
    <s v="Pending"/>
    <m/>
    <m/>
    <m/>
    <m/>
    <m/>
  </r>
  <r>
    <x v="0"/>
    <x v="3"/>
    <s v="24-299"/>
    <x v="0"/>
    <s v="Customer"/>
    <s v="Log Only"/>
    <x v="555"/>
    <x v="421"/>
    <s v="Deck Str Center"/>
    <n v="516439"/>
    <x v="0"/>
    <s v=""/>
    <s v=""/>
    <s v=""/>
    <s v="count"/>
    <m/>
    <m/>
    <n v="1"/>
    <x v="948"/>
    <s v="Laser / Plasma"/>
    <s v="Off Location"/>
    <s v="Initially got rejected against CGL. Haven't got any defect pictures or stamp pictures to confirm the defect."/>
    <m/>
    <m/>
    <m/>
    <m/>
    <m/>
    <n v="32"/>
    <s v="Pending"/>
    <m/>
    <m/>
    <m/>
    <m/>
    <m/>
  </r>
  <r>
    <x v="0"/>
    <x v="3"/>
    <s v="24-300"/>
    <x v="4"/>
    <s v="Customer"/>
    <s v="5 Why"/>
    <x v="555"/>
    <x v="422"/>
    <s v="Wiper Arm"/>
    <m/>
    <x v="0"/>
    <s v=""/>
    <s v=""/>
    <s v=""/>
    <s v="count"/>
    <m/>
    <m/>
    <n v="1"/>
    <x v="949"/>
    <s v="Assembly"/>
    <s v="Damaged"/>
    <m/>
    <m/>
    <m/>
    <m/>
    <m/>
    <m/>
    <n v="32"/>
    <s v="Pending"/>
    <m/>
    <m/>
    <m/>
    <m/>
    <m/>
  </r>
  <r>
    <x v="0"/>
    <x v="0"/>
    <s v="24-301"/>
    <x v="0"/>
    <s v="Customer"/>
    <s v="Log Only"/>
    <x v="556"/>
    <x v="146"/>
    <s v="Axle Housing STR"/>
    <n v="516446"/>
    <x v="0"/>
    <s v=""/>
    <s v=""/>
    <s v=""/>
    <s v="count"/>
    <n v="501257"/>
    <d v="2024-10-21T00:00:00"/>
    <n v="1"/>
    <x v="950"/>
    <s v="Weld"/>
    <m/>
    <s v="Alignment bolt should be used to line up the both holes during tack welding process. Stamps should be verified."/>
    <m/>
    <m/>
    <m/>
    <m/>
    <m/>
    <n v="28"/>
    <s v="Pending"/>
    <m/>
    <m/>
    <m/>
    <m/>
    <m/>
  </r>
  <r>
    <x v="0"/>
    <x v="3"/>
    <s v="24-302"/>
    <x v="2"/>
    <s v="Customer"/>
    <s v="Log Only"/>
    <x v="556"/>
    <x v="356"/>
    <s v="Cabinet"/>
    <m/>
    <x v="24"/>
    <s v=""/>
    <s v=""/>
    <s v=""/>
    <s v="count"/>
    <m/>
    <m/>
    <n v="12"/>
    <x v="951"/>
    <s v="Weld"/>
    <s v="Off Location"/>
    <s v="Make sure the hinges are welded at the right location. Need to make  Jig or fixture."/>
    <m/>
    <m/>
    <m/>
    <m/>
    <m/>
    <n v="28"/>
    <s v="Pending"/>
    <m/>
    <m/>
    <m/>
    <m/>
    <m/>
  </r>
  <r>
    <x v="0"/>
    <x v="3"/>
    <s v="24-303"/>
    <x v="0"/>
    <s v="Customer"/>
    <s v="Log Only"/>
    <x v="556"/>
    <x v="88"/>
    <s v="Retainer Anti Rotation"/>
    <n v="898196"/>
    <x v="0"/>
    <s v=""/>
    <s v=""/>
    <n v="8"/>
    <s v="count"/>
    <s v="N/A"/>
    <d v="2024-09-04T00:00:00"/>
    <n v="1"/>
    <x v="952"/>
    <s v="Zinc Coating"/>
    <s v="Missed Operation"/>
    <s v="Zinc coating is outsourced to Elite Metal Finishing Inc. _x000a_Issue supplier NCR. QA 24-121"/>
    <m/>
    <m/>
    <m/>
    <m/>
    <m/>
    <n v="28"/>
    <s v="Pending"/>
    <m/>
    <m/>
    <m/>
    <m/>
    <m/>
  </r>
  <r>
    <x v="0"/>
    <x v="3"/>
    <s v="24-304"/>
    <x v="0"/>
    <s v="Customer"/>
    <s v="Log Only"/>
    <x v="556"/>
    <x v="423"/>
    <s v="Cabinet"/>
    <m/>
    <x v="24"/>
    <s v=""/>
    <s v=""/>
    <s v=""/>
    <s v="count"/>
    <s v="N/A"/>
    <s v="N/A"/>
    <n v="2"/>
    <x v="953"/>
    <s v="Stamping"/>
    <s v="Missing Product ID"/>
    <m/>
    <m/>
    <m/>
    <m/>
    <m/>
    <m/>
    <n v="28"/>
    <s v="Pending"/>
    <m/>
    <m/>
    <m/>
    <m/>
    <m/>
  </r>
  <r>
    <x v="0"/>
    <x v="1"/>
    <s v="24-305"/>
    <x v="0"/>
    <s v="Customer"/>
    <s v="Log Only"/>
    <x v="556"/>
    <x v="243"/>
    <s v="Cab G"/>
    <n v="516450"/>
    <x v="0"/>
    <s v=""/>
    <s v=""/>
    <s v=""/>
    <s v="count"/>
    <m/>
    <m/>
    <n v="1"/>
    <x v="954"/>
    <m/>
    <m/>
    <s v="This switch is not ours. We do not supply or instyall turn siganl switch"/>
    <m/>
    <m/>
    <m/>
    <m/>
    <m/>
    <n v="28"/>
    <s v="Pending"/>
    <m/>
    <m/>
    <m/>
    <m/>
    <m/>
  </r>
  <r>
    <x v="0"/>
    <x v="3"/>
    <s v="24-306"/>
    <x v="4"/>
    <s v="Customer"/>
    <s v="Log Only"/>
    <x v="556"/>
    <x v="148"/>
    <s v="Cabinet"/>
    <n v="954194"/>
    <x v="0"/>
    <s v=""/>
    <s v=""/>
    <s v=""/>
    <s v="count"/>
    <n v="500076"/>
    <m/>
    <n v="1"/>
    <x v="955"/>
    <m/>
    <m/>
    <m/>
    <m/>
    <m/>
    <m/>
    <m/>
    <m/>
    <n v="28"/>
    <s v="Pending"/>
    <m/>
    <m/>
    <m/>
    <m/>
    <m/>
  </r>
  <r>
    <x v="0"/>
    <x v="3"/>
    <s v="24-307"/>
    <x v="0"/>
    <s v="Customer"/>
    <s v="Log Only"/>
    <x v="557"/>
    <x v="30"/>
    <s v="Platform A., LH Deck"/>
    <n v="516462"/>
    <x v="0"/>
    <s v=""/>
    <s v=""/>
    <s v=""/>
    <s v="count"/>
    <n v="500464"/>
    <d v="2024-09-24T00:00:00"/>
    <n v="1"/>
    <x v="956"/>
    <s v="Weld"/>
    <s v="Flatness"/>
    <m/>
    <m/>
    <m/>
    <m/>
    <m/>
    <m/>
    <n v="27"/>
    <s v="Pending"/>
    <m/>
    <m/>
    <m/>
    <m/>
    <m/>
  </r>
  <r>
    <x v="0"/>
    <x v="3"/>
    <s v="24-308"/>
    <x v="0"/>
    <s v="Customer"/>
    <s v="Log Only"/>
    <x v="557"/>
    <x v="421"/>
    <s v="Deck Str Center"/>
    <n v="516463"/>
    <x v="0"/>
    <s v=""/>
    <s v=""/>
    <s v=""/>
    <s v="count"/>
    <n v="501137"/>
    <d v="2024-10-24T00:00:00"/>
    <n v="1"/>
    <x v="957"/>
    <s v="Forming"/>
    <s v="Backwards/Wrong Side"/>
    <s v="Sheet XB0483 is formed at Advance Metal. The plate formed backwards. Need to issue supplier NCR"/>
    <m/>
    <m/>
    <m/>
    <m/>
    <m/>
    <n v="27"/>
    <s v="Pending"/>
    <m/>
    <m/>
    <m/>
    <m/>
    <m/>
  </r>
  <r>
    <x v="0"/>
    <x v="3"/>
    <s v="24-309"/>
    <x v="0"/>
    <s v="Customer"/>
    <s v="Log Only"/>
    <x v="557"/>
    <x v="259"/>
    <s v="Axle Housing Str"/>
    <n v="516464"/>
    <x v="0"/>
    <s v=""/>
    <s v=""/>
    <s v=""/>
    <s v="count"/>
    <n v="501837"/>
    <d v="2024-10-24T00:00:00"/>
    <n v="1"/>
    <x v="958"/>
    <s v="Weld"/>
    <s v="Wrong Orientation/ Flipped"/>
    <s v="Holes should be facing towards the inside of barrel and stud report has been updated with this issue. "/>
    <m/>
    <m/>
    <m/>
    <m/>
    <m/>
    <n v="27"/>
    <s v="Pending"/>
    <m/>
    <m/>
    <m/>
    <m/>
    <m/>
  </r>
  <r>
    <x v="0"/>
    <x v="3"/>
    <s v="24-310"/>
    <x v="0"/>
    <s v="Customer"/>
    <s v="Log Only"/>
    <x v="558"/>
    <x v="391"/>
    <s v="Axle Housing STR"/>
    <n v="516482"/>
    <x v="0"/>
    <s v=""/>
    <s v=""/>
    <s v=""/>
    <s v="count"/>
    <n v="502080"/>
    <d v="2024-10-29T00:00:00"/>
    <n v="1"/>
    <x v="959"/>
    <s v="Weld"/>
    <s v="Off Location"/>
    <s v="EG7814 Tapped blocks should be align first with cover 58E0211570 then welded fully. Dimension 30 mm should be maintained. "/>
    <m/>
    <m/>
    <m/>
    <m/>
    <m/>
    <n v="20"/>
    <s v="Pending"/>
    <m/>
    <m/>
    <m/>
    <m/>
    <m/>
  </r>
  <r>
    <x v="0"/>
    <x v="3"/>
    <s v="24-311"/>
    <x v="0"/>
    <s v="Customer"/>
    <s v="Log Only"/>
    <x v="558"/>
    <x v="91"/>
    <s v="Tube Str"/>
    <n v="936302"/>
    <x v="0"/>
    <s v=""/>
    <s v=""/>
    <s v=""/>
    <s v="count"/>
    <n v="500992"/>
    <d v="2024-09-24T00:00:00"/>
    <n v="1"/>
    <x v="960"/>
    <s v="Weld"/>
    <s v="Off Location"/>
    <s v=" Issued QA 24-140"/>
    <m/>
    <m/>
    <m/>
    <m/>
    <m/>
    <n v="20"/>
    <s v="Pending"/>
    <m/>
    <m/>
    <m/>
    <m/>
    <m/>
  </r>
  <r>
    <x v="0"/>
    <x v="3"/>
    <s v="24-312"/>
    <x v="0"/>
    <s v="Customer"/>
    <s v="Log Only"/>
    <x v="558"/>
    <x v="332"/>
    <s v="Platform A., RH Deck Str"/>
    <n v="516493"/>
    <x v="0"/>
    <s v=""/>
    <s v=""/>
    <s v=""/>
    <s v="count"/>
    <n v="500512"/>
    <d v="2024-10-24T00:00:00"/>
    <n v="1"/>
    <x v="961"/>
    <s v="Mateial Handling"/>
    <s v="Damaged"/>
    <m/>
    <m/>
    <m/>
    <m/>
    <m/>
    <m/>
    <n v="20"/>
    <s v="Pending"/>
    <m/>
    <m/>
    <m/>
    <m/>
    <m/>
  </r>
  <r>
    <x v="2"/>
    <x v="4"/>
    <s v="24-313"/>
    <x v="0"/>
    <s v="Customer"/>
    <s v="Log Only"/>
    <x v="559"/>
    <x v="120"/>
    <s v="58D4601010 UPRIGHT A., STR LH 58D4610701 FRAME A., FINAL STR"/>
    <n v="936295"/>
    <x v="0"/>
    <s v=""/>
    <s v=""/>
    <s v=""/>
    <s v="count"/>
    <n v="193"/>
    <m/>
    <n v="1"/>
    <x v="962"/>
    <s v="Weld"/>
    <s v="Missing Component"/>
    <s v="We are up to the Komatsu print but they asked us to weld the gaps betweeen bracket and tube. In add, they want us to cover the corner with weld on the back of bracket as well until they update the print to reflect the requirmements."/>
    <m/>
    <m/>
    <m/>
    <m/>
    <m/>
    <s v="Closed"/>
    <e v="#VALUE!"/>
    <s v="Oct 30-2024"/>
    <m/>
    <m/>
    <m/>
    <m/>
  </r>
  <r>
    <x v="0"/>
    <x v="3"/>
    <s v="24-314"/>
    <x v="0"/>
    <s v="Customer"/>
    <s v="Log Only"/>
    <x v="560"/>
    <x v="269"/>
    <s v="Axle Housing STR"/>
    <n v="516504"/>
    <x v="0"/>
    <s v=""/>
    <s v=""/>
    <s v=""/>
    <s v="count"/>
    <n v="502082"/>
    <d v="2024-10-30T00:00:00"/>
    <n v="1"/>
    <x v="963"/>
    <s v="Weld"/>
    <s v="Missing Component"/>
    <s v="Twyn inspection and stud report inspection must be performed before to paint the axle. "/>
    <m/>
    <m/>
    <m/>
    <m/>
    <m/>
    <n v="19"/>
    <s v="Pending"/>
    <m/>
    <m/>
    <m/>
    <m/>
    <m/>
  </r>
  <r>
    <x v="0"/>
    <x v="3"/>
    <s v="24-315"/>
    <x v="0"/>
    <s v="Customer"/>
    <s v="Log Only"/>
    <x v="560"/>
    <x v="384"/>
    <s v="Platfrm A. Center Deck"/>
    <n v="516507"/>
    <x v="0"/>
    <s v=""/>
    <s v=""/>
    <s v=""/>
    <s v="count"/>
    <n v="496805"/>
    <d v="2024-10-24T00:00:00"/>
    <n v="1"/>
    <x v="964"/>
    <s v="Weld"/>
    <s v="Missing Component"/>
    <s v="Double check with the print to make sure all nuts are welded. Need to make ITP"/>
    <m/>
    <m/>
    <m/>
    <m/>
    <m/>
    <n v="19"/>
    <s v="Pending"/>
    <m/>
    <m/>
    <m/>
    <m/>
    <m/>
  </r>
  <r>
    <x v="0"/>
    <x v="3"/>
    <s v="24-316"/>
    <x v="0"/>
    <s v="Customer"/>
    <s v="Log Only"/>
    <x v="560"/>
    <x v="276"/>
    <s v="Cabinet"/>
    <n v="516508"/>
    <x v="0"/>
    <s v=""/>
    <s v=""/>
    <s v=""/>
    <s v="count"/>
    <n v="501231"/>
    <d v="2024-10-30T00:00:00"/>
    <n v="1"/>
    <x v="965"/>
    <s v="Weld"/>
    <s v="Material Distortion"/>
    <s v="Make sure bottom feet should be welded with the fixture and Twyn inspection and tape measure measurment must be done after welding. "/>
    <m/>
    <m/>
    <m/>
    <m/>
    <m/>
    <n v="19"/>
    <s v="Pending"/>
    <m/>
    <m/>
    <m/>
    <m/>
    <m/>
  </r>
  <r>
    <x v="0"/>
    <x v="3"/>
    <s v="24-317"/>
    <x v="0"/>
    <s v="Customer"/>
    <s v="Log Only"/>
    <x v="561"/>
    <x v="342"/>
    <s v="Support A.,Panto LH Str"/>
    <m/>
    <x v="0"/>
    <s v=""/>
    <s v=""/>
    <s v=""/>
    <s v="count"/>
    <n v="482192"/>
    <d v="2024-03-23T00:00:00"/>
    <n v="1"/>
    <x v="966"/>
    <s v="Weld"/>
    <s v="Weld U/S"/>
    <s v="Ensure the part is made to print. Issued QA 24-146"/>
    <m/>
    <m/>
    <m/>
    <m/>
    <m/>
    <n v="18"/>
    <s v="Pending"/>
    <m/>
    <m/>
    <m/>
    <m/>
    <m/>
  </r>
  <r>
    <x v="0"/>
    <x v="3"/>
    <s v="24-318"/>
    <x v="0"/>
    <s v="Customer"/>
    <s v="Log Only"/>
    <x v="562"/>
    <x v="146"/>
    <s v="Axle Housing STR"/>
    <n v="516536"/>
    <x v="0"/>
    <s v=""/>
    <s v=""/>
    <s v=""/>
    <s v="count"/>
    <n v="516536"/>
    <d v="2024-11-06T00:00:00"/>
    <n v="1"/>
    <x v="967"/>
    <s v="Weld"/>
    <s v="Damaged"/>
    <s v="Make sure stud's threads should be free from weld berries and apply appropriate heat input during stud welding. Make sure full stamp should be marked on the axle._x000a__x000a_Kurt to research diffent model stamper._x000a__x000a_Tara following up with Thompson on repair status_x000a__x000a_"/>
    <m/>
    <m/>
    <m/>
    <m/>
    <d v="2024-11-19T00:00:00"/>
    <n v="12"/>
    <s v="Pending"/>
    <m/>
    <m/>
    <m/>
    <m/>
    <m/>
  </r>
  <r>
    <x v="2"/>
    <x v="3"/>
    <s v="24-319"/>
    <x v="0"/>
    <s v="Customer"/>
    <s v="Log Only"/>
    <x v="562"/>
    <x v="424"/>
    <s v="Support A, LH Deck"/>
    <n v="954215"/>
    <x v="0"/>
    <s v=""/>
    <s v=""/>
    <s v=""/>
    <s v="count"/>
    <n v="195408"/>
    <d v="2024-10-24T00:00:00"/>
    <n v="1"/>
    <x v="968"/>
    <s v="Weld"/>
    <s v="Undercut"/>
    <s v="Quality Alert needs to issue."/>
    <m/>
    <m/>
    <m/>
    <m/>
    <m/>
    <n v="12"/>
    <s v="Pending"/>
    <m/>
    <m/>
    <m/>
    <m/>
    <m/>
  </r>
  <r>
    <x v="0"/>
    <x v="3"/>
    <s v="24-320"/>
    <x v="2"/>
    <s v="Customer"/>
    <s v="Log Only"/>
    <x v="563"/>
    <x v="88"/>
    <s v="Retainer Anti Rotation"/>
    <n v="898265"/>
    <x v="0"/>
    <s v=""/>
    <s v=""/>
    <n v="8"/>
    <s v="don't count"/>
    <m/>
    <d v="2024-06-24T00:00:00"/>
    <n v="1"/>
    <x v="969"/>
    <s v="Zinc Coating"/>
    <s v="Missed Operation"/>
    <s v="Zinc coating is outsourced to Elite Metal Finishing Inc. _x000a_Issue supplier NCR. 100% inspection upon receival from supplier. Re issued QA 24-121"/>
    <m/>
    <m/>
    <m/>
    <m/>
    <m/>
    <n v="11"/>
    <s v="Pending"/>
    <m/>
    <m/>
    <m/>
    <m/>
    <m/>
  </r>
  <r>
    <x v="0"/>
    <x v="3"/>
    <s v="24-321"/>
    <x v="0"/>
    <s v="Customer"/>
    <s v="Log Only"/>
    <x v="564"/>
    <x v="96"/>
    <s v="Cabinet"/>
    <n v="516548"/>
    <x v="0"/>
    <s v=""/>
    <s v=""/>
    <s v=""/>
    <s v="count"/>
    <n v="501237"/>
    <d v="2024-10-24T00:00:00"/>
    <n v="1"/>
    <x v="970"/>
    <s v="Weld"/>
    <s v="Missing Component"/>
    <s v="Twyn inpsection made mandatory. Issued QA 24-149"/>
    <m/>
    <m/>
    <m/>
    <m/>
    <m/>
    <n v="10"/>
    <s v="Pending"/>
    <m/>
    <m/>
    <m/>
    <m/>
    <m/>
  </r>
  <r>
    <x v="2"/>
    <x v="2"/>
    <s v="24-322"/>
    <x v="0"/>
    <s v="Customer"/>
    <s v="5 Why"/>
    <x v="565"/>
    <x v="424"/>
    <s v="Support A, LH Deck"/>
    <n v="954222"/>
    <x v="0"/>
    <s v=""/>
    <s v=""/>
    <s v=""/>
    <s v="count"/>
    <n v="195384"/>
    <d v="2024-10-24T00:00:00"/>
    <n v="1"/>
    <x v="971"/>
    <s v="Machining"/>
    <s v="Dim O/S"/>
    <s v="5Why needs to done. Machine report required. Quality Alert needs to issue. Informed Jeff. PO635993"/>
    <m/>
    <m/>
    <m/>
    <m/>
    <m/>
    <n v="6"/>
    <s v="Pending"/>
    <m/>
    <m/>
    <m/>
    <m/>
    <m/>
  </r>
  <r>
    <x v="0"/>
    <x v="3"/>
    <s v="24-323"/>
    <x v="0"/>
    <s v="Customer"/>
    <s v="Log Only"/>
    <x v="566"/>
    <x v="259"/>
    <s v="Axle housing STR"/>
    <n v="516577"/>
    <x v="0"/>
    <s v=""/>
    <s v=""/>
    <s v=""/>
    <s v="count"/>
    <n v="522835"/>
    <d v="2024-11-24T00:00:00"/>
    <n v="1"/>
    <x v="972"/>
    <s v="Weld"/>
    <s v="Damaged"/>
    <s v="Make sure studs should be welded all round with appropriate welding parameters. Stud gun can be also used to weld the studs."/>
    <m/>
    <m/>
    <m/>
    <m/>
    <m/>
    <n v="5"/>
    <s v="Pending"/>
    <m/>
    <m/>
    <m/>
    <m/>
    <m/>
  </r>
  <r>
    <x v="0"/>
    <x v="3"/>
    <s v="24-324"/>
    <x v="0"/>
    <s v="Customer"/>
    <s v="Log Only"/>
    <x v="566"/>
    <x v="30"/>
    <s v="Platform A., LH Deck"/>
    <n v="516581"/>
    <x v="0"/>
    <s v=""/>
    <s v=""/>
    <s v=""/>
    <s v="count"/>
    <n v="503200"/>
    <d v="2024-11-24T00:00:00"/>
    <n v="1"/>
    <x v="973"/>
    <s v="Mateial Handling"/>
    <s v="Wrong Component"/>
    <s v="Change the location of both these parts. We use only one kind of clip on all decks. Other clip is used only on cab sub component. Checked all the in-process parts. Mike/ Jordan needs to check all painted decks. issued QA 24-151"/>
    <m/>
    <m/>
    <m/>
    <m/>
    <m/>
    <n v="5"/>
    <s v="Pending"/>
    <m/>
    <m/>
    <m/>
    <m/>
    <m/>
  </r>
  <r>
    <x v="2"/>
    <x v="3"/>
    <s v="24-325"/>
    <x v="0"/>
    <s v="Customer"/>
    <s v="8D - Customer"/>
    <x v="567"/>
    <x v="425"/>
    <s v="Fuel Tank"/>
    <s v="329306_x000a_329307"/>
    <x v="1"/>
    <s v=""/>
    <s v=""/>
    <s v=""/>
    <s v="count"/>
    <m/>
    <m/>
    <n v="42"/>
    <x v="974"/>
    <s v="Weld"/>
    <s v="Missing Weld"/>
    <m/>
    <m/>
    <m/>
    <m/>
    <m/>
    <m/>
    <n v="4"/>
    <s v="Pending"/>
    <m/>
    <m/>
    <m/>
    <m/>
    <m/>
  </r>
  <r>
    <x v="0"/>
    <x v="2"/>
    <s v="24-326"/>
    <x v="0"/>
    <s v="Customer"/>
    <s v="Log Only"/>
    <x v="568"/>
    <x v="349"/>
    <s v="Muffler A., Exhaust"/>
    <n v="516601"/>
    <x v="0"/>
    <s v=""/>
    <s v=""/>
    <s v=""/>
    <s v="count"/>
    <n v="500082"/>
    <d v="2024-10-24T00:00:00"/>
    <n v="1"/>
    <x v="975"/>
    <s v="Shipping"/>
    <s v="Damaged"/>
    <s v="Our shipping pictures shows no damage. Follow up with Jeff"/>
    <m/>
    <m/>
    <m/>
    <m/>
    <m/>
    <n v="0"/>
    <s v="Pending"/>
    <m/>
    <m/>
    <m/>
    <m/>
    <m/>
  </r>
  <r>
    <x v="0"/>
    <x v="3"/>
    <s v="24-327"/>
    <x v="0"/>
    <s v="Customer"/>
    <s v="Log Only"/>
    <x v="568"/>
    <x v="332"/>
    <s v="Platform A., RH Deck"/>
    <n v="516604"/>
    <x v="0"/>
    <s v=""/>
    <s v=""/>
    <s v=""/>
    <s v="count"/>
    <n v="503463"/>
    <d v="2024-11-24T00:00:00"/>
    <n v="1"/>
    <x v="976"/>
    <s v="Mateial Handling"/>
    <s v="Wrong Component"/>
    <s v="QA 24-151. These 2 decks got shipped on Nov 11, prior to the 1st rejection.Checked every piece of clips in the bin and found okay. Needs to check all parts in stock and in process."/>
    <m/>
    <m/>
    <m/>
    <m/>
    <m/>
    <n v="0"/>
    <s v="Pending"/>
    <m/>
    <m/>
    <m/>
    <m/>
    <m/>
  </r>
  <r>
    <x v="0"/>
    <x v="3"/>
    <s v="24-328"/>
    <x v="2"/>
    <s v="Customer"/>
    <s v="Log Only"/>
    <x v="568"/>
    <x v="332"/>
    <s v="Platform A., RH Deck"/>
    <n v="898312"/>
    <x v="0"/>
    <s v=""/>
    <s v=""/>
    <n v="8"/>
    <s v="don't count"/>
    <n v="503218"/>
    <d v="2024-11-24T00:00:00"/>
    <n v="1"/>
    <x v="977"/>
    <s v="Mateial Handling"/>
    <s v="Wrong Component"/>
    <s v="QA 24-151. These 2 decks got shipped on Nov 11, prior to the 1st rejection.Checked every piece of clips in the bin and found okay. Needs to check all parts in stock and in process."/>
    <m/>
    <m/>
    <m/>
    <m/>
    <m/>
    <n v="0"/>
    <s v="Pending"/>
    <m/>
    <m/>
    <m/>
    <m/>
    <m/>
  </r>
  <r>
    <x v="4"/>
    <x v="8"/>
    <s v="24-329"/>
    <x v="1"/>
    <m/>
    <m/>
    <x v="446"/>
    <x v="73"/>
    <m/>
    <m/>
    <x v="6"/>
    <s v=""/>
    <s v=""/>
    <s v=""/>
    <s v="count"/>
    <m/>
    <m/>
    <m/>
    <x v="15"/>
    <m/>
    <m/>
    <m/>
    <m/>
    <m/>
    <m/>
    <m/>
    <m/>
    <s v=""/>
    <s v=""/>
    <m/>
    <m/>
    <m/>
    <m/>
    <m/>
  </r>
  <r>
    <x v="4"/>
    <x v="8"/>
    <s v="24-330"/>
    <x v="1"/>
    <m/>
    <m/>
    <x v="446"/>
    <x v="73"/>
    <m/>
    <m/>
    <x v="6"/>
    <s v=""/>
    <s v=""/>
    <s v=""/>
    <s v="count"/>
    <m/>
    <m/>
    <m/>
    <x v="15"/>
    <m/>
    <m/>
    <m/>
    <m/>
    <m/>
    <m/>
    <m/>
    <m/>
    <s v=""/>
    <s v=""/>
    <m/>
    <m/>
    <m/>
    <m/>
    <m/>
  </r>
  <r>
    <x v="4"/>
    <x v="8"/>
    <s v="24-331"/>
    <x v="1"/>
    <m/>
    <m/>
    <x v="446"/>
    <x v="73"/>
    <m/>
    <m/>
    <x v="6"/>
    <s v=""/>
    <s v=""/>
    <s v=""/>
    <s v="count"/>
    <m/>
    <m/>
    <m/>
    <x v="15"/>
    <m/>
    <m/>
    <m/>
    <m/>
    <m/>
    <m/>
    <m/>
    <m/>
    <s v=""/>
    <s v=""/>
    <m/>
    <m/>
    <m/>
    <m/>
    <m/>
  </r>
  <r>
    <x v="4"/>
    <x v="8"/>
    <s v="24-332"/>
    <x v="1"/>
    <m/>
    <m/>
    <x v="446"/>
    <x v="73"/>
    <m/>
    <m/>
    <x v="6"/>
    <s v=""/>
    <s v=""/>
    <s v=""/>
    <s v="count"/>
    <m/>
    <m/>
    <m/>
    <x v="15"/>
    <m/>
    <m/>
    <m/>
    <m/>
    <m/>
    <m/>
    <m/>
    <m/>
    <s v=""/>
    <s v=""/>
    <m/>
    <m/>
    <m/>
    <m/>
    <m/>
  </r>
  <r>
    <x v="4"/>
    <x v="8"/>
    <s v="24-333"/>
    <x v="1"/>
    <m/>
    <m/>
    <x v="446"/>
    <x v="73"/>
    <m/>
    <m/>
    <x v="6"/>
    <s v=""/>
    <s v=""/>
    <s v=""/>
    <s v="count"/>
    <m/>
    <m/>
    <m/>
    <x v="15"/>
    <m/>
    <m/>
    <m/>
    <m/>
    <m/>
    <m/>
    <m/>
    <m/>
    <s v=""/>
    <s v=""/>
    <m/>
    <m/>
    <m/>
    <m/>
    <m/>
  </r>
  <r>
    <x v="4"/>
    <x v="8"/>
    <s v="24-334"/>
    <x v="1"/>
    <m/>
    <m/>
    <x v="446"/>
    <x v="73"/>
    <m/>
    <m/>
    <x v="6"/>
    <s v=""/>
    <s v=""/>
    <s v=""/>
    <s v="count"/>
    <m/>
    <m/>
    <m/>
    <x v="15"/>
    <m/>
    <m/>
    <m/>
    <m/>
    <m/>
    <m/>
    <m/>
    <m/>
    <s v=""/>
    <s v=""/>
    <m/>
    <m/>
    <m/>
    <m/>
    <m/>
  </r>
  <r>
    <x v="4"/>
    <x v="8"/>
    <s v="24-335"/>
    <x v="1"/>
    <m/>
    <m/>
    <x v="446"/>
    <x v="73"/>
    <m/>
    <m/>
    <x v="6"/>
    <s v=""/>
    <s v=""/>
    <s v=""/>
    <s v="count"/>
    <m/>
    <m/>
    <m/>
    <x v="15"/>
    <m/>
    <m/>
    <m/>
    <m/>
    <m/>
    <m/>
    <m/>
    <m/>
    <s v=""/>
    <s v=""/>
    <m/>
    <m/>
    <m/>
    <m/>
    <m/>
  </r>
  <r>
    <x v="4"/>
    <x v="8"/>
    <s v="24-336"/>
    <x v="1"/>
    <m/>
    <m/>
    <x v="446"/>
    <x v="73"/>
    <m/>
    <m/>
    <x v="6"/>
    <s v=""/>
    <s v=""/>
    <s v=""/>
    <m/>
    <m/>
    <m/>
    <m/>
    <x v="978"/>
    <m/>
    <m/>
    <m/>
    <m/>
    <m/>
    <m/>
    <m/>
    <m/>
    <s v=""/>
    <s v=""/>
    <m/>
    <m/>
    <m/>
    <m/>
    <m/>
  </r>
  <r>
    <x v="4"/>
    <x v="8"/>
    <m/>
    <x v="1"/>
    <m/>
    <m/>
    <x v="446"/>
    <x v="73"/>
    <m/>
    <m/>
    <x v="6"/>
    <m/>
    <m/>
    <m/>
    <m/>
    <m/>
    <m/>
    <m/>
    <x v="15"/>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4">
  <r>
    <x v="0"/>
    <x v="0"/>
    <s v="25-013"/>
    <s v="Initial Rejection"/>
    <x v="0"/>
    <s v="8D - Customer"/>
    <x v="0"/>
    <x v="0"/>
    <x v="0"/>
    <x v="0"/>
    <s v="Chassis"/>
    <x v="0"/>
    <s v="N/A"/>
    <x v="0"/>
    <s v=""/>
    <s v=""/>
    <s v=""/>
    <s v="count"/>
    <s v="N/A"/>
    <d v="2025-12-24T00:00:00"/>
    <n v="1"/>
    <x v="0"/>
    <s v="Weld"/>
    <x v="0"/>
    <s v="QA"/>
    <m/>
    <m/>
    <s v="Every sub-component must be verifed for presence after welding and Twyn inspection should also be peformed at the end of welding process. Twyn was not performed on this and will be going forward."/>
    <m/>
    <m/>
    <m/>
    <m/>
    <m/>
    <m/>
    <n v="361"/>
    <s v="Pending"/>
    <m/>
    <m/>
    <m/>
    <m/>
    <m/>
    <m/>
    <m/>
    <m/>
    <m/>
    <m/>
  </r>
  <r>
    <x v="0"/>
    <x v="1"/>
    <s v="25-155"/>
    <s v="Initial Rejection"/>
    <x v="0"/>
    <s v="8D - Customer"/>
    <x v="1"/>
    <x v="1"/>
    <x v="0"/>
    <x v="1"/>
    <s v="Cab G"/>
    <x v="1"/>
    <n v="517599"/>
    <x v="1"/>
    <s v=""/>
    <s v=""/>
    <s v=""/>
    <s v="count"/>
    <n v="506224"/>
    <s v="2025-Mar"/>
    <n v="1"/>
    <x v="1"/>
    <s v="Assembly"/>
    <x v="1"/>
    <s v="Sibin Siva"/>
    <s v="Y"/>
    <s v="This has been supplied to us and all wiper motors are to be certified by supplier"/>
    <s v="Use the updated Cab assembly checklist (FRM-MF-065-C) to include additional electrical run test verification on all wiper motors "/>
    <m/>
    <m/>
    <m/>
    <m/>
    <m/>
    <m/>
    <n v="237"/>
    <s v="Pending"/>
    <m/>
    <m/>
    <m/>
    <m/>
    <m/>
    <m/>
    <m/>
    <m/>
    <m/>
    <d v="2025-12-09T00:00:00"/>
  </r>
  <r>
    <x v="0"/>
    <x v="0"/>
    <s v="25-169"/>
    <s v="Initial Rejection"/>
    <x v="0"/>
    <s v="8D - Internal"/>
    <x v="2"/>
    <x v="2"/>
    <x v="0"/>
    <x v="2"/>
    <s v="Axle Housing STR"/>
    <x v="2"/>
    <n v="898960"/>
    <x v="1"/>
    <s v=""/>
    <s v=""/>
    <n v="8"/>
    <s v="don't count"/>
    <n v="508787"/>
    <d v="2025-05-25T00:00:00"/>
    <n v="1"/>
    <x v="2"/>
    <s v="Weld"/>
    <x v="2"/>
    <s v="Sibin Siva"/>
    <s v="Y"/>
    <s v="Welder Must weld to the customer spec. All corners needs to be wrapped and blended properly.use v-wac gauge for measuring undercut "/>
    <s v="Always use the appropriate welding parameters to measure under cut and make sure they are in spec.  All corners needs to be wrapped and blended properly."/>
    <s v="N/A"/>
    <s v="N/A"/>
    <m/>
    <m/>
    <m/>
    <m/>
    <n v="223"/>
    <s v="Pending"/>
    <m/>
    <m/>
    <m/>
    <m/>
    <m/>
    <m/>
    <m/>
    <m/>
    <m/>
    <m/>
  </r>
  <r>
    <x v="0"/>
    <x v="0"/>
    <s v="25-187"/>
    <s v="Initial Rejection"/>
    <x v="0"/>
    <s v="8D - Internal"/>
    <x v="3"/>
    <x v="2"/>
    <x v="0"/>
    <x v="3"/>
    <s v="Axle Housing STR"/>
    <x v="2"/>
    <n v="517857"/>
    <x v="1"/>
    <s v=""/>
    <s v=""/>
    <s v=""/>
    <s v="count"/>
    <n v="509443"/>
    <d v="2025-05-25T00:00:00"/>
    <n v="1"/>
    <x v="3"/>
    <s v="Paint"/>
    <x v="3"/>
    <s v="Jatinder Singh"/>
    <s v="Y"/>
    <s v="Full protection required using caps. RP must be applied prior to putting caps"/>
    <s v="Please make sure threaded holes and machines surfaces always protected from paint and rust. RP must be applied prior to putting caps and needs to be verified "/>
    <s v="N/A"/>
    <s v="N/A"/>
    <m/>
    <m/>
    <m/>
    <m/>
    <n v="201"/>
    <s v="Pending"/>
    <m/>
    <m/>
    <m/>
    <m/>
    <m/>
    <m/>
    <m/>
    <m/>
    <m/>
    <m/>
  </r>
  <r>
    <x v="0"/>
    <x v="2"/>
    <s v="25-374"/>
    <s v="Internal Audit"/>
    <x v="1"/>
    <s v="Audit CA"/>
    <x v="4"/>
    <x v="3"/>
    <x v="0"/>
    <x v="4"/>
    <s v="Product/Process Validation Receiving"/>
    <x v="0"/>
    <s v="NA"/>
    <x v="2"/>
    <s v=""/>
    <s v=""/>
    <s v=""/>
    <s v="NA"/>
    <s v="NA"/>
    <s v="NA"/>
    <s v="NA"/>
    <x v="4"/>
    <s v="Receiving"/>
    <x v="4"/>
    <s v="Laura Ray"/>
    <m/>
    <m/>
    <m/>
    <m/>
    <m/>
    <m/>
    <m/>
    <m/>
    <m/>
    <n v="23"/>
    <s v="Pending"/>
    <m/>
    <m/>
    <m/>
    <m/>
    <m/>
    <m/>
    <m/>
    <m/>
    <m/>
    <m/>
  </r>
  <r>
    <x v="0"/>
    <x v="2"/>
    <s v="25-378"/>
    <s v="Internal Audit"/>
    <x v="1"/>
    <s v="OFI"/>
    <x v="5"/>
    <x v="4"/>
    <x v="1"/>
    <x v="5"/>
    <s v="Training"/>
    <x v="0"/>
    <s v="NA"/>
    <x v="2"/>
    <s v=""/>
    <s v=""/>
    <s v=""/>
    <s v="NA"/>
    <s v="NA"/>
    <s v="NA"/>
    <s v="NA"/>
    <x v="5"/>
    <m/>
    <x v="4"/>
    <s v="Sebastian"/>
    <m/>
    <m/>
    <m/>
    <m/>
    <m/>
    <m/>
    <m/>
    <m/>
    <m/>
    <n v="22"/>
    <s v="Pending"/>
    <m/>
    <m/>
    <m/>
    <m/>
    <m/>
    <m/>
    <m/>
    <m/>
    <m/>
    <m/>
  </r>
  <r>
    <x v="0"/>
    <x v="2"/>
    <s v="25-377"/>
    <s v="Internal Audit"/>
    <x v="1"/>
    <s v="OFI"/>
    <x v="5"/>
    <x v="4"/>
    <x v="1"/>
    <x v="5"/>
    <s v="Change Control"/>
    <x v="3"/>
    <s v="NA"/>
    <x v="2"/>
    <s v="NA"/>
    <s v="NA"/>
    <s v=""/>
    <s v="NA"/>
    <s v="NA"/>
    <s v="NA"/>
    <s v="NA"/>
    <x v="6"/>
    <s v="Engineering"/>
    <x v="4"/>
    <s v="Jason "/>
    <m/>
    <m/>
    <m/>
    <m/>
    <m/>
    <m/>
    <m/>
    <m/>
    <m/>
    <n v="22"/>
    <s v="Pending"/>
    <m/>
    <m/>
    <m/>
    <m/>
    <m/>
    <m/>
    <m/>
    <m/>
    <m/>
    <m/>
  </r>
  <r>
    <x v="0"/>
    <x v="2"/>
    <s v="25-376"/>
    <s v="Internal Audit"/>
    <x v="1"/>
    <s v="OFI"/>
    <x v="5"/>
    <x v="4"/>
    <x v="1"/>
    <x v="5"/>
    <s v="Shipping"/>
    <x v="0"/>
    <s v="NA"/>
    <x v="2"/>
    <s v="NA"/>
    <s v="NA"/>
    <s v=""/>
    <s v="NA"/>
    <s v="NA"/>
    <s v="NA"/>
    <s v="NA"/>
    <x v="7"/>
    <s v="Shipping"/>
    <x v="4"/>
    <s v="Laura Ray"/>
    <m/>
    <m/>
    <m/>
    <m/>
    <m/>
    <m/>
    <m/>
    <m/>
    <m/>
    <n v="22"/>
    <s v="Pending"/>
    <m/>
    <m/>
    <m/>
    <m/>
    <m/>
    <m/>
    <m/>
    <m/>
    <m/>
    <m/>
  </r>
  <r>
    <x v="0"/>
    <x v="2"/>
    <s v="25-375"/>
    <s v="Internal Audit"/>
    <x v="1"/>
    <s v="OFI"/>
    <x v="4"/>
    <x v="3"/>
    <x v="0"/>
    <x v="4"/>
    <s v="Product/Process Validation Receiving"/>
    <x v="0"/>
    <s v="NA"/>
    <x v="2"/>
    <s v=""/>
    <s v=""/>
    <s v=""/>
    <s v="NA"/>
    <s v="NA"/>
    <s v="NA"/>
    <s v="NA"/>
    <x v="8"/>
    <s v="QA"/>
    <x v="4"/>
    <s v="Yingman Cheng"/>
    <m/>
    <m/>
    <m/>
    <m/>
    <m/>
    <m/>
    <m/>
    <m/>
    <m/>
    <n v="23"/>
    <s v="Pending"/>
    <m/>
    <m/>
    <m/>
    <m/>
    <m/>
    <m/>
    <m/>
    <m/>
    <m/>
    <m/>
  </r>
  <r>
    <x v="1"/>
    <x v="3"/>
    <m/>
    <m/>
    <x v="2"/>
    <m/>
    <x v="6"/>
    <x v="5"/>
    <x v="2"/>
    <x v="6"/>
    <m/>
    <x v="0"/>
    <m/>
    <x v="3"/>
    <m/>
    <m/>
    <m/>
    <m/>
    <m/>
    <m/>
    <m/>
    <x v="9"/>
    <m/>
    <x v="4"/>
    <m/>
    <m/>
    <m/>
    <m/>
    <m/>
    <m/>
    <m/>
    <m/>
    <m/>
    <m/>
    <m/>
    <m/>
    <m/>
    <m/>
    <m/>
    <m/>
    <m/>
    <m/>
    <m/>
    <m/>
    <m/>
    <m/>
  </r>
  <r>
    <x v="0"/>
    <x v="0"/>
    <s v="25-001"/>
    <s v="Initial Rejection"/>
    <x v="0"/>
    <s v="Log Only"/>
    <x v="7"/>
    <x v="0"/>
    <x v="0"/>
    <x v="3"/>
    <s v="Axle, Housing STR"/>
    <x v="2"/>
    <n v="516792"/>
    <x v="1"/>
    <s v=""/>
    <s v=""/>
    <s v=""/>
    <s v="count"/>
    <n v="504138"/>
    <d v="2024-12-23T00:00:00"/>
    <n v="1"/>
    <x v="10"/>
    <s v="Weld"/>
    <x v="5"/>
    <s v="QA"/>
    <m/>
    <m/>
    <s v="Use the fixture in appropriate way and verify the measurments afterwards.Debit $150"/>
    <m/>
    <m/>
    <s v="QA"/>
    <s v="QA"/>
    <s v="QA"/>
    <m/>
    <n v="370"/>
    <s v="Pending"/>
    <m/>
    <m/>
    <m/>
    <m/>
    <m/>
    <m/>
    <m/>
    <m/>
    <m/>
    <m/>
  </r>
  <r>
    <x v="0"/>
    <x v="4"/>
    <s v="25-002"/>
    <s v="Initial Rejection"/>
    <x v="0"/>
    <s v="Log Only"/>
    <x v="8"/>
    <x v="0"/>
    <x v="0"/>
    <x v="7"/>
    <s v="Control box"/>
    <x v="3"/>
    <n v="954246"/>
    <x v="1"/>
    <s v=""/>
    <s v=""/>
    <s v=""/>
    <s v="count"/>
    <n v="501223"/>
    <s v="N/A"/>
    <n v="1"/>
    <x v="11"/>
    <s v="Mateial Handling"/>
    <x v="6"/>
    <s v="QA"/>
    <m/>
    <m/>
    <s v="This should not be on us as it was mis-handled by Komatsu employees."/>
    <m/>
    <m/>
    <m/>
    <m/>
    <m/>
    <m/>
    <n v="374"/>
    <s v="Pending"/>
    <m/>
    <m/>
    <m/>
    <m/>
    <m/>
    <m/>
    <m/>
    <m/>
    <m/>
    <m/>
  </r>
  <r>
    <x v="0"/>
    <x v="0"/>
    <s v="25-003"/>
    <s v="Initial Rejection"/>
    <x v="0"/>
    <s v="Log Only"/>
    <x v="7"/>
    <x v="0"/>
    <x v="0"/>
    <x v="7"/>
    <s v="Control box"/>
    <x v="3"/>
    <n v="516427"/>
    <x v="1"/>
    <s v=""/>
    <s v=""/>
    <s v=""/>
    <s v="count"/>
    <n v="493151"/>
    <d v="2025-05-24T00:00:00"/>
    <n v="1"/>
    <x v="12"/>
    <s v="Weld"/>
    <x v="5"/>
    <s v="QA"/>
    <m/>
    <m/>
    <s v="100% Twyn inspection on all cabinets as per QA 25-002"/>
    <m/>
    <m/>
    <m/>
    <m/>
    <m/>
    <m/>
    <n v="370"/>
    <s v="Pending"/>
    <m/>
    <m/>
    <m/>
    <m/>
    <m/>
    <m/>
    <m/>
    <m/>
    <m/>
    <m/>
  </r>
  <r>
    <x v="0"/>
    <x v="4"/>
    <s v="25-004"/>
    <s v="Pull stock / Purge"/>
    <x v="0"/>
    <s v="Log Only"/>
    <x v="7"/>
    <x v="0"/>
    <x v="0"/>
    <x v="8"/>
    <s v="Grille Str."/>
    <x v="4"/>
    <n v="898398"/>
    <x v="1"/>
    <s v=""/>
    <s v=""/>
    <n v="8"/>
    <s v="don't count"/>
    <s v="N/A"/>
    <s v="N/A"/>
    <n v="1"/>
    <x v="13"/>
    <s v="Weld"/>
    <x v="7"/>
    <s v="QA"/>
    <m/>
    <m/>
    <s v="Material handlers: Make sure right parts are picked as per work order. Verify the length &amp; thread size of studs, nuts and cap screws as it can be mis-interptered easily. QA 24-178. Debit $7890.05"/>
    <m/>
    <m/>
    <m/>
    <m/>
    <m/>
    <m/>
    <n v="370"/>
    <s v="Pending"/>
    <m/>
    <m/>
    <m/>
    <m/>
    <m/>
    <m/>
    <m/>
    <m/>
    <m/>
    <m/>
  </r>
  <r>
    <x v="0"/>
    <x v="0"/>
    <s v="25-005"/>
    <s v="Initial Rejection"/>
    <x v="0"/>
    <s v="Log Only"/>
    <x v="9"/>
    <x v="0"/>
    <x v="0"/>
    <x v="9"/>
    <s v="Platfrom A, lH Deck str."/>
    <x v="5"/>
    <n v="954252"/>
    <x v="1"/>
    <s v=""/>
    <s v=""/>
    <s v=""/>
    <s v="count"/>
    <n v="503489"/>
    <s v="N/A"/>
    <n v="1"/>
    <x v="14"/>
    <s v="Weld"/>
    <x v="8"/>
    <m/>
    <m/>
    <m/>
    <s v="Okay for wash magnets needs tro be used to signal its ready for wash. Do not wash any PPAP part without if these magnets are not put on the part by quality"/>
    <m/>
    <m/>
    <m/>
    <m/>
    <m/>
    <m/>
    <n v="369"/>
    <s v="Pending"/>
    <m/>
    <m/>
    <m/>
    <m/>
    <m/>
    <m/>
    <m/>
    <m/>
    <m/>
    <m/>
  </r>
  <r>
    <x v="0"/>
    <x v="0"/>
    <s v="25-006"/>
    <s v="Initial Rejection"/>
    <x v="0"/>
    <s v="Log Only"/>
    <x v="10"/>
    <x v="0"/>
    <x v="0"/>
    <x v="7"/>
    <s v="Control box"/>
    <x v="3"/>
    <n v="954256"/>
    <x v="1"/>
    <s v=""/>
    <s v=""/>
    <s v=""/>
    <s v="count"/>
    <n v="501048"/>
    <d v="2025-11-24T00:00:00"/>
    <n v="1"/>
    <x v="15"/>
    <s v="Wash"/>
    <x v="9"/>
    <s v="QA"/>
    <m/>
    <m/>
    <s v="Kan to try wiping with alcohol instead of washing. Wash only outside and wipe down inside with alcohol."/>
    <m/>
    <m/>
    <m/>
    <m/>
    <m/>
    <m/>
    <n v="367"/>
    <s v="Pending"/>
    <m/>
    <m/>
    <m/>
    <m/>
    <m/>
    <m/>
    <m/>
    <m/>
    <m/>
    <m/>
  </r>
  <r>
    <x v="0"/>
    <x v="0"/>
    <s v="25-007"/>
    <s v="Initial Rejection"/>
    <x v="0"/>
    <s v="Log Only"/>
    <x v="10"/>
    <x v="0"/>
    <x v="0"/>
    <x v="1"/>
    <s v="Cab G, Purchased"/>
    <x v="1"/>
    <n v="516816"/>
    <x v="1"/>
    <s v=""/>
    <s v=""/>
    <s v=""/>
    <s v="count"/>
    <n v="502242"/>
    <d v="2025-11-24T00:00:00"/>
    <n v="1"/>
    <x v="16"/>
    <s v="Weld"/>
    <x v="5"/>
    <m/>
    <m/>
    <m/>
    <s v="QA 25-005 to use fixture. Debit $450.00 only"/>
    <m/>
    <m/>
    <m/>
    <m/>
    <m/>
    <m/>
    <n v="367"/>
    <s v="Pending"/>
    <m/>
    <m/>
    <m/>
    <m/>
    <m/>
    <m/>
    <m/>
    <m/>
    <m/>
    <m/>
  </r>
  <r>
    <x v="0"/>
    <x v="0"/>
    <s v="25-008"/>
    <s v="Initial Rejection"/>
    <x v="0"/>
    <s v="Log Only"/>
    <x v="10"/>
    <x v="0"/>
    <x v="0"/>
    <x v="10"/>
    <s v="Chassis"/>
    <x v="0"/>
    <s v="N/A"/>
    <x v="0"/>
    <s v=""/>
    <s v=""/>
    <s v=""/>
    <s v="count"/>
    <s v="N/A"/>
    <d v="2025-12-24T00:00:00"/>
    <n v="1"/>
    <x v="17"/>
    <s v="Weld"/>
    <x v="5"/>
    <s v="QA"/>
    <m/>
    <m/>
    <s v="QA issued stating team member must verify squarness. Mount Sockets should be checked for square after welding and do not apply excessive heat input during hollow pipe welding. "/>
    <m/>
    <m/>
    <m/>
    <m/>
    <m/>
    <m/>
    <n v="367"/>
    <s v="Pending"/>
    <m/>
    <m/>
    <m/>
    <m/>
    <m/>
    <m/>
    <m/>
    <m/>
    <m/>
    <m/>
  </r>
  <r>
    <x v="0"/>
    <x v="5"/>
    <s v="25-011"/>
    <s v="Initial Rejection"/>
    <x v="0"/>
    <s v="Log Only"/>
    <x v="11"/>
    <x v="0"/>
    <x v="0"/>
    <x v="11"/>
    <s v="Handle, Door Grab RH"/>
    <x v="0"/>
    <n v="310655"/>
    <x v="1"/>
    <s v=""/>
    <s v=""/>
    <s v=""/>
    <s v="count"/>
    <s v="N/A"/>
    <s v="N/A"/>
    <n v="31"/>
    <x v="18"/>
    <s v="Final Assembly / Shipping"/>
    <x v="10"/>
    <s v="QA"/>
    <m/>
    <m/>
    <s v="Ensure the right lable is used on the part as the the print"/>
    <m/>
    <m/>
    <m/>
    <m/>
    <m/>
    <m/>
    <n v="362"/>
    <s v="Pending"/>
    <m/>
    <m/>
    <m/>
    <m/>
    <m/>
    <m/>
    <m/>
    <m/>
    <m/>
    <m/>
  </r>
  <r>
    <x v="0"/>
    <x v="0"/>
    <s v="25-012"/>
    <s v="Initial Rejection"/>
    <x v="0"/>
    <s v="Log Only"/>
    <x v="11"/>
    <x v="0"/>
    <x v="0"/>
    <x v="12"/>
    <s v="Muffler A., Exhaust"/>
    <x v="0"/>
    <n v="310657"/>
    <x v="1"/>
    <s v=""/>
    <s v=""/>
    <s v=""/>
    <s v="count"/>
    <n v="499257"/>
    <d v="2025-11-24T00:00:00"/>
    <n v="1"/>
    <x v="19"/>
    <s v="Shipping"/>
    <x v="11"/>
    <s v="QA"/>
    <m/>
    <m/>
    <s v="Verify the part ID  with the packaing slip beofre putting them in the crate"/>
    <m/>
    <m/>
    <m/>
    <m/>
    <m/>
    <m/>
    <n v="362"/>
    <s v="Pending"/>
    <m/>
    <m/>
    <m/>
    <m/>
    <m/>
    <m/>
    <m/>
    <m/>
    <m/>
    <m/>
  </r>
  <r>
    <x v="0"/>
    <x v="0"/>
    <s v="25-015"/>
    <s v="Initial Rejection"/>
    <x v="0"/>
    <s v="Log Only"/>
    <x v="12"/>
    <x v="0"/>
    <x v="0"/>
    <x v="13"/>
    <s v="Handle, Door Grab LH"/>
    <x v="0"/>
    <n v="310629"/>
    <x v="1"/>
    <s v=""/>
    <s v=""/>
    <s v=""/>
    <s v="count"/>
    <s v="N/A"/>
    <s v="N/A"/>
    <n v="44"/>
    <x v="20"/>
    <s v="Final Assembly"/>
    <x v="11"/>
    <s v="QA"/>
    <m/>
    <m/>
    <s v="Refer the print and Quality alert to make sure the part and label is correct prir to packaging"/>
    <m/>
    <m/>
    <m/>
    <m/>
    <m/>
    <m/>
    <n v="360"/>
    <s v="Pending"/>
    <m/>
    <m/>
    <m/>
    <m/>
    <m/>
    <m/>
    <m/>
    <m/>
    <m/>
    <m/>
  </r>
  <r>
    <x v="0"/>
    <x v="0"/>
    <s v="25-016"/>
    <s v="Initial Rejection"/>
    <x v="0"/>
    <s v="Log Only"/>
    <x v="13"/>
    <x v="0"/>
    <x v="0"/>
    <x v="1"/>
    <s v="Cab G, Purchased"/>
    <x v="1"/>
    <n v="516863"/>
    <x v="1"/>
    <s v=""/>
    <s v=""/>
    <s v=""/>
    <s v="count"/>
    <n v="503174"/>
    <d v="2025-12-24T00:00:00"/>
    <n v="1"/>
    <x v="21"/>
    <s v="Weld"/>
    <x v="5"/>
    <s v="QA"/>
    <m/>
    <m/>
    <s v="QA 25-012 to do a bolt check on all nuts after welding"/>
    <m/>
    <m/>
    <m/>
    <m/>
    <m/>
    <m/>
    <n v="359"/>
    <s v="Pending"/>
    <m/>
    <m/>
    <m/>
    <m/>
    <m/>
    <m/>
    <m/>
    <m/>
    <m/>
    <m/>
  </r>
  <r>
    <x v="0"/>
    <x v="0"/>
    <s v="25-017"/>
    <s v="Initial Rejection"/>
    <x v="0"/>
    <s v="Log Only"/>
    <x v="13"/>
    <x v="0"/>
    <x v="0"/>
    <x v="14"/>
    <s v="Support, Str."/>
    <x v="0"/>
    <n v="954267"/>
    <x v="1"/>
    <s v=""/>
    <s v=""/>
    <s v=""/>
    <s v="count"/>
    <n v="505069"/>
    <d v="2025-01-25T00:00:00"/>
    <n v="1"/>
    <x v="22"/>
    <s v="Weld"/>
    <x v="12"/>
    <m/>
    <m/>
    <m/>
    <s v="QA 25-013 Debit $150 only"/>
    <m/>
    <m/>
    <m/>
    <m/>
    <m/>
    <m/>
    <n v="359"/>
    <s v="Pending"/>
    <m/>
    <m/>
    <m/>
    <m/>
    <m/>
    <m/>
    <m/>
    <m/>
    <m/>
    <m/>
  </r>
  <r>
    <x v="0"/>
    <x v="0"/>
    <s v="25-018"/>
    <s v="Initial Rejection"/>
    <x v="0"/>
    <s v="Log Only"/>
    <x v="13"/>
    <x v="0"/>
    <x v="0"/>
    <x v="15"/>
    <s v="Axle, Housing STR"/>
    <x v="2"/>
    <n v="516872"/>
    <x v="1"/>
    <s v=""/>
    <s v=""/>
    <s v=""/>
    <s v="count"/>
    <n v="505507"/>
    <d v="2025-01-25T00:00:00"/>
    <n v="1"/>
    <x v="23"/>
    <s v="Weld"/>
    <x v="5"/>
    <s v="QA"/>
    <m/>
    <m/>
    <s v="Use the fixture in appropriate way and verify the measurments afterwards if Twyn shows off location. Debit $75"/>
    <m/>
    <m/>
    <m/>
    <m/>
    <m/>
    <m/>
    <n v="359"/>
    <s v="Pending"/>
    <m/>
    <m/>
    <m/>
    <s v="Need fixture"/>
    <s v="John Megan"/>
    <m/>
    <m/>
    <m/>
    <m/>
    <m/>
  </r>
  <r>
    <x v="0"/>
    <x v="0"/>
    <s v="25-019"/>
    <s v="Initial Rejection"/>
    <x v="0"/>
    <s v="Log Only"/>
    <x v="14"/>
    <x v="0"/>
    <x v="0"/>
    <x v="16"/>
    <s v="Control box"/>
    <x v="3"/>
    <s v="N/A "/>
    <x v="4"/>
    <s v=""/>
    <s v=""/>
    <s v=""/>
    <s v="count"/>
    <s v="N/A"/>
    <d v="2025-01-22T00:00:00"/>
    <n v="1"/>
    <x v="24"/>
    <s v="Weld"/>
    <x v="13"/>
    <s v="QA"/>
    <m/>
    <m/>
    <s v="Need to weld the studs with appropriate welding parameters. "/>
    <m/>
    <m/>
    <m/>
    <m/>
    <m/>
    <m/>
    <n v="354"/>
    <s v="Pending"/>
    <m/>
    <m/>
    <m/>
    <m/>
    <m/>
    <m/>
    <m/>
    <m/>
    <m/>
    <m/>
  </r>
  <r>
    <x v="2"/>
    <x v="0"/>
    <s v="25-020"/>
    <s v="Initial Rejection"/>
    <x v="0"/>
    <s v="Log Only"/>
    <x v="14"/>
    <x v="0"/>
    <x v="0"/>
    <x v="17"/>
    <s v="Upright A., L.H. STR"/>
    <x v="0"/>
    <n v="936421"/>
    <x v="1"/>
    <s v=""/>
    <s v=""/>
    <s v=""/>
    <s v="count"/>
    <n v="197979"/>
    <d v="2025-01-01T00:00:00"/>
    <n v="1"/>
    <x v="25"/>
    <s v="Weld"/>
    <x v="14"/>
    <s v="QA"/>
    <m/>
    <m/>
    <s v="1.Engineerng needs add extra dimension to assit weld process. 2. Quality alert has been issued (25-017)."/>
    <m/>
    <m/>
    <m/>
    <m/>
    <m/>
    <m/>
    <n v="354"/>
    <s v="Pending"/>
    <m/>
    <m/>
    <m/>
    <m/>
    <m/>
    <m/>
    <m/>
    <m/>
    <m/>
    <m/>
  </r>
  <r>
    <x v="0"/>
    <x v="0"/>
    <s v="25-021"/>
    <s v="Initial Rejection"/>
    <x v="0"/>
    <s v="Log Only"/>
    <x v="15"/>
    <x v="0"/>
    <x v="0"/>
    <x v="1"/>
    <s v="Cab"/>
    <x v="1"/>
    <n v="516949"/>
    <x v="1"/>
    <s v=""/>
    <s v=""/>
    <s v=""/>
    <s v="count"/>
    <n v="503181"/>
    <d v="2025-01-25T00:00:00"/>
    <n v="1"/>
    <x v="26"/>
    <s v="Weld"/>
    <x v="5"/>
    <s v="QA"/>
    <m/>
    <m/>
    <s v="Measurement should be taken properly during welding. "/>
    <m/>
    <m/>
    <m/>
    <m/>
    <m/>
    <m/>
    <n v="352"/>
    <s v="Pending"/>
    <m/>
    <m/>
    <m/>
    <m/>
    <m/>
    <m/>
    <m/>
    <m/>
    <m/>
    <m/>
  </r>
  <r>
    <x v="0"/>
    <x v="0"/>
    <s v="25-022"/>
    <s v="Initial Rejection"/>
    <x v="0"/>
    <s v="Log Only"/>
    <x v="16"/>
    <x v="0"/>
    <x v="0"/>
    <x v="7"/>
    <s v="Control box"/>
    <x v="3"/>
    <s v="N/A, "/>
    <x v="5"/>
    <s v=""/>
    <s v=""/>
    <s v=""/>
    <s v="count"/>
    <s v="505079, 501223"/>
    <d v="2025-01-28T00:00:00"/>
    <n v="2"/>
    <x v="27"/>
    <s v="Paint"/>
    <x v="15"/>
    <s v="QA"/>
    <m/>
    <m/>
    <s v="All threaded holes must be plugged in properly before paint. "/>
    <m/>
    <m/>
    <m/>
    <m/>
    <m/>
    <m/>
    <n v="348"/>
    <s v="Pending"/>
    <m/>
    <m/>
    <m/>
    <m/>
    <m/>
    <m/>
    <m/>
    <m/>
    <m/>
    <m/>
  </r>
  <r>
    <x v="0"/>
    <x v="0"/>
    <s v="25-023"/>
    <s v="Initial Rejection"/>
    <x v="0"/>
    <s v="Log Only"/>
    <x v="17"/>
    <x v="0"/>
    <x v="0"/>
    <x v="18"/>
    <s v="Axle, Housing STR"/>
    <x v="2"/>
    <n v="516971"/>
    <x v="1"/>
    <s v=""/>
    <s v=""/>
    <s v=""/>
    <s v="count"/>
    <n v="504128"/>
    <d v="2025-01-29T00:00:00"/>
    <n v="1"/>
    <x v="28"/>
    <s v="Weld"/>
    <x v="5"/>
    <s v="Jatinder Singh"/>
    <m/>
    <m/>
    <s v="Measurement should be taken properly during marking process and should be verified after tack welding. Fixture needs to make to locate three EG7418 blockes.  "/>
    <m/>
    <m/>
    <m/>
    <m/>
    <m/>
    <m/>
    <n v="347"/>
    <s v="Pending"/>
    <m/>
    <m/>
    <m/>
    <m/>
    <m/>
    <m/>
    <m/>
    <m/>
    <m/>
    <m/>
  </r>
  <r>
    <x v="0"/>
    <x v="0"/>
    <s v="25-024"/>
    <s v="Initial Rejection"/>
    <x v="0"/>
    <s v="Log Only"/>
    <x v="18"/>
    <x v="0"/>
    <x v="0"/>
    <x v="7"/>
    <s v="Control box"/>
    <x v="3"/>
    <s v="N/A,404111"/>
    <x v="4"/>
    <s v=""/>
    <s v=""/>
    <s v=""/>
    <s v="count"/>
    <s v="501224, 504634"/>
    <d v="2025-01-30T00:00:00"/>
    <n v="11"/>
    <x v="29"/>
    <s v="Weld"/>
    <x v="16"/>
    <s v="Jatinder Singh"/>
    <m/>
    <m/>
    <s v="Studs must be welded all around as per drawing. Debit $600"/>
    <m/>
    <m/>
    <m/>
    <m/>
    <m/>
    <m/>
    <n v="346"/>
    <s v="Pending"/>
    <m/>
    <m/>
    <m/>
    <m/>
    <m/>
    <m/>
    <m/>
    <m/>
    <m/>
    <m/>
  </r>
  <r>
    <x v="0"/>
    <x v="0"/>
    <s v="25-025"/>
    <s v="Initial Rejection"/>
    <x v="0"/>
    <s v="Log Only"/>
    <x v="18"/>
    <x v="0"/>
    <x v="0"/>
    <x v="7"/>
    <s v="Control box"/>
    <x v="3"/>
    <s v="N/A"/>
    <x v="4"/>
    <s v=""/>
    <s v=""/>
    <s v=""/>
    <s v="count"/>
    <n v="505080"/>
    <d v="2025-01-30T00:00:00"/>
    <n v="1"/>
    <x v="30"/>
    <s v="Weld"/>
    <x v="5"/>
    <s v="Jatinder Singh"/>
    <m/>
    <m/>
    <s v="Rods should be welded according to the print and must be verifed after tack welding. "/>
    <m/>
    <m/>
    <m/>
    <m/>
    <m/>
    <m/>
    <n v="346"/>
    <s v="Pending"/>
    <m/>
    <m/>
    <m/>
    <m/>
    <m/>
    <m/>
    <m/>
    <m/>
    <m/>
    <m/>
  </r>
  <r>
    <x v="0"/>
    <x v="0"/>
    <s v="25-026"/>
    <s v="Initial Rejection"/>
    <x v="0"/>
    <s v="Log Only"/>
    <x v="19"/>
    <x v="0"/>
    <x v="0"/>
    <x v="7"/>
    <s v="Control box"/>
    <x v="3"/>
    <s v="N/A,404080"/>
    <x v="4"/>
    <s v=""/>
    <s v=""/>
    <s v=""/>
    <s v="count"/>
    <n v="505078"/>
    <d v="2025-01-31T00:00:00"/>
    <n v="1"/>
    <x v="31"/>
    <s v="Weld"/>
    <x v="0"/>
    <s v="Jatinder Singh"/>
    <m/>
    <m/>
    <s v="Welder should cross check all the Componets after welding. Inspectors must verify all welded components with TWYN.Debit $600"/>
    <m/>
    <m/>
    <m/>
    <m/>
    <m/>
    <m/>
    <n v="345"/>
    <s v="Pending"/>
    <m/>
    <m/>
    <m/>
    <m/>
    <m/>
    <m/>
    <m/>
    <m/>
    <m/>
    <m/>
  </r>
  <r>
    <x v="0"/>
    <x v="0"/>
    <s v="25-027"/>
    <s v="Initial Rejection"/>
    <x v="0"/>
    <s v="Log Only"/>
    <x v="20"/>
    <x v="6"/>
    <x v="0"/>
    <x v="19"/>
    <s v="Tank A, Def Covers"/>
    <x v="6"/>
    <n v="516993"/>
    <x v="1"/>
    <s v=""/>
    <s v=""/>
    <s v=""/>
    <s v="count"/>
    <n v="505530"/>
    <d v="2025-01-03T00:00:00"/>
    <n v="1"/>
    <x v="32"/>
    <s v="Weld"/>
    <x v="6"/>
    <s v="Jatinder Singh"/>
    <s v="Y"/>
    <s v="Threads must be protected like with aluminium foil or apply anti spatter spray before to start welding. QA alert has been also issued."/>
    <s v="Threads must be protected like with aluminium foil or apply anti spatter spray before to start welding. "/>
    <s v="N/A"/>
    <s v="N/A"/>
    <m/>
    <m/>
    <m/>
    <m/>
    <n v="342"/>
    <s v="Pending"/>
    <m/>
    <m/>
    <m/>
    <m/>
    <m/>
    <m/>
    <m/>
    <m/>
    <m/>
    <m/>
  </r>
  <r>
    <x v="0"/>
    <x v="0"/>
    <s v="25-028"/>
    <s v="Initial Rejection"/>
    <x v="0"/>
    <s v="Log Only"/>
    <x v="20"/>
    <x v="6"/>
    <x v="0"/>
    <x v="18"/>
    <s v="Axle Housing STR"/>
    <x v="2"/>
    <n v="516999"/>
    <x v="1"/>
    <s v=""/>
    <s v=""/>
    <s v=""/>
    <s v="count"/>
    <n v="504671"/>
    <d v="2025-02-04T00:00:00"/>
    <n v="1"/>
    <x v="33"/>
    <s v="Weld"/>
    <x v="17"/>
    <s v="Jatinder Singh"/>
    <s v="Y"/>
    <s v="Please remove all tack welds after welding and holes also should be protected from molten metal. Measurements should be verified before to start welding. QA alert has been also issued. "/>
    <s v="Please remove all tack welds after welding and holes also should be protected from molten metal. Measurements should be verified before to start welding."/>
    <s v="N/A"/>
    <s v="N/A"/>
    <m/>
    <m/>
    <m/>
    <m/>
    <n v="342"/>
    <s v="Pending"/>
    <m/>
    <m/>
    <m/>
    <m/>
    <m/>
    <m/>
    <m/>
    <m/>
    <m/>
    <m/>
  </r>
  <r>
    <x v="0"/>
    <x v="0"/>
    <s v="25-028.1"/>
    <s v="Initial Rejection"/>
    <x v="0"/>
    <s v="Log Only"/>
    <x v="21"/>
    <x v="6"/>
    <x v="0"/>
    <x v="20"/>
    <s v="Axle Housing STR"/>
    <x v="2"/>
    <n v="898538"/>
    <x v="1"/>
    <s v=""/>
    <s v=""/>
    <n v="8"/>
    <s v="don't count"/>
    <n v="504468"/>
    <d v="2025-01-07T00:00:00"/>
    <n v="1"/>
    <x v="34"/>
    <s v="Weld"/>
    <x v="2"/>
    <s v="Jatinder Singh"/>
    <s v="Y"/>
    <s v="Start Auditing LPA"/>
    <s v="Always use appropriate welding parameters and techniques. Operator must inspect his own work and fix it on the spot. Even single pin hole, single undercut,  weld barries, tiny lack of fusions are not acceptable any more. Debit $2400 only"/>
    <s v="N/A"/>
    <s v="N/A"/>
    <m/>
    <m/>
    <m/>
    <m/>
    <n v="340"/>
    <s v="Pending"/>
    <m/>
    <m/>
    <m/>
    <m/>
    <m/>
    <m/>
    <m/>
    <m/>
    <m/>
    <m/>
  </r>
  <r>
    <x v="0"/>
    <x v="0"/>
    <s v="25-029"/>
    <s v="Initial Rejection"/>
    <x v="0"/>
    <s v="Log Only"/>
    <x v="22"/>
    <x v="6"/>
    <x v="0"/>
    <x v="19"/>
    <s v="Tank A Covers"/>
    <x v="6"/>
    <n v="520007"/>
    <x v="1"/>
    <m/>
    <m/>
    <m/>
    <s v="count"/>
    <n v="520007"/>
    <d v="2025-08-25T00:00:00"/>
    <n v="1"/>
    <x v="35"/>
    <s v="Weld"/>
    <x v="18"/>
    <s v="Sibin Siva"/>
    <s v="Y"/>
    <s v="Highlighted the note on print to keep both faces of item 3 &amp; Item 6 within 1mm. Added note to print make sure the face of Item 6 is flat."/>
    <s v="Make sure the faces are flat and the distance between the faces of bottom and top brackets are within 1 mm"/>
    <s v="N/A"/>
    <s v="N/A"/>
    <m/>
    <m/>
    <m/>
    <m/>
    <m/>
    <m/>
    <m/>
    <m/>
    <m/>
    <m/>
    <m/>
    <m/>
    <m/>
    <m/>
    <m/>
    <m/>
  </r>
  <r>
    <x v="0"/>
    <x v="0"/>
    <s v="25-030"/>
    <s v="Initial Rejection"/>
    <x v="0"/>
    <s v="Log Only"/>
    <x v="22"/>
    <x v="6"/>
    <x v="0"/>
    <x v="21"/>
    <s v="Platform LH Deck "/>
    <x v="5"/>
    <n v="517011"/>
    <x v="1"/>
    <s v=""/>
    <s v=""/>
    <s v=""/>
    <s v="count"/>
    <n v="503420"/>
    <d v="2025-01-04T00:00:00"/>
    <n v="1"/>
    <x v="36"/>
    <s v="Weld"/>
    <x v="6"/>
    <s v="Jatinder Singh"/>
    <s v="Y"/>
    <s v="Arc strikes and tack welds must be grind off . These kinds of defects are not acceptable. Quality alert has been issued. "/>
    <s v="Arc strikes and tack welds must be grind off . These kinds of defects are not acceptable. "/>
    <s v="N/A"/>
    <s v="N/A"/>
    <m/>
    <m/>
    <m/>
    <m/>
    <n v="341"/>
    <s v="Pending"/>
    <m/>
    <m/>
    <m/>
    <m/>
    <m/>
    <m/>
    <m/>
    <m/>
    <m/>
    <m/>
  </r>
  <r>
    <x v="0"/>
    <x v="0"/>
    <s v="25-031"/>
    <s v="Initial Rejection"/>
    <x v="0"/>
    <s v="Log Only"/>
    <x v="23"/>
    <x v="6"/>
    <x v="0"/>
    <x v="22"/>
    <s v="Chassis (SP-165)"/>
    <x v="0"/>
    <s v="N/A"/>
    <x v="0"/>
    <s v=""/>
    <s v=""/>
    <s v=""/>
    <s v="count"/>
    <s v="N/A"/>
    <d v="2024-12-06T00:00:00"/>
    <n v="1"/>
    <x v="37"/>
    <s v="Weld"/>
    <x v="0"/>
    <s v="Jatinder Singh"/>
    <s v="Y"/>
    <s v="ITP must be signed off"/>
    <s v="Part must be fully checked with TWYN/ Visually for missing components and stamp. Kit should be also verified for all components before to use.  "/>
    <s v="N/A"/>
    <s v="N/A"/>
    <m/>
    <m/>
    <m/>
    <m/>
    <n v="339"/>
    <s v="Pending"/>
    <m/>
    <m/>
    <m/>
    <m/>
    <m/>
    <m/>
    <m/>
    <m/>
    <m/>
    <m/>
  </r>
  <r>
    <x v="0"/>
    <x v="0"/>
    <s v="25-033"/>
    <s v="Initial Rejection"/>
    <x v="0"/>
    <s v="Log Only"/>
    <x v="24"/>
    <x v="6"/>
    <x v="0"/>
    <x v="20"/>
    <s v="Axle Housing STR"/>
    <x v="2"/>
    <n v="517036"/>
    <x v="1"/>
    <s v=""/>
    <s v=""/>
    <s v=""/>
    <s v="count"/>
    <n v="504463"/>
    <d v="2025-01-07T00:00:00"/>
    <n v="1"/>
    <x v="34"/>
    <s v="Weld"/>
    <x v="2"/>
    <s v="Jatinder Singh"/>
    <s v="Y"/>
    <s v="Start Auditing LPA"/>
    <s v="Always use appropriate welding parameters and techniques. Operator must inspect his own work and fix it on the spot. Even single pin hole, single undercut,  weld barries, tiny lack of fusions are not acceptable any more. Debit $4200"/>
    <s v="N/A"/>
    <s v="N/A"/>
    <m/>
    <m/>
    <m/>
    <m/>
    <n v="338"/>
    <s v="Pending"/>
    <m/>
    <m/>
    <m/>
    <m/>
    <m/>
    <m/>
    <m/>
    <m/>
    <m/>
    <m/>
  </r>
  <r>
    <x v="0"/>
    <x v="0"/>
    <s v="25-034"/>
    <s v="Initial Rejection"/>
    <x v="0"/>
    <s v="Log Only"/>
    <x v="24"/>
    <x v="6"/>
    <x v="0"/>
    <x v="20"/>
    <s v="Axle Housing STR"/>
    <x v="2"/>
    <n v="517037"/>
    <x v="1"/>
    <s v=""/>
    <s v=""/>
    <s v=""/>
    <s v="count"/>
    <n v="504461"/>
    <d v="2025-01-07T00:00:00"/>
    <n v="1"/>
    <x v="34"/>
    <s v="Weld"/>
    <x v="2"/>
    <s v="Jatinder Singh"/>
    <s v="Y"/>
    <s v="Start Auditing LPA"/>
    <s v="Always use appropriate welding parameters and techniques. Operator must inspect his own work and fix it on the spot. Even single pin hole, single undercut,  weld barries, tiny lack of fusions are not acceptable any more. Debit $2400 only"/>
    <s v="N/A"/>
    <s v="N/A"/>
    <m/>
    <m/>
    <m/>
    <m/>
    <n v="338"/>
    <s v="Pending"/>
    <m/>
    <m/>
    <m/>
    <m/>
    <m/>
    <m/>
    <m/>
    <m/>
    <m/>
    <m/>
  </r>
  <r>
    <x v="0"/>
    <x v="0"/>
    <s v="25-035"/>
    <s v="Initial Rejection"/>
    <x v="0"/>
    <s v="Log Only"/>
    <x v="24"/>
    <x v="6"/>
    <x v="0"/>
    <x v="20"/>
    <s v="Axle Housing STR"/>
    <x v="2"/>
    <n v="898547"/>
    <x v="1"/>
    <s v=""/>
    <s v=""/>
    <n v="8"/>
    <s v="count"/>
    <n v="504674"/>
    <d v="2025-01-07T00:00:00"/>
    <n v="1"/>
    <x v="34"/>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338"/>
    <s v="Pending"/>
    <m/>
    <m/>
    <m/>
    <m/>
    <m/>
    <m/>
    <m/>
    <m/>
    <m/>
    <m/>
  </r>
  <r>
    <x v="0"/>
    <x v="0"/>
    <s v="25-036"/>
    <s v="Initial Rejection"/>
    <x v="0"/>
    <s v="Log Only"/>
    <x v="24"/>
    <x v="6"/>
    <x v="0"/>
    <x v="20"/>
    <s v="Axle Housing STR"/>
    <x v="2"/>
    <n v="898548"/>
    <x v="1"/>
    <s v=""/>
    <s v=""/>
    <n v="8"/>
    <s v="count"/>
    <n v="504675"/>
    <d v="2025-01-07T00:00:00"/>
    <n v="1"/>
    <x v="34"/>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338"/>
    <s v="Pending"/>
    <m/>
    <m/>
    <m/>
    <m/>
    <m/>
    <m/>
    <m/>
    <m/>
    <m/>
    <m/>
  </r>
  <r>
    <x v="0"/>
    <x v="0"/>
    <s v="25-037"/>
    <s v="Initial Rejection"/>
    <x v="0"/>
    <s v="Log Only"/>
    <x v="24"/>
    <x v="6"/>
    <x v="0"/>
    <x v="20"/>
    <s v="Axle Housing STR"/>
    <x v="2"/>
    <n v="517046"/>
    <x v="1"/>
    <s v=""/>
    <s v=""/>
    <s v=""/>
    <s v="count"/>
    <n v="504467"/>
    <d v="2025-01-07T00:00:00"/>
    <n v="1"/>
    <x v="34"/>
    <s v="Weld"/>
    <x v="2"/>
    <s v="Jatinder Singh"/>
    <s v="Y"/>
    <s v="Start Auditing LPA"/>
    <s v="Always use appropriate welding parameters and techniques. Operator must inspect his own work and fix it on the spot. Even single pin hole, single undercut,  weld barries, tiny lack of fusions are not acceptable any more. Debit 7500.00"/>
    <s v="N/A"/>
    <s v="N/A"/>
    <m/>
    <m/>
    <m/>
    <m/>
    <n v="338"/>
    <s v="Pending"/>
    <m/>
    <m/>
    <m/>
    <m/>
    <m/>
    <m/>
    <m/>
    <m/>
    <m/>
    <m/>
  </r>
  <r>
    <x v="0"/>
    <x v="0"/>
    <s v="25-038"/>
    <s v="Initial Rejection"/>
    <x v="0"/>
    <s v="Log Only"/>
    <x v="24"/>
    <x v="6"/>
    <x v="0"/>
    <x v="20"/>
    <s v="Axle Housing STR"/>
    <x v="2"/>
    <n v="517045"/>
    <x v="1"/>
    <s v=""/>
    <s v=""/>
    <s v=""/>
    <s v="count"/>
    <n v="504462"/>
    <d v="2025-01-07T00:00:00"/>
    <n v="1"/>
    <x v="34"/>
    <s v="Weld"/>
    <x v="2"/>
    <s v="Jatinder Singh"/>
    <s v="Y"/>
    <s v="Start Auditing LPA"/>
    <s v="Always use appropriate welding parameters and techniques. Operator must inspect his own work and fix it on the spot. Even single pin hole, single undercut,  weld barries, tiny lack of fusions are not acceptable any more. Debit $3000"/>
    <s v="N/A"/>
    <s v="N/A"/>
    <m/>
    <m/>
    <m/>
    <m/>
    <n v="338"/>
    <s v="Pending"/>
    <m/>
    <m/>
    <m/>
    <m/>
    <m/>
    <m/>
    <m/>
    <m/>
    <m/>
    <m/>
  </r>
  <r>
    <x v="0"/>
    <x v="0"/>
    <s v="25-039"/>
    <s v="Initial Rejection"/>
    <x v="0"/>
    <s v="Log Only"/>
    <x v="25"/>
    <x v="6"/>
    <x v="0"/>
    <x v="23"/>
    <s v="Tank a., Def cover"/>
    <x v="6"/>
    <n v="517054"/>
    <x v="1"/>
    <s v=""/>
    <s v=""/>
    <s v=""/>
    <s v="count"/>
    <n v="505526"/>
    <d v="2025-03-10T00:00:00"/>
    <n v="1"/>
    <x v="38"/>
    <s v="Weld"/>
    <x v="5"/>
    <s v="Jatinder Singh"/>
    <s v="Y"/>
    <s v="Part must be reverified after marking. Quality alert has been issued. "/>
    <s v="Measurements should be taken properly and verified after tack welding. "/>
    <s v="N/A"/>
    <s v="N/A"/>
    <m/>
    <m/>
    <m/>
    <m/>
    <m/>
    <s v="Pending"/>
    <m/>
    <m/>
    <m/>
    <m/>
    <m/>
    <m/>
    <m/>
    <m/>
    <m/>
    <m/>
  </r>
  <r>
    <x v="0"/>
    <x v="0"/>
    <s v="25-040"/>
    <s v="Initial Rejection"/>
    <x v="0"/>
    <s v="Log Only"/>
    <x v="26"/>
    <x v="6"/>
    <x v="0"/>
    <x v="24"/>
    <s v="Gasket/ Axle"/>
    <x v="2"/>
    <n v="517043"/>
    <x v="1"/>
    <s v=""/>
    <s v=""/>
    <s v=""/>
    <s v="count"/>
    <s v="N/A"/>
    <d v="2025-03-11T00:00:00"/>
    <n v="1"/>
    <x v="39"/>
    <s v="Weld"/>
    <x v="17"/>
    <s v="Jatinder Singh"/>
    <s v="Y"/>
    <s v="Must be inspect ed properly"/>
    <s v="Always supply good quality parts to customer."/>
    <s v="N/A"/>
    <s v="N/A"/>
    <m/>
    <m/>
    <m/>
    <m/>
    <m/>
    <s v="Pending"/>
    <m/>
    <m/>
    <m/>
    <m/>
    <m/>
    <m/>
    <m/>
    <m/>
    <m/>
    <m/>
  </r>
  <r>
    <x v="0"/>
    <x v="0"/>
    <s v="25-041"/>
    <s v="Initial Rejection"/>
    <x v="0"/>
    <s v="Log Only"/>
    <x v="26"/>
    <x v="6"/>
    <x v="0"/>
    <x v="25"/>
    <s v="Pivot eye bolts/Axle"/>
    <x v="2"/>
    <n v="517047"/>
    <x v="1"/>
    <s v=""/>
    <s v=""/>
    <s v=""/>
    <s v="count"/>
    <s v="N/A"/>
    <d v="2025-03-11T00:00:00"/>
    <n v="1"/>
    <x v="40"/>
    <s v="Weld"/>
    <x v="17"/>
    <s v="Jatinder Singh"/>
    <s v="Y"/>
    <s v="Start Auditing LPA"/>
    <s v="Always supply good quality parts to customer."/>
    <s v="N/A"/>
    <s v="N/A"/>
    <m/>
    <m/>
    <m/>
    <m/>
    <m/>
    <m/>
    <m/>
    <m/>
    <m/>
    <m/>
    <m/>
    <m/>
    <m/>
    <m/>
    <m/>
    <m/>
  </r>
  <r>
    <x v="0"/>
    <x v="0"/>
    <s v="25-042"/>
    <s v="Initial Rejection"/>
    <x v="0"/>
    <s v="Log Only"/>
    <x v="26"/>
    <x v="6"/>
    <x v="0"/>
    <x v="1"/>
    <s v="Cab G."/>
    <x v="1"/>
    <n v="517068"/>
    <x v="1"/>
    <s v=""/>
    <s v=""/>
    <s v=""/>
    <s v="count"/>
    <n v="503353"/>
    <d v="2025-02-11T00:00:00"/>
    <n v="1"/>
    <x v="41"/>
    <s v="Assembly"/>
    <x v="19"/>
    <s v="Jatinder Singh"/>
    <s v="Y"/>
    <s v="Part should be marked off as per customer drawing and verifed from inspector. QA has been issued."/>
    <s v="Part should be marked off as per customer drawing and verifed from inspector. "/>
    <s v="N/A"/>
    <s v="N/A"/>
    <m/>
    <m/>
    <m/>
    <m/>
    <m/>
    <m/>
    <m/>
    <m/>
    <m/>
    <m/>
    <m/>
    <m/>
    <m/>
    <m/>
    <m/>
    <m/>
  </r>
  <r>
    <x v="0"/>
    <x v="0"/>
    <s v="25-043"/>
    <s v="Initial Rejection"/>
    <x v="0"/>
    <s v="Log Only"/>
    <x v="27"/>
    <x v="6"/>
    <x v="0"/>
    <x v="7"/>
    <s v="Control box"/>
    <x v="3"/>
    <s v="N/A,404127"/>
    <x v="6"/>
    <m/>
    <m/>
    <m/>
    <s v="count"/>
    <n v="501224"/>
    <d v="2025-01-13T00:00:00"/>
    <n v="1"/>
    <x v="42"/>
    <s v="Weld"/>
    <x v="0"/>
    <s v="Jatinder Singh"/>
    <s v="Y"/>
    <s v="ITP must be signed off"/>
    <s v="Presence of all components must be verify with drawing and TWYN inspection after final welding.  Debit $600"/>
    <s v="N/A"/>
    <s v="N/A"/>
    <m/>
    <m/>
    <m/>
    <m/>
    <m/>
    <m/>
    <m/>
    <m/>
    <m/>
    <m/>
    <m/>
    <m/>
    <m/>
    <m/>
    <m/>
    <m/>
  </r>
  <r>
    <x v="0"/>
    <x v="0"/>
    <s v="25-044"/>
    <s v="Initial Rejection"/>
    <x v="0"/>
    <s v="Log Only"/>
    <x v="27"/>
    <x v="6"/>
    <x v="0"/>
    <x v="26"/>
    <s v="Platform RH Deck"/>
    <x v="5"/>
    <n v="517088"/>
    <x v="1"/>
    <m/>
    <m/>
    <m/>
    <s v="count"/>
    <n v="504939"/>
    <d v="2025-02-13T00:00:00"/>
    <n v="1"/>
    <x v="43"/>
    <s v="Shipping"/>
    <x v="6"/>
    <s v="Jatinder Singh"/>
    <s v="Y"/>
    <s v="More Training should be provided to employees"/>
    <s v="Part should be carefully load on the stand and fully secured with the straps before to ship. "/>
    <s v="N/A"/>
    <s v="N/A"/>
    <m/>
    <m/>
    <m/>
    <m/>
    <m/>
    <m/>
    <m/>
    <m/>
    <m/>
    <m/>
    <m/>
    <m/>
    <m/>
    <m/>
    <m/>
    <m/>
  </r>
  <r>
    <x v="0"/>
    <x v="0"/>
    <s v="25-045"/>
    <s v="Initial Rejection"/>
    <x v="0"/>
    <s v="Log Only"/>
    <x v="27"/>
    <x v="6"/>
    <x v="0"/>
    <x v="3"/>
    <s v="Axle Housing STR"/>
    <x v="2"/>
    <n v="517089"/>
    <x v="1"/>
    <m/>
    <m/>
    <m/>
    <s v="count"/>
    <n v="504145"/>
    <d v="2025-02-13T00:00:00"/>
    <n v="1"/>
    <x v="44"/>
    <s v="Weld"/>
    <x v="19"/>
    <s v="Jatinder Singh"/>
    <s v="Y"/>
    <s v="More Training should be provided to employees"/>
    <s v="Part must be welded to print and fully inspected after final welding. "/>
    <s v="N/A"/>
    <s v="N/A"/>
    <m/>
    <m/>
    <m/>
    <m/>
    <m/>
    <m/>
    <m/>
    <m/>
    <m/>
    <m/>
    <m/>
    <m/>
    <m/>
    <m/>
    <m/>
    <m/>
  </r>
  <r>
    <x v="0"/>
    <x v="0"/>
    <s v="25-046"/>
    <s v="Initial Rejection"/>
    <x v="0"/>
    <s v="Log Only"/>
    <x v="28"/>
    <x v="6"/>
    <x v="0"/>
    <x v="1"/>
    <s v="Cab G."/>
    <x v="1"/>
    <n v="517102"/>
    <x v="1"/>
    <s v=""/>
    <s v=""/>
    <s v=""/>
    <s v="count"/>
    <n v="503352"/>
    <d v="2025-02-11T00:00:00"/>
    <n v="1"/>
    <x v="41"/>
    <s v="Assembly"/>
    <x v="19"/>
    <s v="Jatinder Singh"/>
    <s v="Y"/>
    <s v="Part should be marked off as per customer drawing and verifed from inspector. QA has been issued."/>
    <s v="Part should be marked off as per customer drawing and verifed from inspector. "/>
    <s v="N/A"/>
    <s v="N/A"/>
    <m/>
    <m/>
    <m/>
    <m/>
    <m/>
    <m/>
    <m/>
    <m/>
    <m/>
    <m/>
    <m/>
    <m/>
    <m/>
    <m/>
    <m/>
    <m/>
  </r>
  <r>
    <x v="0"/>
    <x v="0"/>
    <s v="25-047"/>
    <s v="Initial Rejection"/>
    <x v="0"/>
    <s v="Log Only"/>
    <x v="28"/>
    <x v="6"/>
    <x v="0"/>
    <x v="27"/>
    <s v="Cab G."/>
    <x v="1"/>
    <n v="517098"/>
    <x v="1"/>
    <m/>
    <m/>
    <m/>
    <s v="count"/>
    <n v="499450"/>
    <d v="2025-03-14T00:00:00"/>
    <n v="1"/>
    <x v="45"/>
    <s v="Weld"/>
    <x v="5"/>
    <s v="Jatinder Singh"/>
    <s v="Y"/>
    <s v="Quality alert has been issued and operators already have mating bolts. "/>
    <s v="Nuts should be welded with the help of mating bolts. "/>
    <s v="N/A"/>
    <s v="N/A"/>
    <m/>
    <m/>
    <m/>
    <m/>
    <m/>
    <m/>
    <m/>
    <m/>
    <m/>
    <m/>
    <m/>
    <m/>
    <m/>
    <m/>
    <m/>
    <m/>
  </r>
  <r>
    <x v="0"/>
    <x v="0"/>
    <s v="25-048"/>
    <s v="Initial Rejection"/>
    <x v="0"/>
    <s v="Log Only"/>
    <x v="28"/>
    <x v="6"/>
    <x v="0"/>
    <x v="28"/>
    <s v="Deck"/>
    <x v="5"/>
    <n v="954283"/>
    <x v="1"/>
    <m/>
    <m/>
    <m/>
    <s v="count"/>
    <n v="503436"/>
    <d v="2025-03-14T00:00:00"/>
    <n v="1"/>
    <x v="46"/>
    <s v="Weld"/>
    <x v="2"/>
    <s v="Jatinder Singh"/>
    <s v="Y"/>
    <s v="Start Auditing LPA"/>
    <s v="Welders must use the appropriate welding techniques and parameters in order to achieve high welding quality. Welds quality should also meet Komatsu QC 4.5 standard. "/>
    <s v="N/A"/>
    <s v="N/A"/>
    <m/>
    <m/>
    <m/>
    <m/>
    <m/>
    <m/>
    <m/>
    <m/>
    <m/>
    <m/>
    <m/>
    <m/>
    <m/>
    <m/>
    <m/>
    <m/>
  </r>
  <r>
    <x v="0"/>
    <x v="0"/>
    <s v="25-049"/>
    <s v="Initial Rejection"/>
    <x v="0"/>
    <s v="Log Only"/>
    <x v="29"/>
    <x v="6"/>
    <x v="0"/>
    <x v="29"/>
    <s v="CTR Deck"/>
    <x v="5"/>
    <n v="517124"/>
    <x v="1"/>
    <m/>
    <m/>
    <m/>
    <s v="count"/>
    <n v="505451"/>
    <d v="2025-02-18T00:00:00"/>
    <n v="1"/>
    <x v="47"/>
    <s v="Weld"/>
    <x v="0"/>
    <s v="Jatinder Singh"/>
    <s v="Y"/>
    <s v="ITP must be signed off"/>
    <s v="Part must be fully checked with TWYN/ Visually for missing components and stamp. Kit should be also verified for all components before to use.  Debit $75"/>
    <s v="N/A"/>
    <s v="N/A"/>
    <m/>
    <m/>
    <m/>
    <m/>
    <m/>
    <m/>
    <m/>
    <m/>
    <m/>
    <m/>
    <m/>
    <m/>
    <m/>
    <m/>
    <m/>
    <m/>
  </r>
  <r>
    <x v="0"/>
    <x v="0"/>
    <s v="25-050"/>
    <s v="Initial Rejection"/>
    <x v="0"/>
    <s v="Log Only"/>
    <x v="29"/>
    <x v="6"/>
    <x v="0"/>
    <x v="20"/>
    <s v="Axle Housing STR"/>
    <x v="2"/>
    <n v="898590"/>
    <x v="1"/>
    <s v=""/>
    <s v=""/>
    <n v="8"/>
    <s v="count"/>
    <n v="504677"/>
    <d v="2025-01-07T00:00:00"/>
    <n v="1"/>
    <x v="34"/>
    <s v="Weld"/>
    <x v="2"/>
    <s v="Jatinder Singh"/>
    <s v="Y"/>
    <s v="Start Auditing LPA"/>
    <s v="Always use appropriate welding parameters and techniques. Operator must inspect his own work and fix it on the spot. Even single pin hole, single undercut,  weld barries, tiny lack of fusions are not acceptable any more. Debit $150"/>
    <s v="N/A"/>
    <s v="N/A"/>
    <m/>
    <m/>
    <m/>
    <m/>
    <n v="327"/>
    <s v="Pending"/>
    <m/>
    <m/>
    <m/>
    <m/>
    <m/>
    <m/>
    <m/>
    <m/>
    <m/>
    <m/>
  </r>
  <r>
    <x v="0"/>
    <x v="0"/>
    <s v="25-051"/>
    <s v="Initial Rejection"/>
    <x v="0"/>
    <s v="Log Only"/>
    <x v="29"/>
    <x v="6"/>
    <x v="0"/>
    <x v="3"/>
    <s v="Axle Housing STR"/>
    <x v="2"/>
    <n v="898570"/>
    <x v="1"/>
    <s v=""/>
    <s v=""/>
    <n v="8"/>
    <s v="count"/>
    <n v="504148"/>
    <d v="2025-01-07T00:00:00"/>
    <n v="1"/>
    <x v="34"/>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327"/>
    <s v="Pending"/>
    <m/>
    <m/>
    <m/>
    <m/>
    <m/>
    <m/>
    <m/>
    <m/>
    <m/>
    <m/>
  </r>
  <r>
    <x v="0"/>
    <x v="0"/>
    <s v="25-052"/>
    <s v="Initial Rejection"/>
    <x v="0"/>
    <s v="Log Only"/>
    <x v="30"/>
    <x v="6"/>
    <x v="0"/>
    <x v="20"/>
    <s v="Axle Housing STR"/>
    <x v="2"/>
    <n v="517138"/>
    <x v="1"/>
    <m/>
    <m/>
    <m/>
    <s v="count"/>
    <n v="604461"/>
    <d v="2025-01-10T00:00:00"/>
    <n v="1"/>
    <x v="48"/>
    <s v="Weld"/>
    <x v="2"/>
    <s v="Jatinder Singh"/>
    <s v="Y"/>
    <s v="QA has been issued."/>
    <s v="Cap Screws are must be welded all-around as per Komatsu Standard 4.01.001Debit $150"/>
    <s v="N/A"/>
    <s v="N/A"/>
    <m/>
    <m/>
    <m/>
    <m/>
    <m/>
    <m/>
    <m/>
    <m/>
    <m/>
    <m/>
    <m/>
    <m/>
    <m/>
    <m/>
    <m/>
    <m/>
  </r>
  <r>
    <x v="0"/>
    <x v="0"/>
    <s v="25-053"/>
    <s v="Initial Rejection"/>
    <x v="0"/>
    <s v="Log Only"/>
    <x v="30"/>
    <x v="6"/>
    <x v="0"/>
    <x v="20"/>
    <s v="Axle Housing STR"/>
    <x v="2"/>
    <n v="898595"/>
    <x v="1"/>
    <s v=""/>
    <s v=""/>
    <n v="8"/>
    <s v="count"/>
    <n v="504453"/>
    <d v="2025-01-07T00:00:00"/>
    <n v="1"/>
    <x v="49"/>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326"/>
    <s v="Pending"/>
    <m/>
    <m/>
    <m/>
    <m/>
    <m/>
    <m/>
    <m/>
    <m/>
    <m/>
    <m/>
  </r>
  <r>
    <x v="0"/>
    <x v="0"/>
    <s v="25-054"/>
    <s v="Initial Rejection"/>
    <x v="0"/>
    <s v="Log Only"/>
    <x v="30"/>
    <x v="6"/>
    <x v="0"/>
    <x v="30"/>
    <s v="Grille STR"/>
    <x v="4"/>
    <n v="517142"/>
    <x v="1"/>
    <m/>
    <m/>
    <m/>
    <s v="count"/>
    <n v="502768"/>
    <d v="2025-01-10T00:00:00"/>
    <n v="1"/>
    <x v="50"/>
    <s v="Weld"/>
    <x v="16"/>
    <s v="Jatinder Singh"/>
    <s v="Y"/>
    <s v="Quality alert has been issued."/>
    <s v="Cap Screws are must be welded appropriatly as per customer drawing.  Debit $600"/>
    <s v="N/A"/>
    <s v="N/A"/>
    <m/>
    <m/>
    <m/>
    <m/>
    <m/>
    <m/>
    <m/>
    <m/>
    <m/>
    <m/>
    <m/>
    <m/>
    <m/>
    <m/>
    <m/>
    <m/>
  </r>
  <r>
    <x v="0"/>
    <x v="0"/>
    <s v="25-055"/>
    <s v="Initial Rejection"/>
    <x v="0"/>
    <s v="Log Only"/>
    <x v="31"/>
    <x v="6"/>
    <x v="0"/>
    <x v="7"/>
    <s v="Control Box"/>
    <x v="3"/>
    <n v="517116"/>
    <x v="1"/>
    <m/>
    <m/>
    <m/>
    <s v="count"/>
    <n v="501222"/>
    <d v="2025-02-20T00:00:00"/>
    <n v="1"/>
    <x v="51"/>
    <s v="Weld"/>
    <x v="5"/>
    <s v="Jatinder Singh"/>
    <s v="Y"/>
    <s v="Operator must check critical dimension twice."/>
    <s v="Measurements should be taken properly and verified after tack welding. "/>
    <s v="N/A"/>
    <s v="N/A"/>
    <m/>
    <m/>
    <m/>
    <m/>
    <m/>
    <m/>
    <m/>
    <m/>
    <m/>
    <m/>
    <m/>
    <m/>
    <m/>
    <m/>
    <m/>
    <m/>
  </r>
  <r>
    <x v="0"/>
    <x v="0"/>
    <s v="25-057"/>
    <s v="Initial Rejection"/>
    <x v="0"/>
    <s v="Log Only"/>
    <x v="31"/>
    <x v="6"/>
    <x v="0"/>
    <x v="2"/>
    <s v="Axle Housing STR"/>
    <x v="2"/>
    <n v="517152"/>
    <x v="1"/>
    <m/>
    <m/>
    <m/>
    <s v="count"/>
    <n v="501788"/>
    <d v="2024-09-20T00:00:00"/>
    <n v="1"/>
    <x v="52"/>
    <s v="Weld"/>
    <x v="5"/>
    <s v="Jatinder Singh"/>
    <s v="Y"/>
    <s v="Fixture required"/>
    <s v="Measurements should be taken properly and verified after tack welding. Need fixture and Foo has to work on it. Debit $150"/>
    <s v="Unknown"/>
    <s v="Unknown"/>
    <m/>
    <m/>
    <m/>
    <m/>
    <m/>
    <m/>
    <m/>
    <m/>
    <m/>
    <m/>
    <m/>
    <m/>
    <m/>
    <m/>
    <m/>
    <m/>
  </r>
  <r>
    <x v="0"/>
    <x v="0"/>
    <s v="25-058"/>
    <s v="Initial Rejection"/>
    <x v="0"/>
    <s v="Log Only"/>
    <x v="31"/>
    <x v="6"/>
    <x v="0"/>
    <x v="15"/>
    <s v="Axle Housing STR"/>
    <x v="2"/>
    <n v="517148"/>
    <x v="1"/>
    <m/>
    <m/>
    <m/>
    <s v="count"/>
    <n v="505906"/>
    <d v="2025-02-20T00:00:00"/>
    <n v="1"/>
    <x v="53"/>
    <s v="Weld"/>
    <x v="5"/>
    <s v="Jatinder Singh"/>
    <s v="Y"/>
    <s v="Double checking of measurements by own after marking."/>
    <s v="Measurements should be taken properly as per customer drawing and verify again before to start cutting.  "/>
    <s v="N/A"/>
    <s v="N/A"/>
    <m/>
    <m/>
    <m/>
    <m/>
    <m/>
    <m/>
    <m/>
    <m/>
    <m/>
    <m/>
    <m/>
    <m/>
    <m/>
    <m/>
    <m/>
    <m/>
  </r>
  <r>
    <x v="0"/>
    <x v="0"/>
    <s v="25-059"/>
    <s v="Initial Rejection"/>
    <x v="0"/>
    <s v="Log Only"/>
    <x v="31"/>
    <x v="6"/>
    <x v="0"/>
    <x v="3"/>
    <s v="Axle Housing STR"/>
    <x v="2"/>
    <n v="517149"/>
    <x v="1"/>
    <m/>
    <m/>
    <m/>
    <s v="count"/>
    <n v="504142"/>
    <d v="2024-12-10T00:00:00"/>
    <m/>
    <x v="54"/>
    <s v="Weld"/>
    <x v="5"/>
    <s v="Jatinder Singh"/>
    <s v="Y"/>
    <s v="Double checking of measurements by own after tack welding."/>
    <s v="Measurements should be taken properly as per customer drawing and verify again before to start welding.  Debit $150"/>
    <s v="N/A"/>
    <s v="N/A"/>
    <m/>
    <m/>
    <m/>
    <m/>
    <m/>
    <m/>
    <m/>
    <m/>
    <m/>
    <m/>
    <m/>
    <m/>
    <m/>
    <m/>
    <m/>
    <m/>
  </r>
  <r>
    <x v="0"/>
    <x v="0"/>
    <s v="25-060"/>
    <s v="Initial Rejection"/>
    <x v="0"/>
    <s v="Log Only"/>
    <x v="24"/>
    <x v="6"/>
    <x v="0"/>
    <x v="20"/>
    <s v="Axle Housing STR"/>
    <x v="2"/>
    <n v="898542"/>
    <x v="1"/>
    <s v=""/>
    <s v=""/>
    <n v="8"/>
    <s v="count"/>
    <n v="504672"/>
    <d v="2025-01-07T00:00:00"/>
    <n v="1"/>
    <x v="34"/>
    <s v="Weld"/>
    <x v="2"/>
    <s v="Jatinder Singh"/>
    <s v="Y"/>
    <s v="Start Auditing LPA"/>
    <s v="Always use appropriate welding parameters and techniques. Operator must inspect his own work and fix it on the spot. Even single pin hole, single undercut,  weld barries, tiny lack of fusions are not acceptable any more. Debit $2850 only"/>
    <s v="N/A"/>
    <s v="N/A"/>
    <m/>
    <m/>
    <m/>
    <m/>
    <n v="338"/>
    <s v="Pending"/>
    <m/>
    <m/>
    <m/>
    <m/>
    <m/>
    <m/>
    <m/>
    <m/>
    <m/>
    <m/>
  </r>
  <r>
    <x v="0"/>
    <x v="0"/>
    <s v="25-061"/>
    <s v="Initial Rejection"/>
    <x v="0"/>
    <s v="Log Only"/>
    <x v="24"/>
    <x v="6"/>
    <x v="0"/>
    <x v="20"/>
    <s v="Axle Housing STR"/>
    <x v="2"/>
    <n v="898565"/>
    <x v="1"/>
    <s v=""/>
    <s v=""/>
    <n v="8"/>
    <s v="count"/>
    <n v="504673"/>
    <d v="2025-01-07T00:00:00"/>
    <n v="1"/>
    <x v="34"/>
    <s v="Weld"/>
    <x v="2"/>
    <s v="Jatinder Singh"/>
    <s v="Y"/>
    <s v="Start Auditing LPA"/>
    <s v="Always use appropriate welding parameters and techniques. Operator must inspect his own work and fix it on the spot. Even single pin hole, single undercut,  weld barries, tiny lack of fusions are not acceptable any more. Debit $2400 only"/>
    <s v="N/A"/>
    <s v="N/A"/>
    <m/>
    <m/>
    <m/>
    <m/>
    <n v="338"/>
    <s v="Pending"/>
    <m/>
    <m/>
    <m/>
    <m/>
    <m/>
    <m/>
    <m/>
    <m/>
    <m/>
    <m/>
  </r>
  <r>
    <x v="0"/>
    <x v="0"/>
    <s v="25-062"/>
    <s v="Initial Rejection"/>
    <x v="0"/>
    <s v="Log Only"/>
    <x v="32"/>
    <x v="6"/>
    <x v="0"/>
    <x v="2"/>
    <s v="Axle Housing STR"/>
    <x v="2"/>
    <n v="517169"/>
    <x v="1"/>
    <s v=""/>
    <s v=""/>
    <s v=""/>
    <s v="count"/>
    <n v="501789"/>
    <d v="2024-10-29T00:00:00"/>
    <n v="1"/>
    <x v="55"/>
    <s v="Weld"/>
    <x v="5"/>
    <s v="Jatinder Singh"/>
    <s v="Y"/>
    <s v="Fixture required"/>
    <s v="Measurements should be taken properly and verified after tack welding. Need fixture and Foo has to work on it. Debit $150"/>
    <s v="Unknown"/>
    <s v="Unknown"/>
    <m/>
    <m/>
    <m/>
    <m/>
    <n v="321"/>
    <s v="Pending"/>
    <m/>
    <m/>
    <m/>
    <m/>
    <m/>
    <m/>
    <m/>
    <m/>
    <m/>
    <m/>
  </r>
  <r>
    <x v="0"/>
    <x v="0"/>
    <s v="25-063"/>
    <s v="Initial Rejection"/>
    <x v="0"/>
    <s v="Log Only"/>
    <x v="33"/>
    <x v="6"/>
    <x v="0"/>
    <x v="1"/>
    <s v="CAB G"/>
    <x v="1"/>
    <n v="517172"/>
    <x v="1"/>
    <s v=""/>
    <s v=""/>
    <s v=""/>
    <s v="count"/>
    <n v="498998"/>
    <d v="2024-09-15T00:00:00"/>
    <n v="1"/>
    <x v="56"/>
    <s v="Paint"/>
    <x v="20"/>
    <s v="Jatinder Singh"/>
    <s v="Y"/>
    <s v="More Training should be provided to employees"/>
    <s v="Part cleaning and paint mixing should be done as per SOP.Debit $600 "/>
    <s v="N/A"/>
    <s v="N/A"/>
    <m/>
    <m/>
    <m/>
    <m/>
    <n v="320"/>
    <s v="Pending"/>
    <m/>
    <m/>
    <m/>
    <m/>
    <m/>
    <m/>
    <m/>
    <m/>
    <m/>
    <m/>
  </r>
  <r>
    <x v="0"/>
    <x v="0"/>
    <s v="25-064"/>
    <s v="Initial Rejection"/>
    <x v="0"/>
    <s v="Log Only"/>
    <x v="34"/>
    <x v="6"/>
    <x v="0"/>
    <x v="31"/>
    <s v="CAB A., Brake Cabinet"/>
    <x v="1"/>
    <n v="517179"/>
    <x v="1"/>
    <s v=""/>
    <s v=""/>
    <s v=""/>
    <s v="count"/>
    <n v="506337"/>
    <d v="2025-02-26T00:00:00"/>
    <n v="1"/>
    <x v="57"/>
    <s v="Weld"/>
    <x v="21"/>
    <m/>
    <s v="Y"/>
    <s v="More Training should be provided to employees"/>
    <s v="If we find the issue with the part during assembly or inprocess, we need to bring up to supervisor and QA immediately. Debit 300"/>
    <s v="N/A"/>
    <s v="N/A"/>
    <m/>
    <m/>
    <m/>
    <m/>
    <n v="319"/>
    <s v="Pending"/>
    <m/>
    <m/>
    <m/>
    <m/>
    <m/>
    <m/>
    <m/>
    <m/>
    <m/>
    <m/>
  </r>
  <r>
    <x v="0"/>
    <x v="0"/>
    <s v="25-065"/>
    <s v="Initial Rejection"/>
    <x v="0"/>
    <s v="Log Only"/>
    <x v="34"/>
    <x v="6"/>
    <x v="0"/>
    <x v="20"/>
    <s v="Axle Housing STR"/>
    <x v="2"/>
    <n v="517183"/>
    <x v="1"/>
    <s v=""/>
    <s v=""/>
    <s v=""/>
    <s v="count"/>
    <n v="506876"/>
    <d v="2025-02-26T00:00:00"/>
    <n v="1"/>
    <x v="58"/>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319"/>
    <s v="Pending"/>
    <m/>
    <m/>
    <m/>
    <m/>
    <m/>
    <m/>
    <m/>
    <m/>
    <m/>
    <m/>
  </r>
  <r>
    <x v="0"/>
    <x v="0"/>
    <s v="25-066"/>
    <s v="Initial Rejection"/>
    <x v="0"/>
    <s v="Log Only"/>
    <x v="34"/>
    <x v="6"/>
    <x v="0"/>
    <x v="20"/>
    <s v="Axle Housing STR"/>
    <x v="2"/>
    <n v="517182"/>
    <x v="1"/>
    <s v=""/>
    <s v=""/>
    <s v=""/>
    <s v="count"/>
    <n v="504676"/>
    <d v="2025-02-26T00:00:00"/>
    <n v="1"/>
    <x v="34"/>
    <s v="Weld"/>
    <x v="2"/>
    <s v="Jatinder Singh"/>
    <s v="Y"/>
    <s v="Start Auditing LPA"/>
    <s v="Always use appropriate welding parameters and techniques. Operator must inspect his own work and fix it on the spot. Even single pin hole, single undercut,  weld barries, tiny lack of fusions are not acceptable any more. Debit 150"/>
    <s v="N/A"/>
    <s v="N/A"/>
    <m/>
    <m/>
    <m/>
    <m/>
    <n v="319"/>
    <s v="Pending"/>
    <m/>
    <m/>
    <m/>
    <m/>
    <m/>
    <m/>
    <m/>
    <m/>
    <m/>
    <m/>
  </r>
  <r>
    <x v="0"/>
    <x v="0"/>
    <s v="25-067"/>
    <s v="Initial Rejection"/>
    <x v="0"/>
    <s v="Log Only"/>
    <x v="34"/>
    <x v="6"/>
    <x v="0"/>
    <x v="1"/>
    <s v="CAB G."/>
    <x v="1"/>
    <n v="517181"/>
    <x v="1"/>
    <s v=""/>
    <s v=""/>
    <s v=""/>
    <s v="count"/>
    <n v="503183"/>
    <d v="2025-02-26T00:00:00"/>
    <n v="1"/>
    <x v="59"/>
    <s v="Assembly"/>
    <x v="6"/>
    <s v="Jatinder Singh"/>
    <s v="Y"/>
    <s v="Assembly"/>
    <s v="Need to use more cautions while assembling electric components. "/>
    <s v="N/A"/>
    <s v="N/A"/>
    <m/>
    <m/>
    <m/>
    <m/>
    <n v="319"/>
    <s v="Pending"/>
    <m/>
    <m/>
    <m/>
    <m/>
    <m/>
    <m/>
    <m/>
    <m/>
    <m/>
    <m/>
  </r>
  <r>
    <x v="0"/>
    <x v="0"/>
    <s v="25-068"/>
    <s v="Initial Rejection"/>
    <x v="0"/>
    <s v="Log Only"/>
    <x v="35"/>
    <x v="6"/>
    <x v="0"/>
    <x v="1"/>
    <s v="Cab G."/>
    <x v="1"/>
    <n v="517191"/>
    <x v="1"/>
    <s v=""/>
    <s v=""/>
    <s v=""/>
    <s v="count"/>
    <n v="503357"/>
    <d v="2025-02-11T00:00:00"/>
    <n v="1"/>
    <x v="41"/>
    <s v="Assembly"/>
    <x v="19"/>
    <s v="Jatinder Singh"/>
    <s v="Y"/>
    <s v="Need To re-verify before to assemble. "/>
    <s v="Part should be marked off as per customer drawing and verifed from inspector. QA 25-030 re-issued. "/>
    <s v="N/A"/>
    <s v="N/A"/>
    <m/>
    <m/>
    <m/>
    <m/>
    <m/>
    <m/>
    <m/>
    <m/>
    <m/>
    <m/>
    <m/>
    <m/>
    <m/>
    <m/>
    <m/>
    <m/>
  </r>
  <r>
    <x v="0"/>
    <x v="0"/>
    <s v="25-069"/>
    <s v="Initial Rejection"/>
    <x v="0"/>
    <s v="Log Only"/>
    <x v="36"/>
    <x v="6"/>
    <x v="0"/>
    <x v="29"/>
    <s v="CTR Deck"/>
    <x v="5"/>
    <n v="517198"/>
    <x v="1"/>
    <s v=""/>
    <s v=""/>
    <s v=""/>
    <s v="count"/>
    <n v="507220"/>
    <d v="2025-02-28T00:00:00"/>
    <n v="1"/>
    <x v="60"/>
    <s v="Shipping"/>
    <x v="0"/>
    <s v="Jatinder Singh"/>
    <s v="Y"/>
    <s v="Part Should be verified with TWYN beofre to ship"/>
    <s v="Part should be verified with TWYN beofre to ship."/>
    <s v="N/A"/>
    <s v="N/A"/>
    <m/>
    <m/>
    <m/>
    <m/>
    <n v="317"/>
    <s v="Pending"/>
    <m/>
    <m/>
    <m/>
    <m/>
    <m/>
    <m/>
    <m/>
    <m/>
    <m/>
    <m/>
  </r>
  <r>
    <x v="0"/>
    <x v="5"/>
    <s v="25-070"/>
    <s v="Pull stock / Purge"/>
    <x v="0"/>
    <s v="Log Only"/>
    <x v="36"/>
    <x v="6"/>
    <x v="0"/>
    <x v="32"/>
    <s v="Pedastal AS"/>
    <x v="0"/>
    <s v="N/A"/>
    <x v="7"/>
    <s v=""/>
    <s v=""/>
    <s v=""/>
    <s v="don't count"/>
    <s v="N/A"/>
    <d v="2025-02-28T00:00:00"/>
    <n v="1"/>
    <x v="61"/>
    <s v="Weld"/>
    <x v="16"/>
    <s v="Jatinder Singh"/>
    <s v="Y"/>
    <s v="Two step verifiaction"/>
    <s v="Part should be welded according to cutomer drawing."/>
    <s v="N/A"/>
    <s v="N/A"/>
    <m/>
    <m/>
    <m/>
    <m/>
    <n v="317"/>
    <s v="Pending"/>
    <m/>
    <m/>
    <m/>
    <m/>
    <m/>
    <m/>
    <m/>
    <m/>
    <m/>
    <m/>
  </r>
  <r>
    <x v="0"/>
    <x v="0"/>
    <s v="25-071"/>
    <s v="Initial Rejection"/>
    <x v="0"/>
    <s v="Log Only"/>
    <x v="37"/>
    <x v="7"/>
    <x v="0"/>
    <x v="20"/>
    <s v="Axle Housing STR"/>
    <x v="2"/>
    <n v="517210"/>
    <x v="1"/>
    <s v=""/>
    <s v=""/>
    <s v=""/>
    <s v="count"/>
    <n v="506877"/>
    <d v="2025-01-26T00:00:00"/>
    <n v="1"/>
    <x v="34"/>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314"/>
    <s v="Pending"/>
    <m/>
    <m/>
    <m/>
    <m/>
    <m/>
    <m/>
    <m/>
    <m/>
    <m/>
    <m/>
  </r>
  <r>
    <x v="0"/>
    <x v="0"/>
    <s v="25-072"/>
    <s v="Initial Rejection"/>
    <x v="0"/>
    <s v="Log Only"/>
    <x v="37"/>
    <x v="7"/>
    <x v="0"/>
    <x v="20"/>
    <s v="Axle Housing STR"/>
    <x v="2"/>
    <n v="517211"/>
    <x v="1"/>
    <s v=""/>
    <s v=""/>
    <s v=""/>
    <s v="count"/>
    <n v="507192"/>
    <d v="2025-02-23T00:00:00"/>
    <n v="1"/>
    <x v="34"/>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314"/>
    <s v="Pending"/>
    <m/>
    <m/>
    <m/>
    <m/>
    <m/>
    <m/>
    <m/>
    <m/>
    <m/>
    <m/>
  </r>
  <r>
    <x v="0"/>
    <x v="0"/>
    <s v="25-073"/>
    <s v="Initial Rejection"/>
    <x v="0"/>
    <s v="Log Only"/>
    <x v="38"/>
    <x v="7"/>
    <x v="0"/>
    <x v="7"/>
    <s v="Control Box"/>
    <x v="3"/>
    <s v="N/A"/>
    <x v="6"/>
    <s v=""/>
    <s v=""/>
    <s v=""/>
    <s v="count"/>
    <n v="501223"/>
    <d v="2025-01-26T00:00:00"/>
    <n v="1"/>
    <x v="62"/>
    <s v="Weld"/>
    <x v="0"/>
    <s v="Jatinder Singh"/>
    <s v="Y"/>
    <s v="Part should not be moved to next operation untill inspection checks are not done. "/>
    <s v="Parts presence must be verified with drawing after final welding. TWYN and ITP checks must be performed after welding. Qa 25-031 re-issued. "/>
    <s v="N/A"/>
    <s v="N/A"/>
    <m/>
    <m/>
    <m/>
    <m/>
    <n v="313"/>
    <s v="Pending"/>
    <m/>
    <m/>
    <m/>
    <m/>
    <m/>
    <m/>
    <m/>
    <m/>
    <m/>
    <m/>
  </r>
  <r>
    <x v="0"/>
    <x v="0"/>
    <s v="25-074"/>
    <s v="Initial Rejection"/>
    <x v="0"/>
    <s v="Log Only"/>
    <x v="38"/>
    <x v="7"/>
    <x v="0"/>
    <x v="20"/>
    <s v="Axle Housing STR"/>
    <x v="2"/>
    <n v="898651"/>
    <x v="1"/>
    <s v=""/>
    <s v=""/>
    <n v="8"/>
    <s v="count"/>
    <n v="507193"/>
    <d v="2025-02-23T00:00:00"/>
    <n v="1"/>
    <x v="63"/>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313"/>
    <s v="Pending"/>
    <m/>
    <m/>
    <m/>
    <m/>
    <m/>
    <m/>
    <m/>
    <m/>
    <m/>
    <m/>
  </r>
  <r>
    <x v="0"/>
    <x v="0"/>
    <s v="25-075"/>
    <s v="Initial Rejection"/>
    <x v="0"/>
    <s v="Log Only"/>
    <x v="38"/>
    <x v="7"/>
    <x v="0"/>
    <x v="27"/>
    <s v="Cab G."/>
    <x v="1"/>
    <n v="517220"/>
    <x v="1"/>
    <s v=""/>
    <s v=""/>
    <s v=""/>
    <s v="count"/>
    <n v="499452"/>
    <d v="2024-09-01T00:00:00"/>
    <n v="1"/>
    <x v="64"/>
    <s v="Assembly"/>
    <x v="0"/>
    <s v="Jatinder Singh"/>
    <s v="Y"/>
    <s v="Check assembled parts with the list provided. "/>
    <s v="Part should be properly checked and check sheet only marked off after verification. "/>
    <s v="N/A"/>
    <s v="N/A"/>
    <m/>
    <m/>
    <m/>
    <m/>
    <n v="313"/>
    <s v="Pending"/>
    <m/>
    <m/>
    <m/>
    <m/>
    <m/>
    <m/>
    <m/>
    <m/>
    <m/>
    <m/>
  </r>
  <r>
    <x v="0"/>
    <x v="0"/>
    <s v="25-076"/>
    <s v="Initial Rejection"/>
    <x v="0"/>
    <s v="Log Only"/>
    <x v="38"/>
    <x v="7"/>
    <x v="0"/>
    <x v="20"/>
    <s v="Axle Housing STR"/>
    <x v="2"/>
    <n v="954304"/>
    <x v="1"/>
    <s v=""/>
    <s v=""/>
    <s v=""/>
    <s v="count"/>
    <n v="507201"/>
    <d v="2025-02-23T00:00:00"/>
    <n v="1"/>
    <x v="65"/>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313"/>
    <s v="Pending"/>
    <m/>
    <m/>
    <m/>
    <m/>
    <m/>
    <m/>
    <m/>
    <m/>
    <m/>
    <m/>
  </r>
  <r>
    <x v="0"/>
    <x v="0"/>
    <s v="25-077"/>
    <s v="Initial Rejection"/>
    <x v="0"/>
    <s v="Log Only"/>
    <x v="38"/>
    <x v="7"/>
    <x v="0"/>
    <x v="20"/>
    <s v="Axle, Housing STR"/>
    <x v="2"/>
    <n v="517221"/>
    <x v="1"/>
    <s v="count"/>
    <n v="504152"/>
    <d v="2024-11-24T00:00:00"/>
    <s v="count"/>
    <n v="507192"/>
    <d v="2025-02-23T00:00:00"/>
    <n v="1"/>
    <x v="66"/>
    <s v="Machining"/>
    <x v="22"/>
    <s v="Jatinder Singh"/>
    <s v="Y"/>
    <s v="Machining report should be filled and signed off "/>
    <s v="Bores should be checked with Pin Gauge after machining and sleeve installation for alignment and correct diameter. QA 25-165 re-issued."/>
    <s v="N/A"/>
    <s v="N/A"/>
    <s v="Pending"/>
    <m/>
    <m/>
    <m/>
    <m/>
    <m/>
    <m/>
    <m/>
    <m/>
    <m/>
    <m/>
    <m/>
    <m/>
    <m/>
    <m/>
    <m/>
  </r>
  <r>
    <x v="0"/>
    <x v="0"/>
    <s v="25-078"/>
    <s v="Initial Rejection"/>
    <x v="0"/>
    <s v="Log Only"/>
    <x v="39"/>
    <x v="7"/>
    <x v="0"/>
    <x v="20"/>
    <s v="Axle Housing STR"/>
    <x v="2"/>
    <n v="517226"/>
    <x v="1"/>
    <s v=""/>
    <s v=""/>
    <s v=""/>
    <s v="count"/>
    <n v="504453"/>
    <d v="2025-01-23T00:00:00"/>
    <n v="1"/>
    <x v="65"/>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312"/>
    <s v="Pending"/>
    <m/>
    <m/>
    <m/>
    <m/>
    <m/>
    <m/>
    <m/>
    <m/>
    <m/>
    <m/>
  </r>
  <r>
    <x v="0"/>
    <x v="0"/>
    <s v="25-079"/>
    <s v="Initial Rejection"/>
    <x v="0"/>
    <s v="Log Only"/>
    <x v="39"/>
    <x v="7"/>
    <x v="0"/>
    <x v="20"/>
    <s v="Axle Housing STR"/>
    <x v="2"/>
    <n v="898653"/>
    <x v="1"/>
    <s v=""/>
    <s v=""/>
    <n v="8"/>
    <s v="count"/>
    <n v="507202"/>
    <d v="2025-02-23T00:00:00"/>
    <n v="1"/>
    <x v="65"/>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312"/>
    <s v="Pending"/>
    <m/>
    <m/>
    <m/>
    <m/>
    <m/>
    <m/>
    <m/>
    <m/>
    <m/>
    <m/>
  </r>
  <r>
    <x v="0"/>
    <x v="0"/>
    <s v="25-080"/>
    <s v="Initial Rejection"/>
    <x v="0"/>
    <s v="Log Only"/>
    <x v="39"/>
    <x v="7"/>
    <x v="0"/>
    <x v="20"/>
    <s v="Axle Housing STR"/>
    <x v="2"/>
    <n v="898652"/>
    <x v="1"/>
    <s v=""/>
    <s v=""/>
    <n v="8"/>
    <s v="count"/>
    <n v="507194"/>
    <d v="2025-02-23T00:00:00"/>
    <n v="1"/>
    <x v="65"/>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312"/>
    <s v="Pending"/>
    <m/>
    <m/>
    <m/>
    <m/>
    <m/>
    <m/>
    <m/>
    <m/>
    <m/>
    <m/>
  </r>
  <r>
    <x v="0"/>
    <x v="0"/>
    <s v="25-081"/>
    <s v="Initial Rejection"/>
    <x v="0"/>
    <s v="Log Only"/>
    <x v="39"/>
    <x v="7"/>
    <x v="0"/>
    <x v="20"/>
    <s v="Axle Housing STR"/>
    <x v="2"/>
    <n v="517233"/>
    <x v="1"/>
    <s v=""/>
    <s v=""/>
    <s v=""/>
    <s v="count"/>
    <n v="504674"/>
    <d v="2025-01-23T00:00:00"/>
    <n v="1"/>
    <x v="65"/>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312"/>
    <s v="Pending"/>
    <m/>
    <m/>
    <m/>
    <m/>
    <m/>
    <m/>
    <m/>
    <m/>
    <m/>
    <m/>
  </r>
  <r>
    <x v="0"/>
    <x v="0"/>
    <s v="25-082"/>
    <s v="Initial Rejection"/>
    <x v="0"/>
    <s v="Log Only"/>
    <x v="38"/>
    <x v="7"/>
    <x v="0"/>
    <x v="33"/>
    <s v="Chassis"/>
    <x v="0"/>
    <s v="N/A"/>
    <x v="0"/>
    <s v=""/>
    <s v=""/>
    <s v=""/>
    <s v="count"/>
    <s v="N/A"/>
    <d v="2025-02-23T00:00:00"/>
    <n v="1"/>
    <x v="67"/>
    <s v="Weld, paint"/>
    <x v="2"/>
    <s v="Jatinder Singh"/>
    <s v="Y"/>
    <s v="Part must be check visually, TWYN and ITP as per company SOP."/>
    <s v="Part must be check visually, TWYN and ITP as per company SOP."/>
    <s v="N/A"/>
    <s v="N/A"/>
    <m/>
    <m/>
    <m/>
    <m/>
    <n v="313"/>
    <s v="Pending"/>
    <m/>
    <m/>
    <m/>
    <m/>
    <m/>
    <m/>
    <m/>
    <m/>
    <m/>
    <m/>
  </r>
  <r>
    <x v="0"/>
    <x v="0"/>
    <s v="25-083"/>
    <s v="Initial Rejection"/>
    <x v="0"/>
    <s v="Log Only"/>
    <x v="40"/>
    <x v="7"/>
    <x v="0"/>
    <x v="2"/>
    <s v="Axle Housing STR"/>
    <x v="2"/>
    <s v="517260, 517261"/>
    <x v="1"/>
    <s v=""/>
    <s v=""/>
    <s v=""/>
    <s v="count"/>
    <n v="504668"/>
    <d v="2025-03-23T00:00:00"/>
    <n v="1"/>
    <x v="68"/>
    <s v="Machining"/>
    <x v="22"/>
    <s v="Jatinder Singh"/>
    <s v="Y"/>
    <s v="ITP must be signed off"/>
    <s v="Part should be welded and machined according to cutomer drawing . Pin check after machining and  TWYN inspection must be performed carefully. "/>
    <s v="N/A"/>
    <s v="N/A"/>
    <m/>
    <m/>
    <m/>
    <m/>
    <n v="307"/>
    <s v="Pending"/>
    <m/>
    <m/>
    <m/>
    <m/>
    <m/>
    <m/>
    <m/>
    <m/>
    <m/>
    <m/>
  </r>
  <r>
    <x v="0"/>
    <x v="0"/>
    <s v="25-084"/>
    <s v="Initial Rejection"/>
    <x v="0"/>
    <s v="Log Only"/>
    <x v="41"/>
    <x v="7"/>
    <x v="0"/>
    <x v="34"/>
    <s v="CAB A., Brake Cabinet"/>
    <x v="1"/>
    <n v="517263"/>
    <x v="1"/>
    <s v=""/>
    <s v=""/>
    <s v=""/>
    <s v="count"/>
    <n v="50615"/>
    <d v="2025-02-01T00:00:00"/>
    <n v="1"/>
    <x v="69"/>
    <s v="Assembly"/>
    <x v="23"/>
    <s v="Jatinder Singh"/>
    <s v="Y"/>
    <s v="Assembler must double check own work. "/>
    <s v="Assembler must double check his own work ."/>
    <s v="N/A"/>
    <s v="N/A"/>
    <m/>
    <m/>
    <m/>
    <m/>
    <n v="306"/>
    <s v="Pending"/>
    <m/>
    <m/>
    <m/>
    <m/>
    <m/>
    <m/>
    <m/>
    <m/>
    <m/>
    <m/>
  </r>
  <r>
    <x v="0"/>
    <x v="0"/>
    <s v="25-085"/>
    <s v="Initial Rejection"/>
    <x v="0"/>
    <s v="Log Only"/>
    <x v="41"/>
    <x v="7"/>
    <x v="0"/>
    <x v="20"/>
    <s v="Axle Housing STR"/>
    <x v="2"/>
    <n v="517270"/>
    <x v="1"/>
    <s v=""/>
    <s v=""/>
    <s v=""/>
    <s v="count"/>
    <n v="507203"/>
    <d v="2025-02-07T00:00:00"/>
    <n v="1"/>
    <x v="34"/>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306"/>
    <s v="Pending"/>
    <m/>
    <m/>
    <m/>
    <m/>
    <m/>
    <m/>
    <m/>
    <m/>
    <m/>
    <m/>
  </r>
  <r>
    <x v="0"/>
    <x v="0"/>
    <s v="25-086"/>
    <s v="Initial Rejection"/>
    <x v="0"/>
    <s v="Log Only"/>
    <x v="42"/>
    <x v="7"/>
    <x v="0"/>
    <x v="20"/>
    <s v="Axle Housing STR"/>
    <x v="2"/>
    <n v="517271"/>
    <x v="1"/>
    <s v=""/>
    <s v=""/>
    <s v=""/>
    <s v="count"/>
    <n v="507204"/>
    <d v="2025-02-07T00:00:00"/>
    <n v="1"/>
    <x v="34"/>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305"/>
    <s v="Pending"/>
    <m/>
    <m/>
    <m/>
    <m/>
    <m/>
    <m/>
    <m/>
    <m/>
    <m/>
    <m/>
  </r>
  <r>
    <x v="0"/>
    <x v="0"/>
    <s v="25-087"/>
    <s v="Initial Rejection"/>
    <x v="0"/>
    <s v="Log Only"/>
    <x v="42"/>
    <x v="7"/>
    <x v="0"/>
    <x v="35"/>
    <s v="Panto RH, Panto LH"/>
    <x v="0"/>
    <s v="N/A"/>
    <x v="1"/>
    <s v=""/>
    <s v=""/>
    <s v=""/>
    <s v="count"/>
    <s v="N/A"/>
    <d v="2025-03-07T00:00:00"/>
    <n v="2"/>
    <x v="70"/>
    <s v="Weld"/>
    <x v="2"/>
    <s v="Jatinder Singh"/>
    <s v="Y"/>
    <s v="ITP must be signed off and welds should be checked one by one  manner.  "/>
    <s v="Always use appropriate welding parameters and techniques. Operator must inspect his own work and fix it on the spot. Even single pin hole, single undercut,  weld barries, tiny lack of fusions are not acceptable any more. "/>
    <s v="N/A"/>
    <s v="N/A"/>
    <m/>
    <m/>
    <m/>
    <m/>
    <n v="305"/>
    <s v="Pending"/>
    <m/>
    <m/>
    <m/>
    <m/>
    <m/>
    <m/>
    <m/>
    <m/>
    <m/>
    <m/>
  </r>
  <r>
    <x v="0"/>
    <x v="0"/>
    <s v="25-088"/>
    <s v="Initial Rejection"/>
    <x v="0"/>
    <s v="Log Only"/>
    <x v="43"/>
    <x v="7"/>
    <x v="0"/>
    <x v="3"/>
    <s v="Axle Housing STR"/>
    <x v="2"/>
    <n v="517278"/>
    <x v="1"/>
    <s v=""/>
    <s v=""/>
    <s v=""/>
    <s v="count"/>
    <n v="504660"/>
    <d v="2025-02-07T00:00:00"/>
    <n v="1"/>
    <x v="71"/>
    <s v="Weld"/>
    <x v="17"/>
    <s v="Jatinder Singh"/>
    <s v="Y"/>
    <s v="Welder must use provided appropriate welding parameters to avoid excessive heat input. "/>
    <s v="Welder must use provided appropriate welding parameters to avoid excessive heat input. "/>
    <s v="N/A"/>
    <s v="N/A"/>
    <m/>
    <m/>
    <m/>
    <m/>
    <n v="304"/>
    <s v="Pending"/>
    <m/>
    <m/>
    <m/>
    <m/>
    <m/>
    <m/>
    <m/>
    <m/>
    <m/>
    <m/>
  </r>
  <r>
    <x v="0"/>
    <x v="0"/>
    <s v="25-089"/>
    <s v="Initial Rejection"/>
    <x v="0"/>
    <s v="Log Only"/>
    <x v="44"/>
    <x v="7"/>
    <x v="0"/>
    <x v="20"/>
    <s v="Axle Housing STR"/>
    <x v="2"/>
    <n v="517291"/>
    <x v="1"/>
    <m/>
    <m/>
    <m/>
    <s v="count"/>
    <n v="5072"/>
    <d v="2025-02-07T00:00:00"/>
    <n v="1"/>
    <x v="72"/>
    <s v="Weld"/>
    <x v="17"/>
    <s v="Jatinder Singh"/>
    <s v="Y"/>
    <s v="Use of the grinder must be according to the SOP. Do not grind off stamp, it is also important for customer.   "/>
    <s v="Use of the grinder must be according to the SOP. Do not grind off stamp, it is also important for customer.   "/>
    <s v="N/A"/>
    <s v="N/A"/>
    <m/>
    <m/>
    <m/>
    <m/>
    <m/>
    <m/>
    <m/>
    <m/>
    <m/>
    <m/>
    <m/>
    <m/>
    <m/>
    <m/>
    <m/>
    <m/>
  </r>
  <r>
    <x v="0"/>
    <x v="0"/>
    <s v="25-090"/>
    <s v="Initial Rejection"/>
    <x v="0"/>
    <s v="Log Only"/>
    <x v="44"/>
    <x v="7"/>
    <x v="0"/>
    <x v="20"/>
    <s v="Axle Housing STR"/>
    <x v="2"/>
    <n v="517296"/>
    <x v="1"/>
    <s v=""/>
    <s v=""/>
    <s v=""/>
    <s v="count"/>
    <n v="507491"/>
    <d v="2025-03-07T00:00:00"/>
    <n v="1"/>
    <x v="73"/>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303"/>
    <s v="Pending"/>
    <m/>
    <m/>
    <m/>
    <m/>
    <m/>
    <m/>
    <m/>
    <m/>
    <m/>
    <m/>
  </r>
  <r>
    <x v="2"/>
    <x v="0"/>
    <s v="25-091"/>
    <s v="Initial Rejection"/>
    <x v="0"/>
    <s v="Log Only"/>
    <x v="45"/>
    <x v="8"/>
    <x v="3"/>
    <x v="36"/>
    <s v="Fuel Tank"/>
    <x v="6"/>
    <s v="CD00332807"/>
    <x v="8"/>
    <s v=""/>
    <s v=""/>
    <s v=""/>
    <s v="count"/>
    <s v="N/A"/>
    <d v="2025-02-01T00:00:00"/>
    <n v="1"/>
    <x v="74"/>
    <s v="Weld"/>
    <x v="5"/>
    <s v="Keneel"/>
    <s v="Y"/>
    <s v="Inspection Template Created. Defective Fixture Quarantine. New Fixture Design in process."/>
    <s v="Quality Alert issued. Detection:- Inspection Template created."/>
    <m/>
    <m/>
    <m/>
    <m/>
    <m/>
    <m/>
    <e v="#VALUE!"/>
    <s v="Pending"/>
    <m/>
    <m/>
    <m/>
    <m/>
    <m/>
    <m/>
    <m/>
    <m/>
    <m/>
    <m/>
  </r>
  <r>
    <x v="0"/>
    <x v="0"/>
    <s v="25-092"/>
    <s v="Initial Rejection"/>
    <x v="0"/>
    <s v="Log Only"/>
    <x v="46"/>
    <x v="7"/>
    <x v="0"/>
    <x v="3"/>
    <s v="Axle Housing STR"/>
    <x v="2"/>
    <n v="517308"/>
    <x v="1"/>
    <s v=""/>
    <s v=""/>
    <s v=""/>
    <s v="count"/>
    <n v="507205"/>
    <d v="2025-02-17T00:00:00"/>
    <n v="1"/>
    <x v="75"/>
    <s v="Weld"/>
    <x v="5"/>
    <s v="Jatinder Singh"/>
    <s v="Y"/>
    <s v="Chek point can be added in the ITP. "/>
    <s v="Part should be checked twice with the customer drawing  by welder after the tack welding ."/>
    <s v="N/A"/>
    <s v="N/A"/>
    <m/>
    <m/>
    <m/>
    <m/>
    <n v="300"/>
    <s v="Pending"/>
    <m/>
    <m/>
    <m/>
    <m/>
    <m/>
    <m/>
    <m/>
    <m/>
    <m/>
    <m/>
  </r>
  <r>
    <x v="0"/>
    <x v="0"/>
    <s v="25-093"/>
    <s v="Initial Rejection"/>
    <x v="0"/>
    <s v="Log Only"/>
    <x v="46"/>
    <x v="7"/>
    <x v="0"/>
    <x v="20"/>
    <s v="Axle Housing STR"/>
    <x v="2"/>
    <n v="517313"/>
    <x v="1"/>
    <s v=""/>
    <s v=""/>
    <s v=""/>
    <s v="count"/>
    <n v="507650"/>
    <d v="2025-03-07T00:00:00"/>
    <n v="1"/>
    <x v="73"/>
    <s v="Weld"/>
    <x v="2"/>
    <s v="Jatinder Singh"/>
    <s v="Y"/>
    <s v="Start Auditing LPA. Again meeting with inspectors. "/>
    <s v="Always use appropriate welding parameters and techniques. Operator must inspect his own work and fix it on the spot. Even single pin hole, single undercut,  weld barries, tiny lack of fusions are not acceptable any more. "/>
    <s v="N/A"/>
    <s v="N/A"/>
    <m/>
    <m/>
    <m/>
    <m/>
    <n v="300"/>
    <s v="Pending"/>
    <m/>
    <m/>
    <m/>
    <m/>
    <m/>
    <m/>
    <m/>
    <m/>
    <m/>
    <m/>
  </r>
  <r>
    <x v="0"/>
    <x v="0"/>
    <s v="25-094"/>
    <s v="Initial Rejection"/>
    <x v="0"/>
    <s v="Log Only"/>
    <x v="47"/>
    <x v="7"/>
    <x v="0"/>
    <x v="37"/>
    <s v="Muffler A.,"/>
    <x v="0"/>
    <n v="517329"/>
    <x v="1"/>
    <s v="Komatsu"/>
    <s v="N/A"/>
    <s v=""/>
    <s v="count"/>
    <m/>
    <d v="2025-02-20T00:00:00"/>
    <n v="2"/>
    <x v="76"/>
    <s v="Weld"/>
    <x v="2"/>
    <s v="Jatinder Singh"/>
    <s v="Y"/>
    <s v="Welder should verify own work twice. "/>
    <s v="Welder should weld the part as per given customer drawings and do not make own assumption. "/>
    <s v="N/A"/>
    <s v="N/A"/>
    <m/>
    <m/>
    <m/>
    <m/>
    <n v="297"/>
    <s v="Pending"/>
    <m/>
    <m/>
    <m/>
    <m/>
    <m/>
    <m/>
    <m/>
    <m/>
    <m/>
    <m/>
  </r>
  <r>
    <x v="0"/>
    <x v="0"/>
    <s v="25-095"/>
    <s v="Initial Rejection"/>
    <x v="0"/>
    <s v="Log Only"/>
    <x v="47"/>
    <x v="7"/>
    <x v="0"/>
    <x v="7"/>
    <s v="Control Box"/>
    <x v="3"/>
    <n v="898710"/>
    <x v="1"/>
    <s v="Komatsu"/>
    <s v="N/A"/>
    <n v="8"/>
    <s v="don't count"/>
    <s v="N/A"/>
    <d v="2025-03-20T00:00:00"/>
    <n v="1"/>
    <x v="77"/>
    <s v="Assembly"/>
    <x v="5"/>
    <s v="Jatinder Singh"/>
    <s v="Y"/>
    <s v="Part should be assembled according to customer drawing. Always verify  with drawing before to start assembly . "/>
    <s v="Part should be assembled according to customer drawing. Always verify  with drawing before to start assembly . "/>
    <s v="N/A"/>
    <s v="N/A"/>
    <m/>
    <m/>
    <m/>
    <m/>
    <n v="297"/>
    <s v="Pending"/>
    <m/>
    <m/>
    <m/>
    <m/>
    <m/>
    <m/>
    <m/>
    <m/>
    <m/>
    <m/>
  </r>
  <r>
    <x v="0"/>
    <x v="0"/>
    <s v="25-096"/>
    <s v="Initial Rejection"/>
    <x v="0"/>
    <s v="Log Only"/>
    <x v="47"/>
    <x v="7"/>
    <x v="0"/>
    <x v="37"/>
    <s v="Muffler A.,"/>
    <x v="0"/>
    <n v="517338"/>
    <x v="1"/>
    <s v="Komatsu"/>
    <s v="N/A"/>
    <s v=""/>
    <s v="count"/>
    <s v="N/A"/>
    <d v="2025-02-20T00:00:00"/>
    <n v="2"/>
    <x v="76"/>
    <s v="Weld"/>
    <x v="2"/>
    <s v="Jatinder Singh"/>
    <s v="Y"/>
    <s v="Welder should verify own work twice. Update the drawing with note. "/>
    <s v="Welder should weld the part as per given customer drawings and do not make own assumption. "/>
    <s v="N/A"/>
    <s v="N/A"/>
    <m/>
    <m/>
    <m/>
    <m/>
    <n v="297"/>
    <s v="Pending"/>
    <m/>
    <m/>
    <m/>
    <m/>
    <m/>
    <m/>
    <m/>
    <m/>
    <m/>
    <m/>
  </r>
  <r>
    <x v="0"/>
    <x v="0"/>
    <s v="25-096.1"/>
    <s v="Initial Rejection"/>
    <x v="0"/>
    <s v="Log Only"/>
    <x v="48"/>
    <x v="7"/>
    <x v="0"/>
    <x v="38"/>
    <s v="LH deck"/>
    <x v="5"/>
    <n v="517379"/>
    <x v="1"/>
    <s v=""/>
    <s v=""/>
    <s v=""/>
    <s v="count"/>
    <s v="N/A"/>
    <d v="2025-03-10T00:00:00"/>
    <n v="1"/>
    <x v="78"/>
    <s v="Weld"/>
    <x v="19"/>
    <s v="Jatinder Singh"/>
    <s v="Y"/>
    <s v="Part should be welded according to customer drawing. Always verify  with drawing before to start final welding . "/>
    <s v="Part should be welded according to customer drawing. Always verify  with drawing before to start final welding . "/>
    <s v="N/A"/>
    <s v="N/A"/>
    <m/>
    <m/>
    <m/>
    <m/>
    <n v="292"/>
    <s v="Pending"/>
    <m/>
    <m/>
    <m/>
    <m/>
    <m/>
    <m/>
    <m/>
    <m/>
    <m/>
    <m/>
  </r>
  <r>
    <x v="0"/>
    <x v="0"/>
    <s v="25-097"/>
    <s v="Initial Rejection"/>
    <x v="0"/>
    <s v="Log Only"/>
    <x v="49"/>
    <x v="7"/>
    <x v="0"/>
    <x v="15"/>
    <s v="Axle, Housing STR"/>
    <x v="2"/>
    <n v="517372"/>
    <x v="1"/>
    <s v="Komatsu"/>
    <m/>
    <s v=""/>
    <s v="count"/>
    <n v="505908"/>
    <d v="2025-02-23T00:00:00"/>
    <n v="1"/>
    <x v="79"/>
    <s v="Weld"/>
    <x v="19"/>
    <s v="Jatinder Singh"/>
    <s v="Y"/>
    <s v="Welder should verify own work twice with drawing "/>
    <s v="Part should be welded according to customer drawing. Always verify  with drawing before to start final welding . "/>
    <s v="N/A"/>
    <s v="N/A"/>
    <m/>
    <m/>
    <m/>
    <m/>
    <n v="293"/>
    <s v="Pending"/>
    <m/>
    <m/>
    <m/>
    <m/>
    <m/>
    <m/>
    <m/>
    <m/>
    <m/>
    <m/>
  </r>
  <r>
    <x v="0"/>
    <x v="5"/>
    <s v="25-098"/>
    <s v="Initial Rejection"/>
    <x v="0"/>
    <s v="Log Only"/>
    <x v="50"/>
    <x v="7"/>
    <x v="0"/>
    <x v="20"/>
    <s v="Axle, Housing STR"/>
    <x v="2"/>
    <s v="517383, 517384"/>
    <x v="1"/>
    <s v="Komatsu"/>
    <s v=""/>
    <s v=""/>
    <s v="count"/>
    <n v="507492"/>
    <d v="2025-02-23T00:00:00"/>
    <n v="1"/>
    <x v="80"/>
    <s v="Weld/Paint"/>
    <x v="3"/>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291"/>
    <s v="Pending"/>
    <m/>
    <m/>
    <m/>
    <m/>
    <m/>
    <m/>
    <m/>
    <m/>
    <m/>
    <m/>
  </r>
  <r>
    <x v="0"/>
    <x v="0"/>
    <s v="25-099"/>
    <s v="Initial Rejection"/>
    <x v="0"/>
    <s v="Log Only"/>
    <x v="50"/>
    <x v="9"/>
    <x v="4"/>
    <x v="39"/>
    <s v="CAB. G"/>
    <x v="1"/>
    <n v="954323"/>
    <x v="1"/>
    <d v="2025-03-07T00:00:00"/>
    <n v="1"/>
    <s v="Welding defects like undercuts, Lack of fusion, pin holes, undersize, weld barries, grinding marks etc. "/>
    <s v="Weld"/>
    <s v="N/A"/>
    <d v="2025-03-10T00:00:00"/>
    <n v="1"/>
    <x v="81"/>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m/>
    <m/>
    <m/>
    <m/>
    <m/>
    <m/>
    <m/>
    <m/>
    <m/>
    <m/>
    <m/>
    <m/>
  </r>
  <r>
    <x v="0"/>
    <x v="5"/>
    <s v="25-100"/>
    <s v="Initial Rejection"/>
    <x v="0"/>
    <s v="Log Only"/>
    <x v="51"/>
    <x v="9"/>
    <x v="5"/>
    <x v="3"/>
    <s v="Axle, Housing STR"/>
    <x v="2"/>
    <n v="517390"/>
    <x v="1"/>
    <n v="1"/>
    <s v="       During weld audit at G&amp;D poor weld quality was found at 3_x000a_       locations on axle. During assembly at G&amp;D axle found with shot/rust in threaded_x000a_       holes of EF9605 junction block"/>
    <s v="Weld/Paint"/>
    <s v="Un-incorporated weld, Cleanliness"/>
    <n v="504660"/>
    <d v="2025-03-26T00:00:00"/>
    <n v="1"/>
    <x v="82"/>
    <s v="Weld/Paint"/>
    <x v="3"/>
    <s v="Jatinder Singh"/>
    <s v="Y"/>
    <s v="Start applying rust inhibitor"/>
    <s v="Please make sure threaded holes always protected from rust by applying rust inhibitor spray. If you see the rust already started then re-tap the holes and apply rust inhibitor spray. "/>
    <s v="N/A"/>
    <s v="N/A"/>
    <m/>
    <m/>
    <m/>
    <m/>
    <m/>
    <m/>
    <m/>
    <m/>
    <m/>
    <m/>
    <m/>
    <m/>
    <m/>
    <m/>
    <m/>
    <m/>
  </r>
  <r>
    <x v="0"/>
    <x v="0"/>
    <s v="25-101"/>
    <s v="Initial Rejection"/>
    <x v="0"/>
    <s v="Log Only"/>
    <x v="52"/>
    <x v="7"/>
    <x v="0"/>
    <x v="40"/>
    <s v="Axle, Housing STR"/>
    <x v="2"/>
    <n v="517392"/>
    <x v="1"/>
    <s v=""/>
    <s v=""/>
    <s v=""/>
    <s v="count"/>
    <n v="507649"/>
    <d v="2025-03-12T00:00:00"/>
    <n v="1"/>
    <x v="83"/>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290"/>
    <s v="Pending"/>
    <m/>
    <m/>
    <m/>
    <m/>
    <m/>
    <m/>
    <m/>
    <m/>
    <m/>
    <m/>
  </r>
  <r>
    <x v="0"/>
    <x v="0"/>
    <s v="25-102"/>
    <s v="Initial Rejection"/>
    <x v="0"/>
    <s v="Log Only"/>
    <x v="52"/>
    <x v="7"/>
    <x v="0"/>
    <x v="41"/>
    <s v="Grille, Top"/>
    <x v="4"/>
    <n v="517381"/>
    <x v="1"/>
    <s v=""/>
    <s v=""/>
    <s v=""/>
    <s v="count"/>
    <n v="504295"/>
    <s v="2025-Jan"/>
    <n v="1"/>
    <x v="84"/>
    <s v="Weld"/>
    <x v="5"/>
    <s v="Jatinder Singh"/>
    <s v="Y"/>
    <s v="Dimensions Verified twice before final welding"/>
    <s v="Measurements always should be verified again after tack welding process. Part should not be moved to next station without TWYN inspection. "/>
    <s v="N/A"/>
    <s v="N/A"/>
    <m/>
    <m/>
    <m/>
    <m/>
    <n v="290"/>
    <s v="Pending"/>
    <m/>
    <m/>
    <m/>
    <m/>
    <m/>
    <m/>
    <m/>
    <m/>
    <m/>
    <m/>
  </r>
  <r>
    <x v="0"/>
    <x v="5"/>
    <s v="25-103"/>
    <s v="Initial Rejection"/>
    <x v="0"/>
    <s v="Log Only"/>
    <x v="51"/>
    <x v="9"/>
    <x v="5"/>
    <x v="42"/>
    <s v="Axle, Housing STR"/>
    <x v="2"/>
    <s v="Rust "/>
    <x v="1"/>
    <n v="1"/>
    <s v="       During weld audit at G&amp;D poor weld quality was found at 3_x000a_       locations on axle. During assembly at G&amp;D axle found with shot/rust in threaded_x000a_       holes of EF9605 junction block"/>
    <s v="Weld/Paint"/>
    <s v="Un-incorporated weld, Cleanliness"/>
    <n v="507649"/>
    <s v="2025-Jan"/>
    <n v="1"/>
    <x v="85"/>
    <s v="Weld/Paint"/>
    <x v="3"/>
    <s v="Jatinder Singh"/>
    <s v="Y"/>
    <s v="Proper protection"/>
    <s v="Please make sure threaded holes always protected from rust by applying rust inhibitor spray. If you see the rust already started then re-tap the holes and apply rust inhibitor spray. "/>
    <s v="N/A"/>
    <s v="N/A"/>
    <m/>
    <m/>
    <m/>
    <m/>
    <n v="316"/>
    <s v="Pending"/>
    <m/>
    <m/>
    <m/>
    <m/>
    <m/>
    <m/>
    <m/>
    <m/>
    <m/>
    <m/>
  </r>
  <r>
    <x v="0"/>
    <x v="0"/>
    <s v="25-104"/>
    <s v="Initial Rejection"/>
    <x v="0"/>
    <s v="Log Only"/>
    <x v="52"/>
    <x v="7"/>
    <x v="0"/>
    <x v="43"/>
    <s v="Grill, Top"/>
    <x v="4"/>
    <n v="898750"/>
    <x v="1"/>
    <s v=""/>
    <s v=""/>
    <n v="8"/>
    <s v="don't count"/>
    <n v="505114"/>
    <s v="2025-Jan"/>
    <n v="1"/>
    <x v="86"/>
    <s v="Weld"/>
    <x v="5"/>
    <s v="Jatinder Singh"/>
    <s v="Y"/>
    <s v="Dimensions Verified twice before final welding"/>
    <s v="Measurements always should be verified again after tack welding process. Part should not be moved to next station without TWYN inspection. "/>
    <s v="N/A"/>
    <s v="N/A"/>
    <m/>
    <m/>
    <m/>
    <m/>
    <n v="290"/>
    <s v="Pending"/>
    <m/>
    <m/>
    <m/>
    <m/>
    <m/>
    <m/>
    <m/>
    <m/>
    <m/>
    <m/>
  </r>
  <r>
    <x v="0"/>
    <x v="0"/>
    <s v="25-105"/>
    <s v="Initial Rejection"/>
    <x v="0"/>
    <s v="Log Only"/>
    <x v="53"/>
    <x v="7"/>
    <x v="0"/>
    <x v="7"/>
    <s v="Control Box"/>
    <x v="3"/>
    <s v="N/A"/>
    <x v="6"/>
    <s v=""/>
    <s v=""/>
    <s v=""/>
    <s v="count"/>
    <s v="505070, 505073"/>
    <s v="2025-Feb"/>
    <n v="4"/>
    <x v="87"/>
    <s v="Weld"/>
    <x v="0"/>
    <s v="Jatinder Singh"/>
    <s v="Y"/>
    <s v="Part should not be moved to next operation untill inspection checks are not done. "/>
    <s v="Parts presence must be verified with drawing after final welding. TWYN and ITP checks must be performed after welding. Studs must be welded all around as per drawing. QA 25-031, QA 25-020 re-issued. "/>
    <s v="N/A"/>
    <s v="N/A"/>
    <m/>
    <m/>
    <m/>
    <m/>
    <n v="289"/>
    <s v="Pending"/>
    <m/>
    <m/>
    <m/>
    <m/>
    <m/>
    <m/>
    <m/>
    <m/>
    <m/>
    <m/>
  </r>
  <r>
    <x v="2"/>
    <x v="0"/>
    <s v="25-106"/>
    <s v="Initial Rejection"/>
    <x v="0"/>
    <s v="Log Only"/>
    <x v="53"/>
    <x v="7"/>
    <x v="0"/>
    <x v="44"/>
    <s v="Upright A., LH STR"/>
    <x v="0"/>
    <n v="936510"/>
    <x v="1"/>
    <s v=""/>
    <s v=""/>
    <s v=""/>
    <s v="count"/>
    <s v="WO197512"/>
    <s v="2025-Mar"/>
    <n v="1"/>
    <x v="88"/>
    <s v="Weld"/>
    <x v="2"/>
    <s v="Keneel"/>
    <m/>
    <s v="Part should be welded according to Komatsu print and shoulbe weld defects free. "/>
    <s v="Part should be welded according to Komatsu QC 4.5 Weld Specification"/>
    <s v="N/A"/>
    <s v="N/A"/>
    <m/>
    <m/>
    <m/>
    <m/>
    <n v="289"/>
    <s v="Pending"/>
    <m/>
    <m/>
    <m/>
    <m/>
    <m/>
    <m/>
    <m/>
    <m/>
    <m/>
    <m/>
  </r>
  <r>
    <x v="0"/>
    <x v="0"/>
    <s v="25-107"/>
    <s v="Initial Rejection"/>
    <x v="0"/>
    <s v="Log Only"/>
    <x v="53"/>
    <x v="7"/>
    <x v="0"/>
    <x v="40"/>
    <s v="Axle, Housing STR"/>
    <x v="2"/>
    <s v="898755, 517408, 898724 "/>
    <x v="1"/>
    <s v=""/>
    <s v=""/>
    <s v=""/>
    <s v="count"/>
    <n v="507493"/>
    <s v="2025-Mar"/>
    <n v="1"/>
    <x v="89"/>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289"/>
    <s v="Pending"/>
    <m/>
    <m/>
    <m/>
    <m/>
    <m/>
    <m/>
    <m/>
    <m/>
    <m/>
    <m/>
  </r>
  <r>
    <x v="0"/>
    <x v="0"/>
    <s v="25-108"/>
    <s v="Initial Rejection"/>
    <x v="0"/>
    <s v="Log Only"/>
    <x v="53"/>
    <x v="7"/>
    <x v="0"/>
    <x v="40"/>
    <s v="Axle, Housing STR"/>
    <x v="2"/>
    <s v="898756, 898724,517413"/>
    <x v="1"/>
    <s v=""/>
    <s v=""/>
    <s v=""/>
    <s v="count"/>
    <s v="507651, 507781"/>
    <s v="2025-Mar"/>
    <n v="1"/>
    <x v="89"/>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289"/>
    <s v="Pending"/>
    <m/>
    <m/>
    <m/>
    <m/>
    <m/>
    <m/>
    <m/>
    <m/>
    <m/>
    <m/>
  </r>
  <r>
    <x v="0"/>
    <x v="0"/>
    <s v="25-109"/>
    <s v="Initial Rejection"/>
    <x v="0"/>
    <s v="Log Only"/>
    <x v="54"/>
    <x v="10"/>
    <x v="0"/>
    <x v="27"/>
    <s v="Cab G"/>
    <x v="1"/>
    <n v="517416"/>
    <x v="1"/>
    <s v=""/>
    <s v=""/>
    <s v=""/>
    <s v="count"/>
    <n v="505922"/>
    <s v="2025-Mar"/>
    <n v="1"/>
    <x v="90"/>
    <s v="Weld"/>
    <x v="0"/>
    <s v="Jatinder Singh"/>
    <s v="Y"/>
    <s v="Parts presence must be verified with drawing after final welding. Kit must be verified before to use. TWYN and ITP checks must be performed after welding."/>
    <s v="Parts presence must be verified with drawing after final welding. Kit must be verified before to use. TWYN and ITP checks must be performed after welding."/>
    <s v="N/A"/>
    <s v="N/A"/>
    <m/>
    <m/>
    <m/>
    <m/>
    <n v="284"/>
    <s v="Pending"/>
    <m/>
    <m/>
    <m/>
    <m/>
    <m/>
    <m/>
    <m/>
    <m/>
    <m/>
    <s v="9-Dec- 25 decided to make ITP checksheet"/>
  </r>
  <r>
    <x v="0"/>
    <x v="0"/>
    <s v="25-110"/>
    <s v="Initial Rejection"/>
    <x v="0"/>
    <s v="Log Only"/>
    <x v="54"/>
    <x v="10"/>
    <x v="0"/>
    <x v="3"/>
    <s v="Axle, Housing STR"/>
    <x v="2"/>
    <n v="517415"/>
    <x v="1"/>
    <s v=""/>
    <s v=""/>
    <s v=""/>
    <s v="count"/>
    <n v="507494"/>
    <s v="2025-Mar"/>
    <n v="1"/>
    <x v="91"/>
    <s v="Weld"/>
    <x v="3"/>
    <s v="Jatinder Singh"/>
    <s v="Y"/>
    <s v="Full protection required"/>
    <s v="Please make sure threaded holes always protected from rust by proper covering. If you see the rust already started then re-tap the holes and clean them properly. "/>
    <s v="N/A"/>
    <s v="N/A"/>
    <m/>
    <m/>
    <m/>
    <m/>
    <n v="284"/>
    <s v="Pending"/>
    <m/>
    <m/>
    <m/>
    <m/>
    <m/>
    <m/>
    <m/>
    <m/>
    <m/>
    <m/>
  </r>
  <r>
    <x v="0"/>
    <x v="0"/>
    <s v="25-111"/>
    <s v="Initial Rejection"/>
    <x v="0"/>
    <s v="Log Only"/>
    <x v="54"/>
    <x v="10"/>
    <x v="0"/>
    <x v="20"/>
    <s v="Axle, Housing STR"/>
    <x v="2"/>
    <s v="898757, "/>
    <x v="1"/>
    <s v=""/>
    <s v=""/>
    <s v=""/>
    <s v="count"/>
    <n v="508001"/>
    <s v="2025-Mar"/>
    <n v="1"/>
    <x v="92"/>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284"/>
    <s v="Pending"/>
    <m/>
    <m/>
    <m/>
    <m/>
    <m/>
    <m/>
    <m/>
    <m/>
    <m/>
    <m/>
  </r>
  <r>
    <x v="0"/>
    <x v="0"/>
    <s v="25-112"/>
    <s v="Initial Rejection"/>
    <x v="0"/>
    <s v="Log Only"/>
    <x v="55"/>
    <x v="10"/>
    <x v="0"/>
    <x v="45"/>
    <s v="Cab G"/>
    <x v="1"/>
    <n v="517424"/>
    <x v="1"/>
    <s v=""/>
    <s v=""/>
    <s v=""/>
    <s v="count"/>
    <n v="517424"/>
    <d v="2025-04-03T00:00:00"/>
    <n v="1"/>
    <x v="93"/>
    <s v="Weld"/>
    <x v="7"/>
    <s v="Jatinder Singh"/>
    <s v="Y"/>
    <s v="Verify twice "/>
    <s v="Verify the part with the drawing before to weld. Do not use the other Cab's part."/>
    <s v="N/A"/>
    <s v="N/A"/>
    <m/>
    <m/>
    <m/>
    <m/>
    <n v="283"/>
    <s v="Pending"/>
    <m/>
    <m/>
    <m/>
    <m/>
    <m/>
    <m/>
    <m/>
    <m/>
    <m/>
    <m/>
  </r>
  <r>
    <x v="0"/>
    <x v="0"/>
    <s v="25-113"/>
    <s v="Initial Rejection"/>
    <x v="0"/>
    <s v="Log Only"/>
    <x v="55"/>
    <x v="10"/>
    <x v="0"/>
    <x v="20"/>
    <s v="Axle, Housing STR"/>
    <x v="2"/>
    <n v="517428"/>
    <x v="1"/>
    <s v=""/>
    <s v=""/>
    <s v=""/>
    <s v="count"/>
    <n v="507782"/>
    <s v="2025-Mar"/>
    <n v="1"/>
    <x v="91"/>
    <s v="Weld"/>
    <x v="3"/>
    <s v="Jatinder Singh"/>
    <s v="Y"/>
    <s v="Full protection required"/>
    <s v="Please make sure threaded holes always protected from rust by proper covering. If you see the rust already started then re-tap the holes and clean them properly. "/>
    <s v="N/A"/>
    <s v="N/A"/>
    <m/>
    <m/>
    <m/>
    <m/>
    <n v="283"/>
    <s v="Pending"/>
    <m/>
    <m/>
    <m/>
    <m/>
    <m/>
    <m/>
    <m/>
    <m/>
    <m/>
    <m/>
  </r>
  <r>
    <x v="0"/>
    <x v="0"/>
    <s v="25-114"/>
    <s v="Initial Rejection"/>
    <x v="0"/>
    <s v="Log Only"/>
    <x v="56"/>
    <x v="10"/>
    <x v="0"/>
    <x v="1"/>
    <s v="CAB G"/>
    <x v="1"/>
    <n v="517431"/>
    <x v="1"/>
    <s v=""/>
    <s v=""/>
    <s v=""/>
    <s v="count"/>
    <n v="504816"/>
    <s v="2025-Mar"/>
    <n v="1"/>
    <x v="94"/>
    <s v="Weld"/>
    <x v="5"/>
    <s v="Jatinder Singh"/>
    <s v="Y"/>
    <s v="Verify twice "/>
    <s v="Measurements always should be verified again after tack welding process and read the tape measure intentionally."/>
    <s v="N/A"/>
    <s v="N/A"/>
    <m/>
    <m/>
    <m/>
    <m/>
    <n v="282"/>
    <s v="Pending"/>
    <m/>
    <m/>
    <m/>
    <m/>
    <m/>
    <m/>
    <m/>
    <m/>
    <m/>
    <m/>
  </r>
  <r>
    <x v="0"/>
    <x v="0"/>
    <s v="25-115"/>
    <s v="Initial Rejection"/>
    <x v="0"/>
    <s v="Log Only"/>
    <x v="56"/>
    <x v="10"/>
    <x v="0"/>
    <x v="20"/>
    <s v="Axle, Housing STR"/>
    <x v="2"/>
    <n v="517438"/>
    <x v="1"/>
    <s v=""/>
    <s v=""/>
    <s v=""/>
    <s v="count"/>
    <n v="507783"/>
    <s v="2025-Mar"/>
    <n v="1"/>
    <x v="91"/>
    <s v="Weld"/>
    <x v="3"/>
    <s v="Jatinder Singh"/>
    <s v="Y"/>
    <s v="Full protection required"/>
    <s v="Please make sure threaded holes always protected from rust by proper covering. If you see the rust already started then re-tap the holes and clean them properly. "/>
    <s v="N/A"/>
    <s v="N/A"/>
    <m/>
    <m/>
    <m/>
    <m/>
    <n v="282"/>
    <s v="Pending"/>
    <m/>
    <m/>
    <m/>
    <m/>
    <m/>
    <m/>
    <m/>
    <m/>
    <m/>
    <m/>
  </r>
  <r>
    <x v="0"/>
    <x v="0"/>
    <s v="25-116"/>
    <s v="Initial Rejection"/>
    <x v="0"/>
    <s v="Log Only"/>
    <x v="57"/>
    <x v="10"/>
    <x v="0"/>
    <x v="3"/>
    <s v="Axle, Housing STR"/>
    <x v="2"/>
    <n v="517440"/>
    <x v="1"/>
    <s v=""/>
    <s v=""/>
    <s v=""/>
    <s v="count"/>
    <n v="507636"/>
    <s v="2025-Mar"/>
    <n v="1"/>
    <x v="91"/>
    <s v="Weld"/>
    <x v="3"/>
    <s v="Jatinder Singh"/>
    <s v="Y"/>
    <s v="Full protection required"/>
    <s v="Please make sure threaded holes always protected from rust by proper covering. If you see the rust already started then re-tap the holes and clean them properly. "/>
    <s v="N/A"/>
    <s v="N/A"/>
    <m/>
    <m/>
    <m/>
    <m/>
    <n v="279"/>
    <s v="Pending"/>
    <m/>
    <m/>
    <m/>
    <m/>
    <m/>
    <m/>
    <m/>
    <m/>
    <m/>
    <m/>
  </r>
  <r>
    <x v="0"/>
    <x v="0"/>
    <s v="25-117"/>
    <s v="Initial Rejection"/>
    <x v="0"/>
    <s v="Log Only"/>
    <x v="58"/>
    <x v="10"/>
    <x v="0"/>
    <x v="3"/>
    <s v="Axle, Housing STR"/>
    <x v="2"/>
    <n v="517444"/>
    <x v="1"/>
    <s v=""/>
    <s v=""/>
    <s v=""/>
    <s v="count"/>
    <n v="507206"/>
    <s v="2025-Mar"/>
    <n v="1"/>
    <x v="91"/>
    <s v="Weld"/>
    <x v="3"/>
    <s v="Jatinder Singh"/>
    <s v="Y"/>
    <s v="Full protection required"/>
    <s v="Please make sure threaded holes always protected from rust by proper covering. If you see the rust already started then re-tap the holes and clean them properly. "/>
    <s v="N/A"/>
    <s v="N/A"/>
    <m/>
    <m/>
    <m/>
    <m/>
    <n v="278"/>
    <s v="Pending"/>
    <m/>
    <m/>
    <m/>
    <m/>
    <m/>
    <m/>
    <m/>
    <m/>
    <m/>
    <m/>
  </r>
  <r>
    <x v="0"/>
    <x v="0"/>
    <s v="25-118"/>
    <s v="Initial Rejection"/>
    <x v="0"/>
    <s v="Log Only"/>
    <x v="58"/>
    <x v="10"/>
    <x v="0"/>
    <x v="3"/>
    <s v="Axle, Housing STR"/>
    <x v="2"/>
    <n v="517446"/>
    <x v="1"/>
    <s v=""/>
    <s v=""/>
    <s v=""/>
    <s v="count"/>
    <n v="507206"/>
    <s v="2025-Mar"/>
    <n v="1"/>
    <x v="95"/>
    <s v="Weld"/>
    <x v="5"/>
    <s v="Jatinder Singh"/>
    <s v="Y"/>
    <s v="Cross check own work"/>
    <s v="Part must be checked twice by the welder after tack welding. "/>
    <s v="N/A"/>
    <s v="N/A"/>
    <m/>
    <m/>
    <m/>
    <m/>
    <n v="278"/>
    <s v="Pending"/>
    <m/>
    <m/>
    <m/>
    <m/>
    <m/>
    <m/>
    <m/>
    <m/>
    <m/>
    <m/>
  </r>
  <r>
    <x v="0"/>
    <x v="0"/>
    <s v="25-119"/>
    <s v="Initial Rejection"/>
    <x v="0"/>
    <s v="Log Only"/>
    <x v="58"/>
    <x v="10"/>
    <x v="0"/>
    <x v="20"/>
    <s v="Axle, Housing STR"/>
    <x v="2"/>
    <n v="517448"/>
    <x v="1"/>
    <s v=""/>
    <s v=""/>
    <s v=""/>
    <s v="count"/>
    <n v="508001"/>
    <s v="2025-Mar"/>
    <n v="1"/>
    <x v="91"/>
    <s v="Weld"/>
    <x v="3"/>
    <s v="Jatinder Singh"/>
    <s v="Y"/>
    <s v="Full protection required"/>
    <s v="Please make sure threaded holes always protected from rust by proper covering. If you see the rust already started then re-tap the holes and clean them properly. "/>
    <s v="N/A"/>
    <s v="N/A"/>
    <m/>
    <m/>
    <m/>
    <m/>
    <n v="278"/>
    <s v="Pending"/>
    <m/>
    <m/>
    <m/>
    <m/>
    <m/>
    <m/>
    <m/>
    <m/>
    <m/>
    <m/>
  </r>
  <r>
    <x v="0"/>
    <x v="0"/>
    <s v="25-120"/>
    <s v="Initial Rejection"/>
    <x v="0"/>
    <s v="Log Only"/>
    <x v="59"/>
    <x v="10"/>
    <x v="0"/>
    <x v="3"/>
    <s v="Axle, Housing STR"/>
    <x v="2"/>
    <n v="517454"/>
    <x v="1"/>
    <s v=""/>
    <s v=""/>
    <s v=""/>
    <s v="count"/>
    <n v="507784"/>
    <s v="2025-Mar"/>
    <n v="1"/>
    <x v="91"/>
    <s v="Weld"/>
    <x v="3"/>
    <s v="Jatinder Singh"/>
    <s v="Y"/>
    <s v="Full protection required"/>
    <s v="Please make sure threaded holes always protected from rust by proper covering. If you see the rust already started then re-tap the holes and clean them properly. "/>
    <s v="N/A"/>
    <s v="N/A"/>
    <m/>
    <m/>
    <m/>
    <m/>
    <n v="277"/>
    <s v="Pending"/>
    <m/>
    <m/>
    <m/>
    <m/>
    <m/>
    <m/>
    <m/>
    <m/>
    <m/>
    <m/>
  </r>
  <r>
    <x v="0"/>
    <x v="0"/>
    <s v="25-121"/>
    <s v="Initial Rejection"/>
    <x v="0"/>
    <s v="Log Only"/>
    <x v="60"/>
    <x v="10"/>
    <x v="0"/>
    <x v="2"/>
    <s v="Axle, Housing STR"/>
    <x v="2"/>
    <n v="517462"/>
    <x v="1"/>
    <s v=""/>
    <s v=""/>
    <s v=""/>
    <s v="count"/>
    <n v="507689"/>
    <s v="2025-Mar"/>
    <n v="1"/>
    <x v="96"/>
    <s v="Machining"/>
    <x v="22"/>
    <s v="Jatinder Singh"/>
    <s v="Y"/>
    <s v="Machining report should be filled and signed off "/>
    <s v="Bores should be checked with Pin Gauge after machining and sleeve installation for alignment and correct diameter. QA 25-165 re-issued."/>
    <s v="N/A"/>
    <s v="N/A"/>
    <m/>
    <m/>
    <m/>
    <m/>
    <n v="276"/>
    <s v="Pending"/>
    <m/>
    <m/>
    <m/>
    <m/>
    <m/>
    <m/>
    <m/>
    <m/>
    <m/>
    <m/>
  </r>
  <r>
    <x v="0"/>
    <x v="0"/>
    <s v="25-124"/>
    <s v="Initial Rejection"/>
    <x v="0"/>
    <s v="Log Only"/>
    <x v="61"/>
    <x v="10"/>
    <x v="0"/>
    <x v="20"/>
    <s v="Axle, Housing STR"/>
    <x v="2"/>
    <n v="517473"/>
    <x v="1"/>
    <s v=""/>
    <s v=""/>
    <s v=""/>
    <s v="count"/>
    <n v="508004"/>
    <s v="2025-Mar"/>
    <n v="1"/>
    <x v="97"/>
    <s v="Weld"/>
    <x v="3"/>
    <s v="Jatinder Singh"/>
    <s v="Y"/>
    <s v="Full protection required"/>
    <s v="Please make sure threaded holes always protected from rust by proper covering. If you see the rust already started then re-tap the holes and clean them properly. "/>
    <s v="N/A"/>
    <s v="N/A"/>
    <m/>
    <m/>
    <m/>
    <m/>
    <n v="272"/>
    <s v="Pending"/>
    <m/>
    <m/>
    <m/>
    <m/>
    <m/>
    <m/>
    <m/>
    <m/>
    <m/>
    <m/>
  </r>
  <r>
    <x v="0"/>
    <x v="0"/>
    <s v="25-125"/>
    <s v="Initial Rejection"/>
    <x v="0"/>
    <s v="Log Only"/>
    <x v="62"/>
    <x v="10"/>
    <x v="0"/>
    <x v="20"/>
    <s v="Axle, Housing STR"/>
    <x v="2"/>
    <n v="517487"/>
    <x v="1"/>
    <s v=""/>
    <s v=""/>
    <s v=""/>
    <s v="count"/>
    <n v="508008"/>
    <s v="2025-Mar"/>
    <n v="1"/>
    <x v="98"/>
    <s v="Weld"/>
    <x v="3"/>
    <s v="Jatinder Singh"/>
    <s v="Y"/>
    <s v="Full protection required"/>
    <s v="Please make sure threaded holes always protected from rust by proper covering. If you see the rust already started then re-tap the holes and clean them properly. "/>
    <s v="N/A"/>
    <s v="N/A"/>
    <m/>
    <m/>
    <m/>
    <m/>
    <n v="270"/>
    <s v="Pending"/>
    <m/>
    <m/>
    <m/>
    <m/>
    <m/>
    <m/>
    <m/>
    <m/>
    <m/>
    <m/>
  </r>
  <r>
    <x v="0"/>
    <x v="0"/>
    <s v="25-126"/>
    <s v="Initial Rejection"/>
    <x v="0"/>
    <s v="Log Only"/>
    <x v="63"/>
    <x v="10"/>
    <x v="0"/>
    <x v="20"/>
    <s v="Axle, Housing STR"/>
    <x v="2"/>
    <n v="517518"/>
    <x v="1"/>
    <s v=""/>
    <s v=""/>
    <s v=""/>
    <s v="count"/>
    <n v="508006"/>
    <s v="2025-April"/>
    <n v="1"/>
    <x v="98"/>
    <s v="Weld"/>
    <x v="3"/>
    <s v="Jatinder Singh"/>
    <s v="Y"/>
    <s v="Full protection required"/>
    <s v="Please make sure threaded holes always protected from rust by proper covering. If you see the rust already started then re-tap the holes and clean them properly. "/>
    <s v="N/A"/>
    <s v="N/A"/>
    <m/>
    <m/>
    <m/>
    <m/>
    <n v="262"/>
    <s v="Pending"/>
    <m/>
    <m/>
    <m/>
    <m/>
    <m/>
    <m/>
    <m/>
    <m/>
    <m/>
    <m/>
  </r>
  <r>
    <x v="2"/>
    <x v="0"/>
    <s v="25-127"/>
    <s v="Pull stock / Purge"/>
    <x v="0"/>
    <s v="Log Only"/>
    <x v="63"/>
    <x v="10"/>
    <x v="0"/>
    <x v="46"/>
    <s v="Side Frame"/>
    <x v="0"/>
    <s v="CD00335945"/>
    <x v="8"/>
    <s v=""/>
    <s v=""/>
    <s v=""/>
    <s v="count"/>
    <s v="WO199358"/>
    <s v="2025-Mar"/>
    <n v="5"/>
    <x v="99"/>
    <s v="Weld"/>
    <x v="2"/>
    <s v="Keneel"/>
    <s v="Y"/>
    <s v="Quality alert has been issued. ."/>
    <s v="Increased the inspection of weld defects"/>
    <s v="N/A"/>
    <s v="N/A"/>
    <m/>
    <m/>
    <m/>
    <m/>
    <n v="262"/>
    <s v="Pending"/>
    <m/>
    <m/>
    <m/>
    <m/>
    <m/>
    <m/>
    <m/>
    <m/>
    <m/>
    <m/>
  </r>
  <r>
    <x v="0"/>
    <x v="0"/>
    <s v="25-128"/>
    <s v="Initial Rejection"/>
    <x v="0"/>
    <s v="Log Only"/>
    <x v="64"/>
    <x v="10"/>
    <x v="0"/>
    <x v="20"/>
    <s v="Axle, Housing STR"/>
    <x v="2"/>
    <n v="517528"/>
    <x v="1"/>
    <s v=""/>
    <s v=""/>
    <s v=""/>
    <s v="count"/>
    <n v="507781"/>
    <s v="2025-Mar"/>
    <n v="1"/>
    <x v="98"/>
    <s v="Weld"/>
    <x v="3"/>
    <s v="Jatinder Singh"/>
    <s v="Y"/>
    <s v="Full protection required"/>
    <s v="Please make sure threaded holes always protected from rust by proper covering. If you see the rust already started then re-tap the holes and clean them properly. "/>
    <s v="N/A"/>
    <s v="N/A"/>
    <m/>
    <m/>
    <m/>
    <m/>
    <n v="261"/>
    <s v="Pending"/>
    <m/>
    <m/>
    <m/>
    <m/>
    <m/>
    <m/>
    <m/>
    <m/>
    <m/>
    <m/>
  </r>
  <r>
    <x v="0"/>
    <x v="0"/>
    <s v="25-129"/>
    <s v="Initial Rejection"/>
    <x v="0"/>
    <s v="Log Only"/>
    <x v="64"/>
    <x v="10"/>
    <x v="0"/>
    <x v="29"/>
    <s v="Platform CTR deck"/>
    <x v="5"/>
    <n v="517526"/>
    <x v="1"/>
    <m/>
    <m/>
    <m/>
    <m/>
    <n v="508012"/>
    <d v="2025-04-01T00:00:00"/>
    <n v="1"/>
    <x v="100"/>
    <s v="Weld"/>
    <x v="5"/>
    <s v="Jatinder Singh"/>
    <m/>
    <s v="Issued QA 25-119. Nuts should be tack welded first with the help of mating bolts."/>
    <s v="Chek the nuts with centering bolt after weld"/>
    <s v="N/A"/>
    <s v="N/A"/>
    <m/>
    <m/>
    <m/>
    <m/>
    <n v="261"/>
    <s v="Pending"/>
    <m/>
    <m/>
    <m/>
    <m/>
    <m/>
    <m/>
    <m/>
    <m/>
    <m/>
    <m/>
  </r>
  <r>
    <x v="0"/>
    <x v="0"/>
    <s v="25-130"/>
    <s v="Initial Rejection"/>
    <x v="0"/>
    <s v="Log Only"/>
    <x v="65"/>
    <x v="10"/>
    <x v="0"/>
    <x v="20"/>
    <s v="Axle, Housing STR"/>
    <x v="2"/>
    <n v="517536"/>
    <x v="1"/>
    <s v=""/>
    <s v=""/>
    <s v=""/>
    <s v="count"/>
    <n v="508778"/>
    <s v="2025-April"/>
    <n v="1"/>
    <x v="101"/>
    <s v="Weld"/>
    <x v="3"/>
    <s v="Jatinder Singh"/>
    <s v="Y"/>
    <s v="Full protection required"/>
    <s v="Please make sure threaded holes and machines surfaces always protected from rust and paint  by proper covering. If you see the rust already started then re-tap the holes and clean them properly. "/>
    <s v="N/A"/>
    <s v="N/A"/>
    <m/>
    <m/>
    <m/>
    <m/>
    <n v="258"/>
    <s v="Pending"/>
    <m/>
    <m/>
    <m/>
    <m/>
    <m/>
    <m/>
    <m/>
    <m/>
    <m/>
    <m/>
  </r>
  <r>
    <x v="0"/>
    <x v="0"/>
    <s v="25-131"/>
    <s v="Initial Rejection"/>
    <x v="0"/>
    <s v="Log Only"/>
    <x v="65"/>
    <x v="10"/>
    <x v="0"/>
    <x v="20"/>
    <s v="Axle, Housing STR"/>
    <x v="2"/>
    <n v="517539"/>
    <x v="1"/>
    <s v=""/>
    <s v=""/>
    <s v=""/>
    <s v="count"/>
    <n v="508005"/>
    <s v="2025-April"/>
    <n v="1"/>
    <x v="102"/>
    <s v="Paint"/>
    <x v="24"/>
    <s v="Jatinder Singh"/>
    <s v="Y"/>
    <s v="Full protection required"/>
    <s v="Please make sure threaded holes and machines surfaces always protected from paint  by proper covering."/>
    <s v="N/A"/>
    <s v="N/A"/>
    <m/>
    <m/>
    <m/>
    <m/>
    <n v="258"/>
    <s v="Pending"/>
    <m/>
    <m/>
    <m/>
    <m/>
    <m/>
    <m/>
    <m/>
    <m/>
    <m/>
    <m/>
  </r>
  <r>
    <x v="0"/>
    <x v="0"/>
    <s v="25-132"/>
    <s v="Initial Rejection"/>
    <x v="0"/>
    <s v="Log Only"/>
    <x v="66"/>
    <x v="10"/>
    <x v="0"/>
    <x v="10"/>
    <s v="Axle, Housing STR"/>
    <x v="2"/>
    <s v="N/A"/>
    <x v="0"/>
    <s v=""/>
    <s v=""/>
    <s v=""/>
    <s v="count"/>
    <s v="N/A"/>
    <d v="2025-04-29T00:00:00"/>
    <n v="1"/>
    <x v="103"/>
    <s v="Maching"/>
    <x v="5"/>
    <s v="Jatinder Singh"/>
    <s v="Y"/>
    <s v="Need To re-verify before to Weld "/>
    <s v="Need to verify marking and jigs before to start machining. "/>
    <s v="N/A"/>
    <s v="N/A"/>
    <m/>
    <m/>
    <m/>
    <m/>
    <n v="257"/>
    <s v="Pending"/>
    <m/>
    <m/>
    <m/>
    <m/>
    <m/>
    <m/>
    <m/>
    <m/>
    <m/>
    <m/>
  </r>
  <r>
    <x v="0"/>
    <x v="0"/>
    <s v="25-133"/>
    <s v="Initial Rejection"/>
    <x v="0"/>
    <s v="Log Only"/>
    <x v="67"/>
    <x v="10"/>
    <x v="0"/>
    <x v="20"/>
    <s v="Axle, Housing STR"/>
    <x v="2"/>
    <n v="517543"/>
    <x v="1"/>
    <s v=""/>
    <s v=""/>
    <s v=""/>
    <s v="count"/>
    <n v="508901"/>
    <s v="2025-April"/>
    <n v="1"/>
    <x v="104"/>
    <s v="Weld"/>
    <x v="3"/>
    <s v="Jatinder Singh"/>
    <s v="Y"/>
    <s v="Full protection required"/>
    <s v="Please make sure threaded holes and machines surfaces always protected from rust and paint  by proper covering. If you see the rust already started then re-tap the holes and clean them properly. "/>
    <s v="N/A"/>
    <s v="N/A"/>
    <m/>
    <m/>
    <m/>
    <m/>
    <n v="256"/>
    <s v="Pending"/>
    <m/>
    <m/>
    <m/>
    <m/>
    <m/>
    <m/>
    <m/>
    <m/>
    <m/>
    <m/>
  </r>
  <r>
    <x v="0"/>
    <x v="0"/>
    <s v="25-135"/>
    <s v="Initial Rejection"/>
    <x v="0"/>
    <s v="Log Only"/>
    <x v="68"/>
    <x v="1"/>
    <x v="0"/>
    <x v="20"/>
    <s v="Axle, Housing STR"/>
    <x v="2"/>
    <n v="517551"/>
    <x v="1"/>
    <s v=""/>
    <s v=""/>
    <s v=""/>
    <s v="count"/>
    <n v="507689"/>
    <s v="2025-April"/>
    <n v="1"/>
    <x v="105"/>
    <s v="Paint"/>
    <x v="24"/>
    <s v="Jatinder Singh"/>
    <s v="Y"/>
    <s v="Full protection required"/>
    <s v="Please make sure threaded holes and machines surfaces always protected from paint  by proper covering."/>
    <s v="N/A"/>
    <s v="N/A"/>
    <m/>
    <m/>
    <m/>
    <m/>
    <n v="255"/>
    <s v="Pending"/>
    <m/>
    <m/>
    <m/>
    <m/>
    <m/>
    <m/>
    <m/>
    <m/>
    <m/>
    <m/>
  </r>
  <r>
    <x v="0"/>
    <x v="0"/>
    <s v="25-136"/>
    <s v="Initial Rejection"/>
    <x v="0"/>
    <s v="Log Only"/>
    <x v="68"/>
    <x v="1"/>
    <x v="0"/>
    <x v="47"/>
    <s v="CAB G"/>
    <x v="1"/>
    <n v="2529430"/>
    <x v="1"/>
    <s v=""/>
    <s v=""/>
    <s v=""/>
    <s v="count"/>
    <n v="477244"/>
    <d v="2024-01-01T00:00:00"/>
    <n v="1"/>
    <x v="106"/>
    <s v="Assembly"/>
    <x v="3"/>
    <s v="Jatinder Singh"/>
    <s v="Y"/>
    <s v="Full protection required"/>
    <s v="Parts should be protected from moisture with proper covering."/>
    <s v="N/A"/>
    <s v="N/A"/>
    <m/>
    <m/>
    <m/>
    <m/>
    <n v="255"/>
    <s v="Pending"/>
    <m/>
    <m/>
    <m/>
    <m/>
    <m/>
    <m/>
    <m/>
    <m/>
    <m/>
    <m/>
  </r>
  <r>
    <x v="0"/>
    <x v="0"/>
    <s v="25-137"/>
    <s v="Initial Rejection"/>
    <x v="0"/>
    <s v="Log Only"/>
    <x v="68"/>
    <x v="1"/>
    <x v="0"/>
    <x v="3"/>
    <s v="Axle, Housing STR"/>
    <x v="2"/>
    <n v="517554"/>
    <x v="1"/>
    <s v=""/>
    <s v=""/>
    <s v=""/>
    <s v="count"/>
    <n v="507785"/>
    <s v="2025-MAR"/>
    <n v="1"/>
    <x v="107"/>
    <s v="Weld"/>
    <x v="3"/>
    <m/>
    <s v="Y"/>
    <s v="Full protection required"/>
    <s v="Please make sure threaded holes and machines surfaces always protected from rust and paint  by proper covering. If you see the rust already started then re-tap the holes and clean them properly. "/>
    <m/>
    <m/>
    <m/>
    <m/>
    <m/>
    <m/>
    <n v="255"/>
    <s v="Pending"/>
    <m/>
    <m/>
    <m/>
    <m/>
    <m/>
    <m/>
    <m/>
    <m/>
    <m/>
    <m/>
  </r>
  <r>
    <x v="0"/>
    <x v="0"/>
    <s v="25-138"/>
    <s v="Initial Rejection"/>
    <x v="0"/>
    <s v="Log Only"/>
    <x v="69"/>
    <x v="1"/>
    <x v="0"/>
    <x v="3"/>
    <s v="Axle, Housing STR"/>
    <x v="2"/>
    <n v="517559"/>
    <x v="1"/>
    <s v=""/>
    <s v=""/>
    <s v=""/>
    <s v="count"/>
    <n v="507786"/>
    <s v="2025-MAR"/>
    <n v="1"/>
    <x v="107"/>
    <s v="Weld"/>
    <x v="3"/>
    <m/>
    <s v="Y"/>
    <s v="Full protection required"/>
    <s v="Please make sure threaded holes and machines surfaces always protected from rust and paint  by proper covering. If you see the rust already started then re-tap the holes and clean them properly. "/>
    <m/>
    <m/>
    <m/>
    <m/>
    <m/>
    <m/>
    <n v="254"/>
    <s v="Pending"/>
    <m/>
    <m/>
    <m/>
    <m/>
    <m/>
    <m/>
    <m/>
    <m/>
    <m/>
    <m/>
  </r>
  <r>
    <x v="0"/>
    <x v="0"/>
    <s v="25-139"/>
    <s v="Initial Rejection"/>
    <x v="0"/>
    <s v="Log Only"/>
    <x v="70"/>
    <x v="1"/>
    <x v="0"/>
    <x v="20"/>
    <s v="Axle, Housing STR"/>
    <x v="2"/>
    <n v="517566"/>
    <x v="1"/>
    <s v=""/>
    <s v=""/>
    <s v=""/>
    <s v="count"/>
    <n v="508780"/>
    <s v="2025-April"/>
    <n v="1"/>
    <x v="108"/>
    <s v="Weld"/>
    <x v="3"/>
    <s v="Jatinder Singh"/>
    <s v="Y"/>
    <s v="Full protection required"/>
    <s v="Please make sure threaded holes and machines surfaces always protected from paint and rust  by proper covering."/>
    <s v="N/A"/>
    <s v="N/A"/>
    <m/>
    <m/>
    <m/>
    <m/>
    <n v="251"/>
    <s v="Pending"/>
    <m/>
    <m/>
    <m/>
    <m/>
    <m/>
    <m/>
    <m/>
    <m/>
    <m/>
    <m/>
  </r>
  <r>
    <x v="0"/>
    <x v="0"/>
    <s v="25-140"/>
    <s v="Initial Rejection"/>
    <x v="0"/>
    <s v="Log Only"/>
    <x v="71"/>
    <x v="1"/>
    <x v="0"/>
    <x v="48"/>
    <s v="Axle, Housing STR"/>
    <x v="2"/>
    <n v="517573"/>
    <x v="1"/>
    <s v=""/>
    <s v=""/>
    <s v=""/>
    <s v="count"/>
    <n v="507684"/>
    <s v="2025-April"/>
    <n v="1"/>
    <x v="109"/>
    <s v="Paint"/>
    <x v="24"/>
    <s v="Jatinder Singh"/>
    <s v="Y"/>
    <s v="Full protection required"/>
    <s v="Please make sure threaded holes and machines surfaces always protected from paint and rust  by proper covering."/>
    <s v="N/A"/>
    <s v="N/A"/>
    <m/>
    <m/>
    <m/>
    <m/>
    <n v="250"/>
    <s v="Pending"/>
    <m/>
    <m/>
    <m/>
    <m/>
    <m/>
    <m/>
    <m/>
    <m/>
    <m/>
    <m/>
  </r>
  <r>
    <x v="0"/>
    <x v="0"/>
    <s v="25-141"/>
    <s v="Initial Rejection"/>
    <x v="0"/>
    <s v="Log Only"/>
    <x v="72"/>
    <x v="1"/>
    <x v="0"/>
    <x v="49"/>
    <s v="Plate, Diagnostic"/>
    <x v="0"/>
    <s v="517576, 898894,898921"/>
    <x v="1"/>
    <s v=""/>
    <s v=""/>
    <s v=""/>
    <s v="count"/>
    <n v="507867"/>
    <s v="2025-April"/>
    <n v="25"/>
    <x v="110"/>
    <s v="Paint"/>
    <x v="25"/>
    <s v="Sibin Siva"/>
    <s v="Y"/>
    <s v=" Painters must check and verify the work order to ensure they used the right paint. Issued QA 25-080"/>
    <s v="100% inspection on every individual part we ship"/>
    <s v="N/A"/>
    <s v="N/A"/>
    <m/>
    <m/>
    <m/>
    <m/>
    <n v="249"/>
    <s v="Pending"/>
    <m/>
    <m/>
    <m/>
    <m/>
    <m/>
    <m/>
    <m/>
    <m/>
    <m/>
    <m/>
  </r>
  <r>
    <x v="0"/>
    <x v="0"/>
    <s v="25-142"/>
    <s v="Initial Rejection"/>
    <x v="0"/>
    <s v="Log Only"/>
    <x v="72"/>
    <x v="1"/>
    <x v="0"/>
    <x v="20"/>
    <s v="Axle Housing STR"/>
    <x v="2"/>
    <n v="898890"/>
    <x v="1"/>
    <s v=""/>
    <s v=""/>
    <n v="8"/>
    <s v="don't count"/>
    <n v="508783"/>
    <s v="2025-April"/>
    <n v="1"/>
    <x v="111"/>
    <s v="Weld"/>
    <x v="2"/>
    <s v="Jatinder Singh"/>
    <s v="Y"/>
    <s v="Start auditing LPA"/>
    <s v="Always use appropriate welding parameters and techniques. Operator must inspect his own work and fix it on the spot. Even single pin hole, single undercut,  weld barries, tiny lack of fusions are not acceptable any more. "/>
    <s v="N/A"/>
    <s v="N/A"/>
    <m/>
    <m/>
    <m/>
    <m/>
    <n v="249"/>
    <s v="Pending"/>
    <m/>
    <m/>
    <m/>
    <m/>
    <m/>
    <m/>
    <m/>
    <m/>
    <m/>
    <m/>
  </r>
  <r>
    <x v="0"/>
    <x v="0"/>
    <s v="25-143"/>
    <s v="Initial Rejection"/>
    <x v="0"/>
    <s v="Log Only"/>
    <x v="73"/>
    <x v="1"/>
    <x v="0"/>
    <x v="3"/>
    <s v="Axle, Housing STR"/>
    <x v="2"/>
    <n v="517578"/>
    <x v="1"/>
    <s v=""/>
    <s v=""/>
    <s v=""/>
    <s v="count"/>
    <n v="508007"/>
    <s v="2025-April"/>
    <n v="1"/>
    <x v="112"/>
    <s v="Paint"/>
    <x v="24"/>
    <s v="Jatinder Singh"/>
    <s v="Y"/>
    <s v="Full protection required"/>
    <s v="Please make sure machines surfaces always protected from paint  by proper covering."/>
    <s v="N/A"/>
    <s v="N/A"/>
    <m/>
    <m/>
    <m/>
    <m/>
    <n v="248"/>
    <s v="Pending"/>
    <m/>
    <m/>
    <m/>
    <m/>
    <m/>
    <m/>
    <m/>
    <m/>
    <m/>
    <m/>
  </r>
  <r>
    <x v="0"/>
    <x v="0"/>
    <s v="25-144"/>
    <s v="Initial Rejection"/>
    <x v="0"/>
    <s v="Log Only"/>
    <x v="73"/>
    <x v="1"/>
    <x v="0"/>
    <x v="48"/>
    <s v="Axle, Housing STR"/>
    <x v="2"/>
    <n v="517582"/>
    <x v="1"/>
    <s v=""/>
    <s v=""/>
    <s v=""/>
    <s v="count"/>
    <n v="507686"/>
    <s v="2025-April"/>
    <n v="1"/>
    <x v="113"/>
    <s v="Paint"/>
    <x v="24"/>
    <s v="Jatinder Singh"/>
    <s v="Y"/>
    <s v="Full protection required"/>
    <s v="Please make sure machines surfaces always protected from paint  by proper covering."/>
    <s v="N/A"/>
    <s v="N/A"/>
    <m/>
    <m/>
    <m/>
    <m/>
    <n v="248"/>
    <s v="Pending"/>
    <m/>
    <m/>
    <m/>
    <m/>
    <m/>
    <m/>
    <m/>
    <m/>
    <m/>
    <m/>
  </r>
  <r>
    <x v="0"/>
    <x v="0"/>
    <s v="25-145"/>
    <s v="Initial Rejection"/>
    <x v="0"/>
    <s v="Log Only"/>
    <x v="73"/>
    <x v="1"/>
    <x v="0"/>
    <x v="50"/>
    <s v="Cab"/>
    <x v="1"/>
    <n v="954358"/>
    <x v="1"/>
    <s v=""/>
    <s v=""/>
    <s v=""/>
    <s v="count"/>
    <n v="506853"/>
    <s v="2025-April"/>
    <n v="1"/>
    <x v="114"/>
    <s v="Weld/Paint"/>
    <x v="2"/>
    <s v="Sibin Siva"/>
    <s v="Y"/>
    <s v="All welds must be thproughly inspected for PPAP parts"/>
    <s v="Ensure all PPAP parts are inspected for weld issues after prime"/>
    <s v="N/A"/>
    <s v="N/A"/>
    <m/>
    <m/>
    <m/>
    <m/>
    <n v="248"/>
    <s v="Pending"/>
    <m/>
    <m/>
    <m/>
    <s v="Sibin to verfiy if post prime inspection is been done on PPAP parts"/>
    <m/>
    <m/>
    <m/>
    <m/>
    <m/>
    <m/>
  </r>
  <r>
    <x v="0"/>
    <x v="0"/>
    <s v="25-146"/>
    <s v="Initial Rejection"/>
    <x v="0"/>
    <s v="Log Only"/>
    <x v="74"/>
    <x v="1"/>
    <x v="0"/>
    <x v="51"/>
    <s v="Chassis"/>
    <x v="0"/>
    <m/>
    <x v="0"/>
    <s v=""/>
    <s v=""/>
    <s v=""/>
    <s v="count"/>
    <m/>
    <s v="2025-Mar"/>
    <n v="1"/>
    <x v="115"/>
    <s v="Weld/Assembly"/>
    <x v="26"/>
    <s v="Sibin Siva"/>
    <s v="Y"/>
    <s v="100% check  with fixture"/>
    <s v="All parts need to be 100% checked for Dim 33-7/8 by supplier"/>
    <s v="N/A"/>
    <s v="N/A"/>
    <m/>
    <m/>
    <m/>
    <m/>
    <n v="247"/>
    <s v="Pending"/>
    <m/>
    <m/>
    <m/>
    <m/>
    <m/>
    <m/>
    <m/>
    <m/>
    <m/>
    <m/>
  </r>
  <r>
    <x v="0"/>
    <x v="0"/>
    <s v="25-147"/>
    <s v="Initial Rejection"/>
    <x v="0"/>
    <s v="Log Only"/>
    <x v="75"/>
    <x v="1"/>
    <x v="0"/>
    <x v="52"/>
    <s v="Chassis"/>
    <x v="0"/>
    <m/>
    <x v="0"/>
    <s v=""/>
    <s v=""/>
    <s v=""/>
    <s v="count"/>
    <m/>
    <s v="2025-Mar"/>
    <n v="2"/>
    <x v="116"/>
    <s v="Paint"/>
    <x v="20"/>
    <s v="Sibin Siva"/>
    <s v="Y"/>
    <s v="Instead of using different painters, Always schedule Painters with Midland part experience on Midland parts to avoid mixing issues"/>
    <s v="Perform adhesion test for all Midland parts"/>
    <s v="N/A"/>
    <s v="N/A"/>
    <m/>
    <m/>
    <m/>
    <m/>
    <n v="244"/>
    <s v="Pending"/>
    <m/>
    <m/>
    <m/>
    <m/>
    <m/>
    <m/>
    <m/>
    <m/>
    <m/>
    <m/>
  </r>
  <r>
    <x v="0"/>
    <x v="0"/>
    <s v="25-148"/>
    <s v="Initial Rejection"/>
    <x v="0"/>
    <s v="Log Only"/>
    <x v="76"/>
    <x v="1"/>
    <x v="0"/>
    <x v="1"/>
    <s v="Cab G"/>
    <x v="1"/>
    <n v="517601"/>
    <x v="1"/>
    <s v=""/>
    <s v=""/>
    <s v=""/>
    <s v="count"/>
    <n v="506246"/>
    <s v="2025-Apr"/>
    <n v="1"/>
    <x v="117"/>
    <s v="Weld"/>
    <x v="0"/>
    <s v="Sibin Siva"/>
    <s v="Y"/>
    <s v="Create an ITP"/>
    <s v="Check all the tie bars while doing Twyn inspection"/>
    <s v="N/A"/>
    <s v="N/A"/>
    <m/>
    <m/>
    <m/>
    <m/>
    <n v="243"/>
    <s v="Pending"/>
    <m/>
    <m/>
    <m/>
    <m/>
    <m/>
    <m/>
    <m/>
    <m/>
    <m/>
    <s v="9-Dec- 25 decided to make ITP checksheet "/>
  </r>
  <r>
    <x v="0"/>
    <x v="0"/>
    <s v="25-149"/>
    <s v="Initial Rejection"/>
    <x v="0"/>
    <s v="Log Only"/>
    <x v="76"/>
    <x v="1"/>
    <x v="0"/>
    <x v="48"/>
    <s v="Axle"/>
    <x v="2"/>
    <n v="517604"/>
    <x v="1"/>
    <s v=""/>
    <s v=""/>
    <s v=""/>
    <s v="count"/>
    <n v="507685"/>
    <s v="2025-Apr"/>
    <n v="1"/>
    <x v="118"/>
    <s v="Weld"/>
    <x v="2"/>
    <m/>
    <s v="N"/>
    <m/>
    <s v="Check all couplings after weld"/>
    <m/>
    <m/>
    <m/>
    <m/>
    <m/>
    <m/>
    <n v="243"/>
    <s v="Pending"/>
    <m/>
    <m/>
    <m/>
    <m/>
    <m/>
    <m/>
    <m/>
    <m/>
    <m/>
    <m/>
  </r>
  <r>
    <x v="0"/>
    <x v="0"/>
    <s v="25-150"/>
    <s v="Initial Rejection"/>
    <x v="0"/>
    <s v="Log Only"/>
    <x v="77"/>
    <x v="1"/>
    <x v="0"/>
    <x v="37"/>
    <s v="Muffler"/>
    <x v="0"/>
    <n v="517621"/>
    <x v="1"/>
    <s v=""/>
    <s v=""/>
    <s v=""/>
    <s v="count"/>
    <n v="509024"/>
    <s v="2025-Apr"/>
    <n v="2"/>
    <x v="119"/>
    <s v="Weld"/>
    <x v="2"/>
    <m/>
    <s v="N"/>
    <s v="Welder Must weld to the customer spec and any excess or un-incorporated weld should be removed"/>
    <s v="Check this area for any excessive/ un-incorporated weld"/>
    <m/>
    <m/>
    <m/>
    <m/>
    <m/>
    <m/>
    <n v="242"/>
    <s v="Pending"/>
    <m/>
    <m/>
    <m/>
    <m/>
    <m/>
    <m/>
    <m/>
    <m/>
    <m/>
    <m/>
  </r>
  <r>
    <x v="0"/>
    <x v="0"/>
    <s v="25-151"/>
    <s v="Initial Rejection"/>
    <x v="0"/>
    <s v="Log Only"/>
    <x v="78"/>
    <x v="1"/>
    <x v="0"/>
    <x v="53"/>
    <s v="Platform deck"/>
    <x v="5"/>
    <n v="954366"/>
    <x v="1"/>
    <s v=""/>
    <s v=""/>
    <s v=""/>
    <s v="count"/>
    <n v="506899"/>
    <s v="2025-May"/>
    <n v="1"/>
    <x v="120"/>
    <s v="Weld"/>
    <x v="2"/>
    <s v="Jatinder Singh"/>
    <s v="N"/>
    <s v="All welds must be thproughly inspected for PPAP parts"/>
    <s v="Always use the appropriate welding parameters"/>
    <s v="N/A"/>
    <s v="N/A"/>
    <n v="517637"/>
    <m/>
    <m/>
    <m/>
    <n v="241"/>
    <s v="Pending"/>
    <m/>
    <m/>
    <m/>
    <m/>
    <m/>
    <m/>
    <m/>
    <m/>
    <m/>
    <m/>
  </r>
  <r>
    <x v="0"/>
    <x v="0"/>
    <s v="25-152"/>
    <s v="Initial Rejection"/>
    <x v="0"/>
    <s v="Log Only"/>
    <x v="78"/>
    <x v="1"/>
    <x v="0"/>
    <x v="54"/>
    <s v="Plate"/>
    <x v="0"/>
    <n v="898922"/>
    <x v="1"/>
    <s v=""/>
    <s v=""/>
    <n v="8"/>
    <s v="don't count"/>
    <n v="507874"/>
    <s v="2025-May"/>
    <n v="11"/>
    <x v="121"/>
    <s v="Shipping"/>
    <x v="7"/>
    <s v="Sibin Siva"/>
    <s v="Y"/>
    <s v="All parts needs to be verified to print and shipping label"/>
    <s v="All parts needs to be verified to print and shipping label"/>
    <m/>
    <m/>
    <m/>
    <m/>
    <m/>
    <m/>
    <n v="241"/>
    <s v="Pending"/>
    <m/>
    <m/>
    <m/>
    <m/>
    <m/>
    <m/>
    <m/>
    <m/>
    <m/>
    <m/>
  </r>
  <r>
    <x v="0"/>
    <x v="0"/>
    <s v="25-153"/>
    <s v="Initial Rejection"/>
    <x v="0"/>
    <s v="Log Only"/>
    <x v="79"/>
    <x v="1"/>
    <x v="0"/>
    <x v="20"/>
    <s v="Axle, Housing STR"/>
    <x v="2"/>
    <n v="517637"/>
    <x v="1"/>
    <s v=""/>
    <s v=""/>
    <s v=""/>
    <s v="count"/>
    <n v="508503"/>
    <s v="2025-April"/>
    <n v="1"/>
    <x v="122"/>
    <s v="Weld"/>
    <x v="3"/>
    <s v="Jatinder Singh"/>
    <s v="Y"/>
    <s v="Full protection required"/>
    <s v="Please make sure threaded holes and machines surfaces always protected from paint and rust  by proper covering."/>
    <s v="N/A"/>
    <s v="N/A"/>
    <m/>
    <m/>
    <m/>
    <m/>
    <n v="240"/>
    <s v="Pending"/>
    <m/>
    <m/>
    <m/>
    <m/>
    <m/>
    <m/>
    <m/>
    <m/>
    <m/>
    <m/>
  </r>
  <r>
    <x v="0"/>
    <x v="0"/>
    <s v="25-154"/>
    <s v="Initial Rejection"/>
    <x v="0"/>
    <s v="8D - Customer"/>
    <x v="80"/>
    <x v="1"/>
    <x v="0"/>
    <x v="55"/>
    <s v="Platform C-deck"/>
    <x v="5"/>
    <n v="517647"/>
    <x v="1"/>
    <s v=""/>
    <s v=""/>
    <s v=""/>
    <s v="count"/>
    <n v="507398"/>
    <s v="2025-March"/>
    <n v="1"/>
    <x v="123"/>
    <s v="Weld"/>
    <x v="19"/>
    <s v="Sibin Siva"/>
    <s v="Y"/>
    <s v="Right orientation Highlighted on the print for attention of welders"/>
    <s v="Welder to sign off ITP acknowledging that tapped pad got welded in the correct orientation. QA to verify ITP"/>
    <s v="N/A"/>
    <s v="N/A"/>
    <m/>
    <m/>
    <m/>
    <m/>
    <n v="239"/>
    <s v="Pending"/>
    <m/>
    <m/>
    <m/>
    <m/>
    <m/>
    <m/>
    <m/>
    <m/>
    <m/>
    <m/>
  </r>
  <r>
    <x v="0"/>
    <x v="0"/>
    <s v="25-156"/>
    <s v="Initial Rejection"/>
    <x v="0"/>
    <s v="Log Only"/>
    <x v="1"/>
    <x v="1"/>
    <x v="0"/>
    <x v="1"/>
    <s v="Cab G"/>
    <x v="1"/>
    <n v="517651"/>
    <x v="1"/>
    <s v=""/>
    <s v=""/>
    <s v=""/>
    <s v="count"/>
    <n v="504815"/>
    <s v="2025-Mar"/>
    <n v="1"/>
    <x v="124"/>
    <s v="Assembly"/>
    <x v="0"/>
    <m/>
    <m/>
    <m/>
    <m/>
    <m/>
    <m/>
    <m/>
    <m/>
    <m/>
    <m/>
    <n v="237"/>
    <s v="Pending"/>
    <m/>
    <m/>
    <m/>
    <m/>
    <m/>
    <m/>
    <m/>
    <m/>
    <m/>
    <s v="9-Dec- 25 decided to make ITP checksheet "/>
  </r>
  <r>
    <x v="0"/>
    <x v="0"/>
    <s v="25-157"/>
    <s v="Initial Rejection"/>
    <x v="0"/>
    <s v="Log Only"/>
    <x v="79"/>
    <x v="1"/>
    <x v="0"/>
    <x v="20"/>
    <s v="Axle, Housing STR"/>
    <x v="2"/>
    <n v="517645"/>
    <x v="1"/>
    <s v=""/>
    <s v=""/>
    <s v=""/>
    <s v="count"/>
    <n v="508503"/>
    <s v="2025-April"/>
    <n v="1"/>
    <x v="125"/>
    <s v="Machining"/>
    <x v="22"/>
    <s v="Jatinder Singh"/>
    <s v="Y"/>
    <s v="Need to make pin if we do not have"/>
    <s v="Need to check the hole alignment with pin after machining and sign off the ITP"/>
    <s v="N/A"/>
    <s v="N/A"/>
    <m/>
    <m/>
    <m/>
    <m/>
    <n v="240"/>
    <s v="Pending"/>
    <m/>
    <m/>
    <m/>
    <m/>
    <m/>
    <m/>
    <m/>
    <m/>
    <m/>
    <m/>
  </r>
  <r>
    <x v="0"/>
    <x v="0"/>
    <s v="25-158"/>
    <s v="Initial Rejection"/>
    <x v="0"/>
    <s v="Log Only"/>
    <x v="1"/>
    <x v="1"/>
    <x v="0"/>
    <x v="20"/>
    <s v="Axle, Housing STR"/>
    <x v="2"/>
    <n v="517649"/>
    <x v="1"/>
    <s v=""/>
    <s v=""/>
    <s v=""/>
    <s v="count"/>
    <n v="508502"/>
    <s v="2025-April"/>
    <n v="1"/>
    <x v="126"/>
    <s v="Paint"/>
    <x v="3"/>
    <s v="Jatinder Singh"/>
    <s v="Y"/>
    <s v="Full protection required"/>
    <s v="Please make sure threaded holes and machines surfaces always protected from paint and rust  by proper covering."/>
    <s v="N/A"/>
    <s v="N/A"/>
    <m/>
    <m/>
    <m/>
    <m/>
    <n v="237"/>
    <s v="Pending"/>
    <m/>
    <m/>
    <m/>
    <m/>
    <m/>
    <m/>
    <m/>
    <m/>
    <m/>
    <m/>
  </r>
  <r>
    <x v="0"/>
    <x v="0"/>
    <s v="25-159"/>
    <s v="Initial Rejection"/>
    <x v="0"/>
    <s v="Log Only"/>
    <x v="1"/>
    <x v="1"/>
    <x v="0"/>
    <x v="20"/>
    <s v="Axle, Housing STR"/>
    <x v="2"/>
    <n v="517652"/>
    <x v="1"/>
    <s v=""/>
    <s v=""/>
    <s v=""/>
    <s v="count"/>
    <n v="508779"/>
    <s v="2025-April"/>
    <n v="1"/>
    <x v="127"/>
    <s v="Paint"/>
    <x v="3"/>
    <s v="Jatinder Singh"/>
    <s v="Y"/>
    <s v="Full protection required"/>
    <s v="Please make sure threaded holes and machines surfaces always protected from paint and rust  by proper covering."/>
    <s v="N/A"/>
    <s v="N/A"/>
    <m/>
    <m/>
    <m/>
    <m/>
    <n v="237"/>
    <s v="Pending"/>
    <m/>
    <m/>
    <m/>
    <m/>
    <m/>
    <m/>
    <m/>
    <m/>
    <m/>
    <m/>
  </r>
  <r>
    <x v="0"/>
    <x v="0"/>
    <s v="25-160"/>
    <s v="Initial Rejection"/>
    <x v="0"/>
    <s v="Log Only"/>
    <x v="81"/>
    <x v="1"/>
    <x v="0"/>
    <x v="20"/>
    <s v="Axle, Housing STR"/>
    <x v="2"/>
    <n v="517660"/>
    <x v="1"/>
    <s v=""/>
    <s v=""/>
    <s v=""/>
    <s v="count"/>
    <n v="508782"/>
    <s v="2025-April"/>
    <n v="1"/>
    <x v="126"/>
    <s v="Paint"/>
    <x v="3"/>
    <s v="Jatinder Singh"/>
    <s v="Y"/>
    <s v="Full protection required"/>
    <s v="Please make sure threaded holes and machines surfaces always protected from paint and rust  by proper covering."/>
    <s v="N/A"/>
    <s v="N/A"/>
    <m/>
    <m/>
    <m/>
    <m/>
    <n v="236"/>
    <s v="Pending"/>
    <m/>
    <m/>
    <m/>
    <m/>
    <m/>
    <m/>
    <m/>
    <m/>
    <m/>
    <m/>
  </r>
  <r>
    <x v="0"/>
    <x v="0"/>
    <s v="25-161"/>
    <s v="Initial Rejection"/>
    <x v="0"/>
    <s v="Log Only"/>
    <x v="82"/>
    <x v="1"/>
    <x v="0"/>
    <x v="3"/>
    <s v="Axle, Housing STR"/>
    <x v="2"/>
    <n v="517666"/>
    <x v="1"/>
    <s v=""/>
    <s v=""/>
    <s v=""/>
    <s v="count"/>
    <n v="508493"/>
    <s v="2025-April"/>
    <n v="1"/>
    <x v="128"/>
    <s v="Paint"/>
    <x v="3"/>
    <s v="Jatinder Singh"/>
    <s v="Y"/>
    <s v="Full protection required"/>
    <s v="Please make sure threaded holes and machines surfaces always protected from paint and rust  by proper covering."/>
    <s v="N/A"/>
    <s v="N/A"/>
    <m/>
    <m/>
    <m/>
    <m/>
    <n v="235"/>
    <s v="Pending"/>
    <m/>
    <m/>
    <m/>
    <m/>
    <m/>
    <m/>
    <m/>
    <m/>
    <m/>
    <m/>
  </r>
  <r>
    <x v="0"/>
    <x v="0"/>
    <s v="25-162"/>
    <s v="Initial Rejection"/>
    <x v="0"/>
    <s v="Log Only"/>
    <x v="81"/>
    <x v="1"/>
    <x v="0"/>
    <x v="20"/>
    <s v="Axle, Housing STR"/>
    <x v="2"/>
    <n v="517669"/>
    <x v="1"/>
    <s v=""/>
    <s v=""/>
    <s v=""/>
    <s v="count"/>
    <n v="508504"/>
    <s v="2025-April"/>
    <n v="1"/>
    <x v="129"/>
    <s v="Paint"/>
    <x v="3"/>
    <s v="Jatinder Singh"/>
    <s v="Y"/>
    <s v="Full protection required"/>
    <s v="Please make sure threaded holes and machines surfaces always protected from paint and rust  by proper covering."/>
    <s v="N/A"/>
    <s v="N/A"/>
    <m/>
    <m/>
    <m/>
    <m/>
    <n v="236"/>
    <s v="Pending"/>
    <m/>
    <m/>
    <m/>
    <m/>
    <m/>
    <m/>
    <m/>
    <m/>
    <m/>
    <m/>
  </r>
  <r>
    <x v="2"/>
    <x v="0"/>
    <s v="25-163"/>
    <s v="Initial Rejection"/>
    <x v="0"/>
    <s v="Log Only"/>
    <x v="83"/>
    <x v="1"/>
    <x v="0"/>
    <x v="56"/>
    <s v="Rear Fender Plate RH"/>
    <x v="0"/>
    <s v="CD00336796"/>
    <x v="8"/>
    <s v=""/>
    <s v=""/>
    <s v=""/>
    <s v="count"/>
    <s v="N/A"/>
    <s v="2025-April"/>
    <n v="1"/>
    <x v="130"/>
    <s v="Laser /Plasma"/>
    <x v="27"/>
    <s v="Keneel"/>
    <s v="Y"/>
    <s v="Verify the raw material plate at every stage during production"/>
    <s v="Audit the material imperfection at Quality during inspection of part"/>
    <s v="N/A"/>
    <s v="N/A"/>
    <m/>
    <m/>
    <m/>
    <m/>
    <n v="234"/>
    <s v="Pending"/>
    <m/>
    <m/>
    <m/>
    <m/>
    <m/>
    <m/>
    <m/>
    <m/>
    <m/>
    <m/>
  </r>
  <r>
    <x v="0"/>
    <x v="0"/>
    <s v="25-164"/>
    <s v="Initial Rejection"/>
    <x v="0"/>
    <s v="Log Only"/>
    <x v="83"/>
    <x v="1"/>
    <x v="0"/>
    <x v="48"/>
    <s v="Axle, Housing STR"/>
    <x v="2"/>
    <n v="517678"/>
    <x v="1"/>
    <s v=""/>
    <s v=""/>
    <s v=""/>
    <s v="count"/>
    <n v="508506"/>
    <s v="2025-April"/>
    <n v="1"/>
    <x v="131"/>
    <s v="Weld"/>
    <x v="5"/>
    <s v="Jatinder Singh"/>
    <s v="Y"/>
    <s v="Need to use the mating bolt to align the hole and fixture. Dave will take follow up "/>
    <s v="Mating bolt need to be use to align the nut on the center and provided fixture to  locate the position of TZ8544. "/>
    <s v="N/A"/>
    <s v="N/A"/>
    <m/>
    <m/>
    <m/>
    <m/>
    <n v="234"/>
    <s v="Pending"/>
    <m/>
    <m/>
    <m/>
    <m/>
    <m/>
    <m/>
    <m/>
    <m/>
    <m/>
    <m/>
  </r>
  <r>
    <x v="0"/>
    <x v="0"/>
    <s v="25-165"/>
    <s v="Initial Rejection"/>
    <x v="0"/>
    <s v="Log Only"/>
    <x v="84"/>
    <x v="1"/>
    <x v="0"/>
    <x v="57"/>
    <s v="Control Box"/>
    <x v="3"/>
    <n v="517700"/>
    <x v="1"/>
    <s v=""/>
    <s v=""/>
    <s v=""/>
    <s v="count"/>
    <n v="436490"/>
    <s v="2021-Sep"/>
    <n v="1"/>
    <x v="132"/>
    <s v="Weld"/>
    <x v="5"/>
    <s v="Sibin Siva"/>
    <s v="Y"/>
    <s v="Use Twyn for inspection on all cabinets"/>
    <s v="This part was made in 2021 and we currently have Twyn inspections to identify missing components"/>
    <s v="N/A"/>
    <s v="N/A"/>
    <m/>
    <m/>
    <m/>
    <m/>
    <n v="228"/>
    <s v="Pending"/>
    <m/>
    <m/>
    <m/>
    <m/>
    <m/>
    <m/>
    <m/>
    <m/>
    <m/>
    <m/>
  </r>
  <r>
    <x v="0"/>
    <x v="0"/>
    <s v="25-166"/>
    <s v="Initial Rejection"/>
    <x v="0"/>
    <s v="Log Only"/>
    <x v="85"/>
    <x v="1"/>
    <x v="0"/>
    <x v="58"/>
    <s v="Exhaust box, Pivot RH"/>
    <x v="0"/>
    <n v="898948"/>
    <x v="1"/>
    <s v=""/>
    <s v=""/>
    <n v="8"/>
    <s v="don't count"/>
    <m/>
    <m/>
    <n v="4"/>
    <x v="133"/>
    <s v="Weld"/>
    <x v="26"/>
    <m/>
    <s v="Y"/>
    <m/>
    <m/>
    <m/>
    <m/>
    <m/>
    <m/>
    <m/>
    <m/>
    <n v="227"/>
    <s v="Pending"/>
    <m/>
    <m/>
    <m/>
    <m/>
    <m/>
    <m/>
    <m/>
    <m/>
    <m/>
    <m/>
  </r>
  <r>
    <x v="0"/>
    <x v="0"/>
    <s v="25-167"/>
    <s v="Initial Rejection"/>
    <x v="0"/>
    <s v="Log Only"/>
    <x v="86"/>
    <x v="1"/>
    <x v="0"/>
    <x v="48"/>
    <s v="Axle Housing STR"/>
    <x v="2"/>
    <n v="517715"/>
    <x v="1"/>
    <s v=""/>
    <s v=""/>
    <s v=""/>
    <s v="count"/>
    <n v="507687"/>
    <d v="2025-05-01T00:00:00"/>
    <n v="1"/>
    <x v="134"/>
    <s v="Supplier"/>
    <x v="23"/>
    <s v="Jatinder Singh"/>
    <s v="Y"/>
    <s v="Send NCR to part supplier"/>
    <s v="Need to verify the incoming parts."/>
    <s v="N/A"/>
    <s v="N/A"/>
    <m/>
    <m/>
    <m/>
    <m/>
    <n v="226"/>
    <s v="Pending"/>
    <m/>
    <m/>
    <m/>
    <m/>
    <m/>
    <m/>
    <m/>
    <m/>
    <m/>
    <m/>
  </r>
  <r>
    <x v="0"/>
    <x v="0"/>
    <s v="25-168"/>
    <s v="Initial Rejection"/>
    <x v="0"/>
    <s v="Log Only"/>
    <x v="87"/>
    <x v="1"/>
    <x v="0"/>
    <x v="50"/>
    <s v="Cab G"/>
    <x v="1"/>
    <n v="517719"/>
    <x v="1"/>
    <s v=""/>
    <s v=""/>
    <s v=""/>
    <s v="count"/>
    <n v="506853"/>
    <d v="2025-04-25T00:00:00"/>
    <n v="1"/>
    <x v="135"/>
    <s v="Engineering"/>
    <x v="7"/>
    <s v="Sibin Siva"/>
    <s v="Y"/>
    <s v="Engineering must cross check the ECN and each part number to ensure all components are same  as of a similar part."/>
    <s v="Engineering needs to identify all changes from previous/similar model and to update Eng ,master accordingly, Do Twyn aftyer final assembly"/>
    <s v="N/A"/>
    <s v="N/A"/>
    <m/>
    <m/>
    <m/>
    <m/>
    <n v="225"/>
    <s v="Pending"/>
    <m/>
    <m/>
    <m/>
    <m/>
    <m/>
    <m/>
    <m/>
    <m/>
    <m/>
    <s v="9-Dec- 25 decided to make ITP checksheet"/>
  </r>
  <r>
    <x v="0"/>
    <x v="0"/>
    <s v="25-170"/>
    <s v="Initial Rejection"/>
    <x v="0"/>
    <s v="Log Only"/>
    <x v="88"/>
    <x v="2"/>
    <x v="0"/>
    <x v="48"/>
    <s v="Axle Housing STR"/>
    <x v="2"/>
    <n v="898995"/>
    <x v="1"/>
    <s v=""/>
    <s v=""/>
    <n v="8"/>
    <s v="don't count"/>
    <n v="509435"/>
    <d v="2025-05-25T00:00:00"/>
    <n v="1"/>
    <x v="136"/>
    <s v="Weld"/>
    <x v="2"/>
    <s v="Jatinder Singh"/>
    <s v="Y"/>
    <s v="Start auditing LPA"/>
    <s v="Always use appropriate welding parameters and techniques. Operator must inspect his own work and fix it on the spot. Even single pin hole, single undercut,  weld barries, tiny lack of fusions are not acceptable any more. Debit 2400 only"/>
    <s v="N/A"/>
    <s v="N/A"/>
    <m/>
    <m/>
    <m/>
    <m/>
    <n v="221"/>
    <s v="Pending"/>
    <m/>
    <m/>
    <m/>
    <m/>
    <m/>
    <m/>
    <m/>
    <m/>
    <m/>
    <m/>
  </r>
  <r>
    <x v="0"/>
    <x v="0"/>
    <s v="25-171"/>
    <s v="Initial Rejection"/>
    <x v="0"/>
    <s v="Log Only"/>
    <x v="89"/>
    <x v="2"/>
    <x v="0"/>
    <x v="48"/>
    <s v="Axle Housing STR"/>
    <x v="2"/>
    <n v="899008"/>
    <x v="1"/>
    <s v=""/>
    <s v=""/>
    <n v="8"/>
    <s v="don't count"/>
    <n v="509436"/>
    <d v="2025-05-25T00:00:00"/>
    <n v="1"/>
    <x v="137"/>
    <s v="Weld"/>
    <x v="2"/>
    <m/>
    <s v="Y"/>
    <m/>
    <m/>
    <m/>
    <m/>
    <m/>
    <m/>
    <m/>
    <m/>
    <n v="220"/>
    <s v="Pending"/>
    <m/>
    <m/>
    <m/>
    <m/>
    <m/>
    <m/>
    <m/>
    <m/>
    <m/>
    <m/>
  </r>
  <r>
    <x v="0"/>
    <x v="0"/>
    <s v="25-172"/>
    <s v="Initial Rejection"/>
    <x v="0"/>
    <s v="Log Only"/>
    <x v="89"/>
    <x v="2"/>
    <x v="0"/>
    <x v="59"/>
    <s v="Grille,STR"/>
    <x v="4"/>
    <n v="517757"/>
    <x v="1"/>
    <s v=""/>
    <s v=""/>
    <s v=""/>
    <s v="count"/>
    <n v="504471"/>
    <d v="2025-12-24T00:00:00"/>
    <n v="1"/>
    <x v="138"/>
    <s v="Paint"/>
    <x v="3"/>
    <s v="Sibin Siva"/>
    <s v="Y"/>
    <s v="Follow up with Jeff to use seam sealer in between"/>
    <s v="Visual inspection on final inspectiona and use seam  sealer if customer approve"/>
    <s v="N/A"/>
    <s v="N/A"/>
    <m/>
    <m/>
    <m/>
    <m/>
    <n v="220"/>
    <s v="Pending"/>
    <m/>
    <m/>
    <m/>
    <m/>
    <m/>
    <m/>
    <m/>
    <m/>
    <m/>
    <m/>
  </r>
  <r>
    <x v="0"/>
    <x v="0"/>
    <s v="25-173"/>
    <s v="Initial Rejection"/>
    <x v="0"/>
    <s v="Log Only"/>
    <x v="90"/>
    <x v="2"/>
    <x v="0"/>
    <x v="60"/>
    <s v="Platform Center Deck"/>
    <x v="5"/>
    <n v="517761"/>
    <x v="1"/>
    <s v=""/>
    <s v=""/>
    <s v=""/>
    <s v="count"/>
    <n v="509056"/>
    <d v="2025-04-25T00:00:00"/>
    <n v="1"/>
    <x v="139"/>
    <s v="Weld"/>
    <x v="0"/>
    <s v="Sibin Siva"/>
    <s v="Y"/>
    <s v="Check print, cross check BOM and parts on kit to see if there are any extra/wrong parts"/>
    <s v="Twyn must be doen in more detailed manner with more close up pictures"/>
    <s v="N/A"/>
    <s v="N/A"/>
    <m/>
    <m/>
    <m/>
    <m/>
    <n v="219"/>
    <s v="Pending"/>
    <m/>
    <m/>
    <m/>
    <m/>
    <m/>
    <m/>
    <m/>
    <m/>
    <m/>
    <m/>
  </r>
  <r>
    <x v="0"/>
    <x v="0"/>
    <s v="25-174"/>
    <s v="Initial Rejection"/>
    <x v="0"/>
    <s v="Log Only"/>
    <x v="90"/>
    <x v="2"/>
    <x v="0"/>
    <x v="61"/>
    <s v="Chassis"/>
    <x v="0"/>
    <m/>
    <x v="0"/>
    <s v=""/>
    <s v=""/>
    <s v=""/>
    <s v="count"/>
    <m/>
    <m/>
    <n v="7"/>
    <x v="140"/>
    <s v="Weld"/>
    <x v="5"/>
    <s v="Sibin Siva"/>
    <s v="Y"/>
    <s v="Proper use of fixture"/>
    <s v="Need to validate fixture at supplier facility andif required modify the fixture to get more accuracy "/>
    <s v="N/A"/>
    <s v="N/A"/>
    <m/>
    <m/>
    <m/>
    <m/>
    <n v="219"/>
    <s v="Pending"/>
    <m/>
    <m/>
    <m/>
    <m/>
    <m/>
    <m/>
    <m/>
    <m/>
    <m/>
    <m/>
  </r>
  <r>
    <x v="0"/>
    <x v="0"/>
    <s v="25-175"/>
    <s v="Initial Rejection"/>
    <x v="0"/>
    <s v="Log Only"/>
    <x v="91"/>
    <x v="2"/>
    <x v="0"/>
    <x v="62"/>
    <s v="Platform Center Deck"/>
    <x v="5"/>
    <n v="954397"/>
    <x v="1"/>
    <s v=""/>
    <s v=""/>
    <s v=""/>
    <s v="count"/>
    <n v="509875"/>
    <d v="2025-05-25T00:00:00"/>
    <n v="1"/>
    <x v="141"/>
    <s v="Weld"/>
    <x v="2"/>
    <s v="Sibin Siva"/>
    <s v="Y"/>
    <s v="ITP must be filled out properly and make sure each weld meets customer spec"/>
    <s v="ITP must be filled out properly and make sure each weld meets customer spec"/>
    <s v="N/A"/>
    <s v="N/A"/>
    <m/>
    <m/>
    <m/>
    <m/>
    <n v="215"/>
    <s v="Pending"/>
    <m/>
    <m/>
    <m/>
    <m/>
    <m/>
    <m/>
    <m/>
    <m/>
    <m/>
    <m/>
  </r>
  <r>
    <x v="0"/>
    <x v="0"/>
    <s v="25-176"/>
    <s v="Initial Rejection"/>
    <x v="0"/>
    <s v="Log Only"/>
    <x v="91"/>
    <x v="2"/>
    <x v="0"/>
    <x v="53"/>
    <s v="Platform A, Right Deck Str"/>
    <x v="5"/>
    <n v="954399"/>
    <x v="1"/>
    <s v=""/>
    <s v=""/>
    <s v=""/>
    <s v="count"/>
    <n v="506899"/>
    <d v="2025-05-25T00:00:00"/>
    <n v="1"/>
    <x v="142"/>
    <s v="Weld/Paint"/>
    <x v="2"/>
    <s v="Sibin Siva"/>
    <s v="Y"/>
    <m/>
    <m/>
    <s v="N/A"/>
    <s v="N/A"/>
    <m/>
    <m/>
    <m/>
    <m/>
    <n v="215"/>
    <s v="Pending"/>
    <m/>
    <m/>
    <m/>
    <m/>
    <m/>
    <m/>
    <m/>
    <m/>
    <m/>
    <m/>
  </r>
  <r>
    <x v="0"/>
    <x v="0"/>
    <s v="25-177"/>
    <s v="Initial Rejection"/>
    <x v="0"/>
    <s v="Log Only"/>
    <x v="91"/>
    <x v="2"/>
    <x v="0"/>
    <x v="48"/>
    <s v="Axle Housing STR"/>
    <x v="2"/>
    <n v="517779"/>
    <x v="1"/>
    <s v=""/>
    <s v=""/>
    <s v=""/>
    <s v="count"/>
    <n v="509434"/>
    <d v="2025-05-25T00:00:00"/>
    <n v="1"/>
    <x v="143"/>
    <s v="Weld"/>
    <x v="2"/>
    <s v="Jatinder Singh"/>
    <s v="Y"/>
    <s v="Proper use of welding parameters"/>
    <s v="Always use appropriate welding parameters and techniques. Operator must inspect his own work and fix it on the spot. Even single pin hole, single undercut,  weld barries, tiny lack of fusions are not acceptable any more. "/>
    <s v="N/A"/>
    <s v="N/A"/>
    <m/>
    <m/>
    <m/>
    <m/>
    <n v="215"/>
    <s v="Pending"/>
    <m/>
    <m/>
    <m/>
    <m/>
    <m/>
    <m/>
    <m/>
    <m/>
    <m/>
    <m/>
  </r>
  <r>
    <x v="0"/>
    <x v="0"/>
    <s v="25-178"/>
    <s v="Initial Rejection"/>
    <x v="0"/>
    <s v="Log Only"/>
    <x v="92"/>
    <x v="2"/>
    <x v="0"/>
    <x v="48"/>
    <s v="Axle Housing STR"/>
    <x v="2"/>
    <n v="517783"/>
    <x v="1"/>
    <s v=""/>
    <s v=""/>
    <s v=""/>
    <s v="count"/>
    <n v="509434"/>
    <d v="2025-05-25T00:00:00"/>
    <n v="1"/>
    <x v="144"/>
    <s v="Machining"/>
    <x v="28"/>
    <s v="Jatinder Singh"/>
    <m/>
    <s v="Two step verifiaction"/>
    <s v="Measurements must be checked twice before to proceed for machining. "/>
    <s v="N/A"/>
    <s v="N/A"/>
    <m/>
    <m/>
    <m/>
    <m/>
    <n v="213"/>
    <s v="Pending"/>
    <m/>
    <m/>
    <m/>
    <m/>
    <m/>
    <m/>
    <m/>
    <m/>
    <m/>
    <m/>
  </r>
  <r>
    <x v="0"/>
    <x v="0"/>
    <s v="25-179"/>
    <s v="Initial Rejection"/>
    <x v="0"/>
    <s v="Log Only"/>
    <x v="92"/>
    <x v="2"/>
    <x v="0"/>
    <x v="48"/>
    <s v="Axle Housing STR"/>
    <x v="2"/>
    <n v="899050"/>
    <x v="1"/>
    <s v=""/>
    <s v=""/>
    <n v="8"/>
    <s v="don't count"/>
    <n v="509435"/>
    <d v="2025-05-25T00:00:00"/>
    <n v="1"/>
    <x v="145"/>
    <s v="Machining"/>
    <x v="28"/>
    <s v="Jatinder Singh"/>
    <s v="Y"/>
    <s v="Two step verifiaction"/>
    <s v="Need to update the programming"/>
    <s v="N/A"/>
    <s v="N/A"/>
    <m/>
    <m/>
    <m/>
    <m/>
    <n v="213"/>
    <s v="Pending"/>
    <m/>
    <m/>
    <m/>
    <m/>
    <m/>
    <m/>
    <m/>
    <m/>
    <m/>
    <m/>
  </r>
  <r>
    <x v="0"/>
    <x v="0"/>
    <s v="25-180"/>
    <s v="Initial Rejection"/>
    <x v="0"/>
    <s v="Log Only"/>
    <x v="93"/>
    <x v="2"/>
    <x v="0"/>
    <x v="29"/>
    <s v="Platform Center Deck"/>
    <x v="5"/>
    <n v="517788"/>
    <x v="1"/>
    <s v=""/>
    <s v=""/>
    <s v=""/>
    <s v="count"/>
    <n v="508209"/>
    <d v="2025-05-25T00:00:00"/>
    <n v="1"/>
    <x v="146"/>
    <s v="Weld"/>
    <x v="5"/>
    <s v="Sibin Siva"/>
    <s v="Y"/>
    <s v="Issued QA 25-119. Nuts should be tack welded first with the help of mating bolts."/>
    <s v="Verfiy visually to see if the nut is centered. Use appropriate  centering bolts to ensure nut is centered"/>
    <s v="N/A"/>
    <s v="N/A"/>
    <m/>
    <m/>
    <m/>
    <m/>
    <n v="212"/>
    <s v="Pending"/>
    <m/>
    <m/>
    <m/>
    <m/>
    <m/>
    <m/>
    <m/>
    <m/>
    <m/>
    <m/>
  </r>
  <r>
    <x v="0"/>
    <x v="5"/>
    <s v="25-184"/>
    <s v="Initial Rejection"/>
    <x v="0"/>
    <s v="Log Only"/>
    <x v="94"/>
    <x v="2"/>
    <x v="0"/>
    <x v="3"/>
    <s v="Axle Housing STR"/>
    <x v="2"/>
    <n v="899054"/>
    <x v="1"/>
    <s v=""/>
    <s v=""/>
    <n v="8"/>
    <s v="don't count"/>
    <n v="509441"/>
    <d v="2025-06-25T00:00:00"/>
    <n v="1"/>
    <x v="147"/>
    <s v="Weld"/>
    <x v="2"/>
    <s v="Jatinder Singh"/>
    <s v="Y"/>
    <s v="Need to implement inspection after welding repair work"/>
    <s v="Always use appropriate welding parameters and techniques. Operator must inspect his own work and fix it on the spot. Even single pin hole, single undercut,  weld barries, tiny lack of fusions are not acceptable any more. "/>
    <s v="N/A"/>
    <s v="N/A"/>
    <m/>
    <m/>
    <m/>
    <m/>
    <n v="207"/>
    <s v="Pending"/>
    <m/>
    <m/>
    <m/>
    <m/>
    <m/>
    <m/>
    <m/>
    <m/>
    <m/>
    <m/>
  </r>
  <r>
    <x v="0"/>
    <x v="0"/>
    <s v="25-185"/>
    <s v="Initial Rejection"/>
    <x v="0"/>
    <s v="Log Only"/>
    <x v="95"/>
    <x v="2"/>
    <x v="0"/>
    <x v="63"/>
    <s v="Brake Cabinet"/>
    <x v="1"/>
    <n v="517837"/>
    <x v="1"/>
    <s v=""/>
    <s v=""/>
    <s v=""/>
    <s v="count"/>
    <n v="510300"/>
    <d v="2025-06-25T00:00:00"/>
    <n v="1"/>
    <x v="148"/>
    <s v="Weld"/>
    <x v="29"/>
    <s v="Sibin Siva"/>
    <s v="Y"/>
    <m/>
    <m/>
    <s v="N/A"/>
    <s v="N/A"/>
    <m/>
    <m/>
    <m/>
    <m/>
    <n v="204"/>
    <s v="Pending"/>
    <m/>
    <m/>
    <m/>
    <m/>
    <m/>
    <m/>
    <m/>
    <m/>
    <m/>
    <m/>
  </r>
  <r>
    <x v="2"/>
    <x v="0"/>
    <s v="25-186"/>
    <s v="Pull stock / Purge"/>
    <x v="0"/>
    <s v="Log Only"/>
    <x v="96"/>
    <x v="2"/>
    <x v="0"/>
    <x v="64"/>
    <s v="Flange, Tunnel, Front"/>
    <x v="0"/>
    <s v="CD00338077 / CD00337668"/>
    <x v="8"/>
    <s v=""/>
    <s v=""/>
    <s v=""/>
    <s v="count"/>
    <s v="WO199397"/>
    <d v="2025-05-25T00:00:00"/>
    <n v="23"/>
    <x v="149"/>
    <s v="Production / Quality"/>
    <x v="18"/>
    <s v="Keneel"/>
    <s v="N/A"/>
    <s v="Quality Alert has been issued. Part will be inspected for flatness."/>
    <s v="100% Parts will be inspected by QA inspector for flatness after final weld."/>
    <s v="N/A"/>
    <s v="N/A"/>
    <m/>
    <m/>
    <m/>
    <m/>
    <n v="202"/>
    <s v="Pending"/>
    <m/>
    <m/>
    <m/>
    <m/>
    <m/>
    <m/>
    <m/>
    <m/>
    <m/>
    <m/>
  </r>
  <r>
    <x v="0"/>
    <x v="0"/>
    <s v="25-188"/>
    <s v="Initial Rejection"/>
    <x v="0"/>
    <s v="Log Only"/>
    <x v="97"/>
    <x v="2"/>
    <x v="0"/>
    <x v="20"/>
    <s v="Axle Housing STR"/>
    <x v="2"/>
    <n v="517870"/>
    <x v="1"/>
    <s v=""/>
    <s v=""/>
    <s v=""/>
    <s v="count"/>
    <n v="509445"/>
    <d v="2025-05-25T00:00:00"/>
    <n v="1"/>
    <x v="150"/>
    <s v="Paint"/>
    <x v="3"/>
    <s v="Jatinder Singh"/>
    <s v="Y"/>
    <s v="Full protection required using caps. RP must be applied prior to putting caps"/>
    <s v="Please make sure threaded holes and machines surfaces always protected from paint and rust. RP must be applied prior to putting caps and needs to be verified "/>
    <s v="N/A"/>
    <s v="N/A"/>
    <m/>
    <m/>
    <m/>
    <m/>
    <n v="200"/>
    <s v="Pending"/>
    <m/>
    <m/>
    <m/>
    <m/>
    <m/>
    <m/>
    <m/>
    <m/>
    <m/>
    <m/>
  </r>
  <r>
    <x v="0"/>
    <x v="1"/>
    <s v="25-189"/>
    <s v="Initial Rejection"/>
    <x v="0"/>
    <s v="Log Only"/>
    <x v="98"/>
    <x v="11"/>
    <x v="0"/>
    <x v="65"/>
    <s v="Platform A., LH Deck "/>
    <x v="5"/>
    <n v="517907"/>
    <x v="1"/>
    <s v=""/>
    <s v=""/>
    <s v=""/>
    <s v="count"/>
    <n v="506493"/>
    <d v="2025-05-25T00:00:00"/>
    <n v="1"/>
    <x v="151"/>
    <s v="Weld"/>
    <x v="18"/>
    <s v="Sibin Siva"/>
    <s v="Y"/>
    <s v="Ensure all weld parameters are followed through out the welding "/>
    <s v="Verify flatness checksheet to make sure the flatness on each location is within customer spec"/>
    <s v="N/A"/>
    <s v="N/A"/>
    <m/>
    <m/>
    <m/>
    <m/>
    <n v="193"/>
    <s v="Pending"/>
    <m/>
    <m/>
    <m/>
    <m/>
    <m/>
    <m/>
    <m/>
    <m/>
    <m/>
    <m/>
  </r>
  <r>
    <x v="0"/>
    <x v="1"/>
    <s v="25-190"/>
    <s v="Initial Rejection"/>
    <x v="0"/>
    <s v="Log Only"/>
    <x v="99"/>
    <x v="2"/>
    <x v="0"/>
    <x v="20"/>
    <s v="Axle Housing STR"/>
    <x v="2"/>
    <n v="517885"/>
    <x v="1"/>
    <s v=""/>
    <s v=""/>
    <s v=""/>
    <s v="count"/>
    <n v="509706"/>
    <d v="2025-06-25T00:00:00"/>
    <n v="1"/>
    <x v="152"/>
    <m/>
    <x v="4"/>
    <m/>
    <m/>
    <m/>
    <m/>
    <m/>
    <m/>
    <m/>
    <m/>
    <m/>
    <m/>
    <n v="198"/>
    <s v="Pending"/>
    <m/>
    <m/>
    <m/>
    <m/>
    <m/>
    <m/>
    <m/>
    <m/>
    <m/>
    <m/>
  </r>
  <r>
    <x v="0"/>
    <x v="0"/>
    <s v="25-191"/>
    <s v="Initial Rejection"/>
    <x v="0"/>
    <s v="Log Only"/>
    <x v="100"/>
    <x v="11"/>
    <x v="0"/>
    <x v="3"/>
    <s v="Axle Housing STR"/>
    <x v="2"/>
    <n v="899115"/>
    <x v="1"/>
    <s v=""/>
    <s v=""/>
    <n v="8"/>
    <s v="don't count"/>
    <n v="509444"/>
    <d v="2025-05-25T00:00:00"/>
    <n v="1"/>
    <x v="153"/>
    <s v="Weld/Paint"/>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188"/>
    <s v="Pending"/>
    <m/>
    <m/>
    <m/>
    <m/>
    <m/>
    <m/>
    <m/>
    <m/>
    <m/>
    <m/>
  </r>
  <r>
    <x v="0"/>
    <x v="0"/>
    <s v="25-192"/>
    <s v="Initial Rejection"/>
    <x v="0"/>
    <s v="Log Only"/>
    <x v="100"/>
    <x v="11"/>
    <x v="0"/>
    <x v="48"/>
    <s v="Axle Housing STR"/>
    <x v="2"/>
    <n v="899121"/>
    <x v="1"/>
    <s v=""/>
    <s v=""/>
    <n v="8"/>
    <s v="don't count"/>
    <n v="509436"/>
    <d v="2025-05-25T00:00:00"/>
    <n v="1"/>
    <x v="154"/>
    <s v="Weld"/>
    <x v="2"/>
    <s v="Jatinder Singh"/>
    <s v="Y"/>
    <s v="Double check the work"/>
    <s v="Part must be welded to print and fully inspected after final welding. "/>
    <s v="N/A"/>
    <s v="N/A"/>
    <m/>
    <m/>
    <m/>
    <m/>
    <n v="188"/>
    <s v="Pending"/>
    <m/>
    <m/>
    <m/>
    <m/>
    <m/>
    <m/>
    <m/>
    <m/>
    <m/>
    <m/>
  </r>
  <r>
    <x v="0"/>
    <x v="0"/>
    <s v="25-193"/>
    <s v="Pull stock / Purge"/>
    <x v="0"/>
    <s v="Log Only"/>
    <x v="79"/>
    <x v="1"/>
    <x v="0"/>
    <x v="20"/>
    <s v="Axle Housing STR"/>
    <x v="2"/>
    <n v="898929"/>
    <x v="1"/>
    <s v=""/>
    <s v=""/>
    <n v="8"/>
    <s v="don't count"/>
    <n v="508784"/>
    <d v="2025-05-25T00:00:00"/>
    <n v="1"/>
    <x v="155"/>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240"/>
    <s v="Pending"/>
    <m/>
    <m/>
    <m/>
    <m/>
    <m/>
    <m/>
    <m/>
    <m/>
    <m/>
    <m/>
  </r>
  <r>
    <x v="0"/>
    <x v="0"/>
    <s v="25-194"/>
    <s v="Initial Rejection"/>
    <x v="0"/>
    <s v="Log Only"/>
    <x v="101"/>
    <x v="1"/>
    <x v="0"/>
    <x v="20"/>
    <s v="Axle Housing STR"/>
    <x v="2"/>
    <n v="898959"/>
    <x v="1"/>
    <s v=""/>
    <s v=""/>
    <n v="8"/>
    <s v="don't count"/>
    <n v="509325"/>
    <d v="2025-05-25T00:00:00"/>
    <n v="1"/>
    <x v="156"/>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229"/>
    <s v="Pending"/>
    <m/>
    <m/>
    <m/>
    <m/>
    <m/>
    <m/>
    <m/>
    <m/>
    <m/>
    <m/>
  </r>
  <r>
    <x v="0"/>
    <x v="0"/>
    <s v="25-195"/>
    <s v="Pull stock / Purge"/>
    <x v="0"/>
    <s v="Log Only"/>
    <x v="81"/>
    <x v="1"/>
    <x v="0"/>
    <x v="20"/>
    <s v="Axle Housing STR"/>
    <x v="2"/>
    <n v="898937"/>
    <x v="1"/>
    <s v=""/>
    <s v=""/>
    <n v="8"/>
    <s v="don't count"/>
    <n v="508785"/>
    <d v="2025-05-25T00:00:00"/>
    <n v="1"/>
    <x v="157"/>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236"/>
    <s v="Pending"/>
    <m/>
    <m/>
    <m/>
    <m/>
    <m/>
    <m/>
    <m/>
    <m/>
    <m/>
    <m/>
  </r>
  <r>
    <x v="0"/>
    <x v="0"/>
    <s v="25-196"/>
    <s v="Initial Rejection"/>
    <x v="0"/>
    <s v="Log Only"/>
    <x v="81"/>
    <x v="1"/>
    <x v="0"/>
    <x v="20"/>
    <s v="Axle Housing STR"/>
    <x v="2"/>
    <n v="898939"/>
    <x v="1"/>
    <s v=""/>
    <s v=""/>
    <n v="8"/>
    <s v="don't count"/>
    <n v="509825"/>
    <d v="2025-05-25T00:00:00"/>
    <n v="1"/>
    <x v="158"/>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236"/>
    <s v="Pending"/>
    <m/>
    <m/>
    <m/>
    <m/>
    <m/>
    <m/>
    <m/>
    <m/>
    <m/>
    <m/>
  </r>
  <r>
    <x v="0"/>
    <x v="0"/>
    <s v="25-197"/>
    <s v="Pull stock / Purge"/>
    <x v="0"/>
    <s v="Log Only"/>
    <x v="86"/>
    <x v="1"/>
    <x v="0"/>
    <x v="20"/>
    <s v="Axle Housing STR"/>
    <x v="2"/>
    <n v="898983"/>
    <x v="1"/>
    <s v=""/>
    <s v=""/>
    <n v="8"/>
    <s v="don't count"/>
    <n v="509326"/>
    <d v="2025-05-25T00:00:00"/>
    <n v="1"/>
    <x v="159"/>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226"/>
    <s v="Pending"/>
    <m/>
    <m/>
    <m/>
    <m/>
    <m/>
    <m/>
    <m/>
    <m/>
    <m/>
    <m/>
  </r>
  <r>
    <x v="0"/>
    <x v="0"/>
    <s v="25-198"/>
    <s v="Pull stock / Purge"/>
    <x v="0"/>
    <s v="Log Only"/>
    <x v="101"/>
    <x v="1"/>
    <x v="0"/>
    <x v="66"/>
    <s v="Axle Housing STR"/>
    <x v="2"/>
    <n v="898958"/>
    <x v="1"/>
    <s v=""/>
    <s v=""/>
    <n v="8"/>
    <s v="don't count"/>
    <n v="509847"/>
    <d v="2025-05-25T00:00:00"/>
    <n v="1"/>
    <x v="160"/>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229"/>
    <s v="Pending"/>
    <m/>
    <m/>
    <m/>
    <m/>
    <m/>
    <m/>
    <m/>
    <m/>
    <m/>
    <m/>
  </r>
  <r>
    <x v="0"/>
    <x v="0"/>
    <s v="25-199"/>
    <s v="Pull stock / Purge"/>
    <x v="0"/>
    <s v="Log Only"/>
    <x v="86"/>
    <x v="1"/>
    <x v="0"/>
    <x v="20"/>
    <s v="Axle Housing STR"/>
    <x v="2"/>
    <n v="898984"/>
    <x v="1"/>
    <s v=""/>
    <s v=""/>
    <n v="8"/>
    <s v="don't count"/>
    <n v="509327"/>
    <d v="2025-05-25T00:00:00"/>
    <n v="1"/>
    <x v="161"/>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226"/>
    <s v="Pending"/>
    <m/>
    <m/>
    <m/>
    <m/>
    <m/>
    <m/>
    <m/>
    <m/>
    <m/>
    <m/>
  </r>
  <r>
    <x v="2"/>
    <x v="0"/>
    <s v="25-200"/>
    <s v="Initial Rejection"/>
    <x v="0"/>
    <s v="Log Only"/>
    <x v="102"/>
    <x v="5"/>
    <x v="2"/>
    <x v="67"/>
    <s v="Fuel Tank Insep Assy, LH"/>
    <x v="6"/>
    <s v="CD00338282"/>
    <x v="8"/>
    <s v=""/>
    <s v=""/>
    <s v=""/>
    <s v="count"/>
    <s v="WO188200"/>
    <d v="2025-04-25T00:00:00"/>
    <n v="1"/>
    <x v="162"/>
    <s v="N/A"/>
    <x v="27"/>
    <s v="Keneel"/>
    <s v="N/A"/>
    <s v="N/A"/>
    <s v="N/A"/>
    <s v="N/A"/>
    <s v="N/A"/>
    <m/>
    <m/>
    <m/>
    <m/>
    <n v="218"/>
    <s v="Pending"/>
    <m/>
    <m/>
    <m/>
    <m/>
    <m/>
    <m/>
    <m/>
    <m/>
    <m/>
    <m/>
  </r>
  <r>
    <x v="0"/>
    <x v="0"/>
    <s v="25-201"/>
    <s v="Pull stock / Purge"/>
    <x v="0"/>
    <s v="Log Only"/>
    <x v="103"/>
    <x v="11"/>
    <x v="0"/>
    <x v="68"/>
    <s v="Axle Housing STR"/>
    <x v="2"/>
    <n v="899136"/>
    <x v="1"/>
    <s v=""/>
    <s v=""/>
    <n v="8"/>
    <s v="don't count"/>
    <n v="509705"/>
    <d v="2025-06-25T00:00:00"/>
    <n v="1"/>
    <x v="163"/>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184"/>
    <s v="Pending"/>
    <m/>
    <m/>
    <m/>
    <m/>
    <m/>
    <m/>
    <m/>
    <m/>
    <n v="1500"/>
    <m/>
  </r>
  <r>
    <x v="0"/>
    <x v="0"/>
    <s v="25-202"/>
    <s v="Pull stock / Purge"/>
    <x v="0"/>
    <s v="Log Only"/>
    <x v="103"/>
    <x v="11"/>
    <x v="0"/>
    <x v="20"/>
    <s v="Axle Housing STR"/>
    <x v="2"/>
    <n v="899133"/>
    <x v="1"/>
    <s v=""/>
    <s v=""/>
    <n v="8"/>
    <s v="don't count"/>
    <n v="509708"/>
    <d v="2025-06-25T00:00:00"/>
    <n v="1"/>
    <x v="163"/>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184"/>
    <s v="Pending"/>
    <m/>
    <m/>
    <m/>
    <m/>
    <m/>
    <m/>
    <m/>
    <m/>
    <n v="1200"/>
    <m/>
  </r>
  <r>
    <x v="0"/>
    <x v="0"/>
    <s v="25-203"/>
    <s v="Pull stock / Purge"/>
    <x v="0"/>
    <s v="Log Only"/>
    <x v="103"/>
    <x v="11"/>
    <x v="0"/>
    <x v="3"/>
    <s v="Axle Housing STR"/>
    <x v="2"/>
    <n v="899138"/>
    <x v="1"/>
    <s v=""/>
    <s v=""/>
    <n v="8"/>
    <s v="don't count"/>
    <n v="510184"/>
    <d v="2025-06-25T00:00:00"/>
    <n v="1"/>
    <x v="164"/>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184"/>
    <s v="Pending"/>
    <m/>
    <m/>
    <m/>
    <m/>
    <m/>
    <m/>
    <m/>
    <m/>
    <n v="2700"/>
    <m/>
  </r>
  <r>
    <x v="2"/>
    <x v="4"/>
    <s v="25-204"/>
    <s v="Initial Rejection"/>
    <x v="0"/>
    <s v="Log Only"/>
    <x v="104"/>
    <x v="11"/>
    <x v="0"/>
    <x v="69"/>
    <s v="Fuel Tnak, Left"/>
    <x v="0"/>
    <s v="CD00335429"/>
    <x v="8"/>
    <s v=""/>
    <s v=""/>
    <s v=""/>
    <s v="count"/>
    <s v="N/A"/>
    <d v="2025-06-25T00:00:00"/>
    <n v="1"/>
    <x v="165"/>
    <s v="Weld"/>
    <x v="30"/>
    <s v="Keneel"/>
    <s v="Y"/>
    <s v="N/A. Reviewd the air test data based on given WO# and record  states it passed air test. Part was supplied by GD."/>
    <s v="N/A.  Air test is part of current proudction process. "/>
    <s v="N/A"/>
    <s v="N/A"/>
    <m/>
    <m/>
    <m/>
    <m/>
    <n v="183"/>
    <s v="Pending"/>
    <m/>
    <m/>
    <m/>
    <m/>
    <m/>
    <m/>
    <m/>
    <m/>
    <m/>
    <m/>
  </r>
  <r>
    <x v="2"/>
    <x v="1"/>
    <s v="25-205"/>
    <s v="Initial Rejection"/>
    <x v="0"/>
    <s v="Log Only"/>
    <x v="104"/>
    <x v="11"/>
    <x v="0"/>
    <x v="70"/>
    <s v="Plate, Rear Tunnel"/>
    <x v="0"/>
    <s v="CD00338189"/>
    <x v="8"/>
    <s v=""/>
    <s v=""/>
    <s v=""/>
    <s v="count"/>
    <s v="N/A"/>
    <d v="2025-08-24T00:00:00"/>
    <n v="1"/>
    <x v="166"/>
    <s v="Forming / Quality"/>
    <x v="14"/>
    <s v="Keneel"/>
    <s v="Y"/>
    <s v="Ensure tunnel measured according to print. Raw plate needs flatten and formed correctly."/>
    <s v="100% Parts are inspected as per the print requirement. "/>
    <s v="N/A"/>
    <s v="N/A"/>
    <m/>
    <m/>
    <m/>
    <m/>
    <n v="183"/>
    <s v="Pending"/>
    <m/>
    <m/>
    <m/>
    <m/>
    <m/>
    <m/>
    <m/>
    <m/>
    <m/>
    <m/>
  </r>
  <r>
    <x v="2"/>
    <x v="1"/>
    <s v="25-206"/>
    <s v="Initial Rejection"/>
    <x v="0"/>
    <s v="Log Only"/>
    <x v="104"/>
    <x v="11"/>
    <x v="0"/>
    <x v="71"/>
    <s v="Plate, Rear Tunnel"/>
    <x v="0"/>
    <s v="CD00338188"/>
    <x v="8"/>
    <s v=""/>
    <s v=""/>
    <s v=""/>
    <s v="count"/>
    <s v="N/A"/>
    <d v="2025-08-24T00:00:00"/>
    <n v="1"/>
    <x v="167"/>
    <s v="Forming / Quality"/>
    <x v="14"/>
    <s v="Keneel"/>
    <s v="Y"/>
    <s v="Ensure tunnel measured according to print. Raw plate needs flatten and formed correctly."/>
    <s v="100% Parts are inspected as per the print requirement. "/>
    <s v="N/A"/>
    <s v="N/A"/>
    <m/>
    <m/>
    <m/>
    <m/>
    <n v="183"/>
    <s v="Pending"/>
    <m/>
    <m/>
    <m/>
    <m/>
    <m/>
    <m/>
    <m/>
    <m/>
    <m/>
    <m/>
  </r>
  <r>
    <x v="2"/>
    <x v="1"/>
    <s v="25-207"/>
    <s v="Initial Rejection"/>
    <x v="0"/>
    <s v="Log Only"/>
    <x v="104"/>
    <x v="11"/>
    <x v="0"/>
    <x v="72"/>
    <s v="Plate, Rear Tunnel"/>
    <x v="0"/>
    <s v="CD00338186"/>
    <x v="8"/>
    <s v=""/>
    <s v=""/>
    <s v=""/>
    <s v="count"/>
    <s v="N/A"/>
    <d v="2025-08-24T00:00:00"/>
    <n v="1"/>
    <x v="168"/>
    <s v="Forming / Quality"/>
    <x v="14"/>
    <s v="Keneel"/>
    <s v="Y"/>
    <s v="Ensure tunnel measured according to print. Raw plate needs flatten and formed correctly."/>
    <s v="100% Parts are inspected as per the print requirement. "/>
    <s v="N/A"/>
    <s v="N/A"/>
    <m/>
    <m/>
    <m/>
    <m/>
    <n v="183"/>
    <s v="Pending"/>
    <m/>
    <m/>
    <m/>
    <m/>
    <m/>
    <m/>
    <m/>
    <m/>
    <m/>
    <m/>
  </r>
  <r>
    <x v="0"/>
    <x v="0"/>
    <s v="25-208"/>
    <s v="Initial Rejection"/>
    <x v="0"/>
    <s v="Log Only"/>
    <x v="105"/>
    <x v="11"/>
    <x v="0"/>
    <x v="73"/>
    <s v="Hopper"/>
    <x v="0"/>
    <m/>
    <x v="0"/>
    <s v=""/>
    <s v=""/>
    <s v=""/>
    <s v="count"/>
    <n v="503396"/>
    <d v="2025-05-25T00:00:00"/>
    <n v="1"/>
    <x v="169"/>
    <s v="Weld"/>
    <x v="19"/>
    <s v="Sibin Siva"/>
    <s v="Y"/>
    <s v="Added to Inspection check sheet"/>
    <s v="100% inspection for correct orientation with Twyn"/>
    <s v="N/A"/>
    <s v="N/A"/>
    <m/>
    <m/>
    <m/>
    <m/>
    <n v="179"/>
    <s v="Pending"/>
    <m/>
    <m/>
    <m/>
    <m/>
    <m/>
    <m/>
    <m/>
    <m/>
    <m/>
    <m/>
  </r>
  <r>
    <x v="0"/>
    <x v="0"/>
    <s v="25-209"/>
    <s v="Initial Rejection"/>
    <x v="0"/>
    <s v="Log Only"/>
    <x v="106"/>
    <x v="11"/>
    <x v="0"/>
    <x v="74"/>
    <s v="Control Box A"/>
    <x v="3"/>
    <n v="517916"/>
    <x v="1"/>
    <s v=""/>
    <s v=""/>
    <s v=""/>
    <s v="count"/>
    <n v="506240"/>
    <d v="2025-04-25T00:00:00"/>
    <n v="1"/>
    <x v="170"/>
    <s v="Weld"/>
    <x v="30"/>
    <s v="Sibin Siva"/>
    <s v="Y"/>
    <s v="Visually inspect the parts before and after weld for damages"/>
    <s v="All Outsourced parts MUST be inspected for welds and verified using Twyn for off location and missing components upon receival before sending to wash/paint."/>
    <s v="N/A"/>
    <s v="N/A"/>
    <m/>
    <m/>
    <m/>
    <m/>
    <n v="174"/>
    <s v="Pending"/>
    <m/>
    <m/>
    <m/>
    <m/>
    <m/>
    <m/>
    <m/>
    <m/>
    <m/>
    <m/>
  </r>
  <r>
    <x v="0"/>
    <x v="0"/>
    <s v="25-210"/>
    <s v="Initial Rejection"/>
    <x v="0"/>
    <s v="Log Only"/>
    <x v="106"/>
    <x v="11"/>
    <x v="0"/>
    <x v="74"/>
    <s v="Control Box A"/>
    <x v="3"/>
    <n v="517918"/>
    <x v="1"/>
    <s v=""/>
    <s v=""/>
    <s v=""/>
    <s v="count"/>
    <n v="508507"/>
    <d v="2025-06-25T00:00:00"/>
    <n v="1"/>
    <x v="171"/>
    <s v="Weld"/>
    <x v="5"/>
    <s v="Sibin Siva"/>
    <s v="Y"/>
    <s v="All ,easurements msut bere-verified before and after weld to enasure its within the print spec"/>
    <s v="All Outsourced parts MUST be inspected for welds and verified using Twyn for off location and missing components upon receival before sending to wash/paint."/>
    <s v="N/A"/>
    <s v="N/A"/>
    <m/>
    <m/>
    <m/>
    <m/>
    <n v="174"/>
    <s v="Pending"/>
    <m/>
    <m/>
    <m/>
    <m/>
    <m/>
    <m/>
    <m/>
    <m/>
    <m/>
    <m/>
  </r>
  <r>
    <x v="0"/>
    <x v="0"/>
    <s v="25-211"/>
    <s v="Pull stock / Purge"/>
    <x v="0"/>
    <s v="Log Only"/>
    <x v="107"/>
    <x v="11"/>
    <x v="0"/>
    <x v="3"/>
    <s v="Axle Housing STR"/>
    <x v="2"/>
    <n v="899158"/>
    <x v="1"/>
    <s v=""/>
    <s v=""/>
    <n v="8"/>
    <s v="count"/>
    <n v="510074"/>
    <d v="2025-06-01T00:00:00"/>
    <n v="1"/>
    <x v="172"/>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173"/>
    <s v="Pending"/>
    <m/>
    <m/>
    <m/>
    <m/>
    <m/>
    <m/>
    <m/>
    <m/>
    <n v="1200"/>
    <m/>
  </r>
  <r>
    <x v="0"/>
    <x v="0"/>
    <s v="25-212"/>
    <s v="Initial Rejection"/>
    <x v="0"/>
    <s v="Log Only"/>
    <x v="107"/>
    <x v="11"/>
    <x v="0"/>
    <x v="48"/>
    <s v="Axle Housing STR"/>
    <x v="2"/>
    <n v="517922"/>
    <x v="1"/>
    <s v=""/>
    <s v=""/>
    <s v=""/>
    <s v="count"/>
    <n v="509436"/>
    <d v="2025-05-25T00:00:00"/>
    <n v="1"/>
    <x v="173"/>
    <s v="Weld"/>
    <x v="19"/>
    <s v="Jatinder Singh"/>
    <s v="Y"/>
    <s v="Two step verifiaction"/>
    <s v="Part should be welded as per customer drawing and TWYN inspection must be performed properly."/>
    <s v="N/A"/>
    <s v="N/A"/>
    <m/>
    <m/>
    <m/>
    <m/>
    <n v="173"/>
    <s v="Pending"/>
    <m/>
    <m/>
    <m/>
    <m/>
    <m/>
    <m/>
    <m/>
    <m/>
    <m/>
    <m/>
  </r>
  <r>
    <x v="0"/>
    <x v="0"/>
    <s v="25-213"/>
    <s v="Pull stock / Purge"/>
    <x v="0"/>
    <s v="Log Only"/>
    <x v="107"/>
    <x v="11"/>
    <x v="0"/>
    <x v="20"/>
    <s v="Axle Housing STR"/>
    <x v="2"/>
    <n v="899150"/>
    <x v="1"/>
    <s v=""/>
    <s v=""/>
    <n v="8"/>
    <s v="don't count"/>
    <n v="509709"/>
    <m/>
    <n v="1"/>
    <x v="174"/>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173"/>
    <s v="Pending"/>
    <m/>
    <m/>
    <m/>
    <m/>
    <m/>
    <m/>
    <m/>
    <m/>
    <m/>
    <m/>
  </r>
  <r>
    <x v="2"/>
    <x v="2"/>
    <s v="25-214"/>
    <s v="Initial Rejection"/>
    <x v="0"/>
    <s v="Log Only"/>
    <x v="108"/>
    <x v="11"/>
    <x v="0"/>
    <x v="75"/>
    <s v="Module"/>
    <x v="0"/>
    <s v="CD00338292"/>
    <x v="8"/>
    <s v=""/>
    <s v=""/>
    <s v=""/>
    <s v="count"/>
    <s v="N/A"/>
    <m/>
    <n v="1"/>
    <x v="175"/>
    <s v="Weld"/>
    <x v="2"/>
    <s v="Keneel"/>
    <s v="Y"/>
    <s v="Qulaity alert has been issued. Welder will make sure that weld paramters are set as per the WPS."/>
    <s v="100 % Parts will be inspected for weld defects."/>
    <s v="N/A"/>
    <s v="N/A"/>
    <m/>
    <m/>
    <m/>
    <m/>
    <n v="172"/>
    <s v="Pending"/>
    <m/>
    <m/>
    <m/>
    <m/>
    <m/>
    <m/>
    <m/>
    <m/>
    <m/>
    <m/>
  </r>
  <r>
    <x v="0"/>
    <x v="0"/>
    <s v="25-215"/>
    <s v="Initial Rejection"/>
    <x v="0"/>
    <s v="Log Only"/>
    <x v="108"/>
    <x v="11"/>
    <x v="0"/>
    <x v="76"/>
    <s v="Platform RH Deck Str."/>
    <x v="5"/>
    <n v="517929"/>
    <x v="1"/>
    <s v=""/>
    <s v=""/>
    <s v=""/>
    <s v="count"/>
    <n v="509319"/>
    <d v="2025-06-25T00:00:00"/>
    <n v="1"/>
    <x v="176"/>
    <s v="Weld"/>
    <x v="5"/>
    <s v="Sibin Siva"/>
    <s v="Y"/>
    <s v="While marking on ITP's, make sure parts are in the right location as well"/>
    <s v="Perform Twyn through the I-pad to make sure all parts are aligned properly, then confirm without the I-pad to verify the parts are physically present and it’s the right part. "/>
    <s v="N/A"/>
    <s v="N/A"/>
    <m/>
    <m/>
    <m/>
    <m/>
    <n v="172"/>
    <s v="Pending"/>
    <m/>
    <m/>
    <m/>
    <m/>
    <m/>
    <m/>
    <m/>
    <m/>
    <m/>
    <m/>
  </r>
  <r>
    <x v="0"/>
    <x v="0"/>
    <s v="25-216"/>
    <s v="Initial Rejection"/>
    <x v="0"/>
    <s v="Log Only"/>
    <x v="108"/>
    <x v="11"/>
    <x v="0"/>
    <x v="1"/>
    <s v="Cab G"/>
    <x v="1"/>
    <n v="517930"/>
    <x v="1"/>
    <s v=""/>
    <s v=""/>
    <s v=""/>
    <s v="count"/>
    <n v="509203"/>
    <d v="2025-06-25T00:00:00"/>
    <n v="1"/>
    <x v="177"/>
    <s v="Weld"/>
    <x v="0"/>
    <s v="Sibin Siva"/>
    <s v="Y"/>
    <s v="Always re-veriy with the print to ensure all tie bars are welded"/>
    <s v="Perform Twyn through the I-pad to make sure all parts are aligned properly, then confirm without the I-pad to verify the parts are physically present and it’s the right part. "/>
    <s v="N/A"/>
    <s v="N/A"/>
    <m/>
    <m/>
    <m/>
    <m/>
    <n v="172"/>
    <s v="Pending"/>
    <m/>
    <m/>
    <m/>
    <m/>
    <m/>
    <m/>
    <m/>
    <m/>
    <m/>
    <s v="9-Dec- 25 decided to make ITP checksheet "/>
  </r>
  <r>
    <x v="0"/>
    <x v="0"/>
    <s v="25-217"/>
    <s v="Initial Rejection"/>
    <x v="0"/>
    <s v="Log Only"/>
    <x v="109"/>
    <x v="11"/>
    <x v="0"/>
    <x v="3"/>
    <s v="Axle Housing STR"/>
    <x v="2"/>
    <n v="517935"/>
    <x v="1"/>
    <s v=""/>
    <s v=""/>
    <s v=""/>
    <s v="count"/>
    <n v="510074"/>
    <d v="2025-06-25T00:00:00"/>
    <n v="1"/>
    <x v="178"/>
    <s v="Machining"/>
    <x v="22"/>
    <s v="Jatinder Singh"/>
    <s v="Y"/>
    <s v="Sign ITP after Pin check. "/>
    <s v="Pin check operation must be performed after machining."/>
    <s v="N/A"/>
    <s v="N/A"/>
    <m/>
    <m/>
    <m/>
    <m/>
    <n v="171"/>
    <s v="Pending"/>
    <m/>
    <m/>
    <m/>
    <m/>
    <m/>
    <m/>
    <m/>
    <m/>
    <m/>
    <m/>
  </r>
  <r>
    <x v="0"/>
    <x v="0"/>
    <s v="25-218"/>
    <s v="Initial Rejection"/>
    <x v="0"/>
    <s v="Log Only"/>
    <x v="110"/>
    <x v="11"/>
    <x v="0"/>
    <x v="65"/>
    <s v="Platform A., LH Deck"/>
    <x v="5"/>
    <n v="517954"/>
    <x v="1"/>
    <s v=""/>
    <s v=""/>
    <s v=""/>
    <s v="count"/>
    <n v="508169"/>
    <d v="2025-06-25T00:00:00"/>
    <n v="1"/>
    <x v="179"/>
    <s v="Weld"/>
    <x v="5"/>
    <s v="Sibin Siva"/>
    <s v="Y"/>
    <s v="Appropriate mating bolts MUST be used to verify all weld nuts to ensure they are centered"/>
    <s v="Verfiy visually to see if the nut is centered. Use appropriate bolts to ensure nut is centered"/>
    <s v="N/A"/>
    <s v="N/A"/>
    <m/>
    <m/>
    <m/>
    <m/>
    <n v="166"/>
    <s v="Pending"/>
    <m/>
    <m/>
    <m/>
    <m/>
    <m/>
    <m/>
    <m/>
    <m/>
    <m/>
    <m/>
  </r>
  <r>
    <x v="0"/>
    <x v="0"/>
    <s v="25-219"/>
    <s v="Pull stock / Purge"/>
    <x v="0"/>
    <s v="Log Only"/>
    <x v="110"/>
    <x v="11"/>
    <x v="0"/>
    <x v="20"/>
    <s v="Axle Housing STR"/>
    <x v="2"/>
    <n v="899194"/>
    <x v="1"/>
    <s v=""/>
    <s v=""/>
    <n v="8"/>
    <s v="don't count"/>
    <n v="509711"/>
    <d v="2025-06-25T00:00:00"/>
    <n v="1"/>
    <x v="180"/>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166"/>
    <s v="Pending"/>
    <m/>
    <m/>
    <m/>
    <m/>
    <m/>
    <m/>
    <m/>
    <m/>
    <m/>
    <m/>
  </r>
  <r>
    <x v="0"/>
    <x v="0"/>
    <s v="25-220"/>
    <s v="Pull stock / Purge"/>
    <x v="0"/>
    <s v="Log Only"/>
    <x v="110"/>
    <x v="11"/>
    <x v="0"/>
    <x v="77"/>
    <s v="Axle Housing STR"/>
    <x v="2"/>
    <n v="899195"/>
    <x v="1"/>
    <s v=""/>
    <s v=""/>
    <n v="8"/>
    <s v="don't count"/>
    <n v="510393"/>
    <d v="2025-07-25T00:00:00"/>
    <n v="1"/>
    <x v="181"/>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166"/>
    <s v="Pending"/>
    <m/>
    <m/>
    <m/>
    <m/>
    <m/>
    <m/>
    <m/>
    <m/>
    <n v="1200"/>
    <m/>
  </r>
  <r>
    <x v="0"/>
    <x v="0"/>
    <s v="25-221"/>
    <s v="Initial Rejection"/>
    <x v="0"/>
    <s v="Log Only"/>
    <x v="110"/>
    <x v="11"/>
    <x v="0"/>
    <x v="20"/>
    <s v="Axle Housing STR"/>
    <x v="2"/>
    <n v="517957"/>
    <x v="1"/>
    <s v=""/>
    <s v=""/>
    <s v=""/>
    <s v="count"/>
    <n v="509447"/>
    <d v="2025-07-25T00:00:00"/>
    <n v="1"/>
    <x v="182"/>
    <s v="Weld"/>
    <x v="7"/>
    <s v="Jatinder Singh"/>
    <s v="Y"/>
    <s v="Check with stud report"/>
    <s v="Cross check with drawing, stud report, Kit and TWYN before to fully Weld. "/>
    <s v="N/A"/>
    <s v="N/A"/>
    <m/>
    <m/>
    <m/>
    <m/>
    <n v="166"/>
    <s v="Pending"/>
    <m/>
    <m/>
    <m/>
    <m/>
    <m/>
    <m/>
    <m/>
    <m/>
    <m/>
    <m/>
  </r>
  <r>
    <x v="0"/>
    <x v="0"/>
    <s v="25-222"/>
    <s v="Pull stock / Purge"/>
    <x v="0"/>
    <s v="Log Only"/>
    <x v="111"/>
    <x v="11"/>
    <x v="0"/>
    <x v="3"/>
    <s v="Axle Housing STR"/>
    <x v="2"/>
    <n v="899201"/>
    <x v="1"/>
    <s v=""/>
    <s v=""/>
    <n v="8"/>
    <s v="don't count"/>
    <n v="510075"/>
    <d v="2025-06-25T00:00:00"/>
    <n v="1"/>
    <x v="183"/>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165"/>
    <s v="Pending"/>
    <m/>
    <m/>
    <m/>
    <m/>
    <m/>
    <m/>
    <m/>
    <m/>
    <m/>
    <m/>
  </r>
  <r>
    <x v="0"/>
    <x v="2"/>
    <s v="25-223"/>
    <s v="Initial Rejection"/>
    <x v="0"/>
    <s v="Log Only"/>
    <x v="111"/>
    <x v="11"/>
    <x v="0"/>
    <x v="52"/>
    <s v="Chassis"/>
    <x v="0"/>
    <m/>
    <x v="0"/>
    <s v=""/>
    <s v=""/>
    <s v=""/>
    <s v="count"/>
    <m/>
    <d v="2025-06-25T00:00:00"/>
    <n v="1"/>
    <x v="184"/>
    <s v="Paint"/>
    <x v="20"/>
    <s v="Sibin Siva"/>
    <s v="Y"/>
    <s v="Verify Mix ratio to make sure paint is good and do scratch test  paint was not thoroughly mixed causing uneven catalyst to paint ratio’s. _x000a__x000a_We have issued laminated mix tags to go on the paint pots to ensure that we agitate well and get a thorough mix of the 2 components before painting._x000a__x000a_We also plan to monitor the next frame and test some sections."/>
    <s v="Reissue Mix tag to Ken.  See eamil response to Midland in CAR Folder.  Scratch test to be perfomed after paint to ensire proper adhesion"/>
    <s v="N/A"/>
    <s v="N/A"/>
    <m/>
    <m/>
    <m/>
    <m/>
    <n v="165"/>
    <s v="Pending"/>
    <m/>
    <m/>
    <m/>
    <m/>
    <m/>
    <m/>
    <m/>
    <m/>
    <m/>
    <m/>
  </r>
  <r>
    <x v="0"/>
    <x v="2"/>
    <s v="25-224"/>
    <s v="Pull stock / Purge"/>
    <x v="0"/>
    <s v="Log Only"/>
    <x v="111"/>
    <x v="11"/>
    <x v="0"/>
    <x v="20"/>
    <s v="Axle Housing STR"/>
    <x v="2"/>
    <n v="899207"/>
    <x v="1"/>
    <s v=""/>
    <s v=""/>
    <n v="8"/>
    <s v="don't count"/>
    <n v="505710"/>
    <d v="2025-06-25T00:00:00"/>
    <n v="1"/>
    <x v="185"/>
    <s v="Weld"/>
    <x v="2"/>
    <s v="Sibin Siva"/>
    <s v="Y"/>
    <s v="Start Auditing LPA"/>
    <s v="Always use appropriate welding parameters and techniques. Operator must inspect his own work and fix it on the spot. Even single pin hole, single undercut,  weld barries, tiny lack of fusions are not acceptable any more."/>
    <s v="N/A"/>
    <s v="N/A"/>
    <m/>
    <m/>
    <m/>
    <m/>
    <n v="165"/>
    <s v="Pending"/>
    <m/>
    <m/>
    <m/>
    <m/>
    <m/>
    <m/>
    <m/>
    <m/>
    <s v="$1200.00"/>
    <m/>
  </r>
  <r>
    <x v="2"/>
    <x v="0"/>
    <s v="25-225"/>
    <s v="MRB"/>
    <x v="0"/>
    <s v="Log Only"/>
    <x v="112"/>
    <x v="11"/>
    <x v="0"/>
    <x v="78"/>
    <s v="Sponson Plate"/>
    <x v="0"/>
    <s v="CN00831843"/>
    <x v="8"/>
    <s v=""/>
    <s v=""/>
    <s v=""/>
    <s v="count"/>
    <s v="WO202373"/>
    <d v="2025-07-25T00:00:00"/>
    <n v="2"/>
    <x v="186"/>
    <s v="Machining"/>
    <x v="14"/>
    <s v="Keneel"/>
    <s v="Y"/>
    <s v="N/A"/>
    <s v="N/A"/>
    <s v="N/A"/>
    <s v="N/A"/>
    <m/>
    <m/>
    <m/>
    <m/>
    <n v="164"/>
    <s v="Pending"/>
    <m/>
    <m/>
    <m/>
    <m/>
    <m/>
    <m/>
    <m/>
    <m/>
    <m/>
    <m/>
  </r>
  <r>
    <x v="2"/>
    <x v="0"/>
    <s v="25-226"/>
    <s v="MRB"/>
    <x v="0"/>
    <s v="Log Only"/>
    <x v="112"/>
    <x v="11"/>
    <x v="0"/>
    <x v="79"/>
    <s v="Sponson Plate"/>
    <x v="0"/>
    <s v="CN00831844"/>
    <x v="8"/>
    <s v=""/>
    <s v=""/>
    <s v=""/>
    <s v="count"/>
    <s v="WO202372"/>
    <d v="2025-07-25T00:00:00"/>
    <n v="2"/>
    <x v="186"/>
    <s v="Machining"/>
    <x v="14"/>
    <s v="Keneel"/>
    <s v="Y"/>
    <s v="N/A"/>
    <s v="N/A"/>
    <s v="N/A"/>
    <s v="N/A"/>
    <m/>
    <m/>
    <m/>
    <m/>
    <n v="164"/>
    <s v="Pending"/>
    <m/>
    <m/>
    <m/>
    <m/>
    <m/>
    <m/>
    <m/>
    <m/>
    <m/>
    <m/>
  </r>
  <r>
    <x v="2"/>
    <x v="6"/>
    <s v="25-227"/>
    <s v="Initial Rejection"/>
    <x v="3"/>
    <s v="Log Only"/>
    <x v="112"/>
    <x v="11"/>
    <x v="0"/>
    <x v="80"/>
    <s v="Grille,STR, Bottom"/>
    <x v="4"/>
    <s v="NCR 25-128"/>
    <x v="1"/>
    <s v=""/>
    <s v=""/>
    <s v=""/>
    <s v="count"/>
    <s v="PO509003"/>
    <d v="2025-07-25T00:00:00"/>
    <n v="2"/>
    <x v="187"/>
    <s v="Weld"/>
    <x v="14"/>
    <s v="Keneel"/>
    <s v="N/A"/>
    <s v="100 % Parts need TWYN inspection"/>
    <s v="TWYN inspection and template to build the part"/>
    <s v="N/A"/>
    <s v="N/A"/>
    <m/>
    <m/>
    <m/>
    <m/>
    <n v="164"/>
    <s v="Pending"/>
    <m/>
    <m/>
    <m/>
    <m/>
    <m/>
    <m/>
    <m/>
    <m/>
    <m/>
    <m/>
  </r>
  <r>
    <x v="2"/>
    <x v="2"/>
    <s v="25-228"/>
    <s v="Initial Rejection"/>
    <x v="0"/>
    <s v="Log Only"/>
    <x v="112"/>
    <x v="11"/>
    <x v="0"/>
    <x v="81"/>
    <s v="Support"/>
    <x v="0"/>
    <s v="CD00339669"/>
    <x v="8"/>
    <s v=""/>
    <s v=""/>
    <s v=""/>
    <s v="count"/>
    <s v="WO200418"/>
    <d v="2025-04-08T00:00:00"/>
    <n v="121"/>
    <x v="188"/>
    <s v="QA"/>
    <x v="31"/>
    <s v="Keneel"/>
    <s v="N/A"/>
    <s v="Add note on work  order or traveller"/>
    <s v="QA inspectror will verify the marking before putting green tag. "/>
    <s v="N/A"/>
    <s v="N/A"/>
    <m/>
    <m/>
    <m/>
    <m/>
    <n v="164"/>
    <s v="Pending"/>
    <m/>
    <m/>
    <m/>
    <m/>
    <m/>
    <m/>
    <m/>
    <m/>
    <m/>
    <m/>
  </r>
  <r>
    <x v="0"/>
    <x v="2"/>
    <s v="25-229"/>
    <s v="Pull stock / Purge"/>
    <x v="0"/>
    <s v="Log Only"/>
    <x v="112"/>
    <x v="11"/>
    <x v="0"/>
    <x v="82"/>
    <s v="Pedastal AS"/>
    <x v="0"/>
    <n v="103700"/>
    <x v="7"/>
    <s v=""/>
    <s v=""/>
    <s v=""/>
    <s v="don't count"/>
    <s v="N/A"/>
    <m/>
    <n v="1"/>
    <x v="189"/>
    <s v="Weld"/>
    <x v="16"/>
    <s v="Sibin Siva"/>
    <s v="Y"/>
    <s v="Two step verifiaction"/>
    <s v="Part should be welded according to cutomer drawing."/>
    <s v="N/A"/>
    <s v="N/A"/>
    <m/>
    <m/>
    <m/>
    <m/>
    <n v="164"/>
    <s v="Pending"/>
    <m/>
    <m/>
    <m/>
    <m/>
    <m/>
    <m/>
    <m/>
    <m/>
    <m/>
    <m/>
  </r>
  <r>
    <x v="0"/>
    <x v="0"/>
    <s v="25-230"/>
    <s v="Initial Rejection"/>
    <x v="0"/>
    <s v="Log Only"/>
    <x v="112"/>
    <x v="11"/>
    <x v="0"/>
    <x v="7"/>
    <s v="Control Box"/>
    <x v="3"/>
    <n v="404420"/>
    <x v="6"/>
    <s v=""/>
    <s v=""/>
    <s v=""/>
    <s v="count"/>
    <n v="508424"/>
    <d v="2025-04-25T00:00:00"/>
    <n v="1"/>
    <x v="190"/>
    <s v="Weld"/>
    <x v="0"/>
    <s v="Sibin Siva"/>
    <s v="Y"/>
    <s v="Always re-veriy with the print to ensure all tie bars are welded"/>
    <s v="Perform Twyn through the I-pad to make sure all parts are aligned properly, then confirm without the I-pad to verify the parts are physically present and it’s the right part. "/>
    <s v="N/A"/>
    <s v="N/A"/>
    <m/>
    <m/>
    <m/>
    <m/>
    <n v="164"/>
    <s v="Pending"/>
    <m/>
    <m/>
    <m/>
    <m/>
    <m/>
    <m/>
    <m/>
    <m/>
    <n v="600"/>
    <m/>
  </r>
  <r>
    <x v="0"/>
    <x v="0"/>
    <s v="25-231"/>
    <s v="Initial Rejection"/>
    <x v="0"/>
    <s v="Log Only"/>
    <x v="113"/>
    <x v="12"/>
    <x v="0"/>
    <x v="38"/>
    <s v="Platform A, LH Deck"/>
    <x v="5"/>
    <n v="518000"/>
    <x v="1"/>
    <s v=""/>
    <s v=""/>
    <s v=""/>
    <s v="count"/>
    <n v="508135"/>
    <d v="2025-05-25T00:00:00"/>
    <n v="1"/>
    <x v="191"/>
    <s v="Weld"/>
    <x v="5"/>
    <s v="Sibin Siva"/>
    <s v="Y"/>
    <s v="While marking on ITP's, make sure parts are in the right location as well"/>
    <s v="Perform Twyn through the I-pad to make sure all parts are aligned properly, then confirm without the I-pad to verify the parts are physically present and it’s the right part. "/>
    <s v="N/A"/>
    <s v="N/A"/>
    <m/>
    <m/>
    <m/>
    <m/>
    <n v="160"/>
    <s v="Pending"/>
    <m/>
    <m/>
    <m/>
    <m/>
    <m/>
    <m/>
    <m/>
    <m/>
    <m/>
    <m/>
  </r>
  <r>
    <x v="0"/>
    <x v="0"/>
    <s v="25-232"/>
    <s v="Pull stock / Purge"/>
    <x v="0"/>
    <s v="Log Only"/>
    <x v="114"/>
    <x v="12"/>
    <x v="0"/>
    <x v="83"/>
    <s v="Axle Housing STR"/>
    <x v="2"/>
    <n v="899236"/>
    <x v="1"/>
    <s v=""/>
    <s v=""/>
    <n v="8"/>
    <s v="don't count"/>
    <n v="510543"/>
    <d v="2025-07-25T00:00:00"/>
    <n v="1"/>
    <x v="192"/>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159"/>
    <s v="Pending"/>
    <m/>
    <m/>
    <m/>
    <m/>
    <m/>
    <m/>
    <m/>
    <m/>
    <m/>
    <m/>
  </r>
  <r>
    <x v="0"/>
    <x v="0"/>
    <s v="25-233"/>
    <s v="Pull stock / Purge"/>
    <x v="0"/>
    <s v="Log Only"/>
    <x v="114"/>
    <x v="12"/>
    <x v="0"/>
    <x v="20"/>
    <s v="Axle Housing STR"/>
    <x v="2"/>
    <s v="MC"/>
    <x v="1"/>
    <s v=""/>
    <s v=""/>
    <s v=""/>
    <s v="count"/>
    <s v="MC Inspection"/>
    <d v="2025-07-25T00:00:00"/>
    <n v="1"/>
    <x v="192"/>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159"/>
    <s v="Pending"/>
    <m/>
    <m/>
    <m/>
    <m/>
    <m/>
    <m/>
    <m/>
    <m/>
    <m/>
    <m/>
  </r>
  <r>
    <x v="0"/>
    <x v="0"/>
    <s v="25-234"/>
    <s v="Pull stock / Purge"/>
    <x v="0"/>
    <s v="Log Only"/>
    <x v="115"/>
    <x v="12"/>
    <x v="0"/>
    <x v="20"/>
    <s v="Axle Housing STR"/>
    <x v="2"/>
    <n v="899240"/>
    <x v="1"/>
    <s v=""/>
    <s v=""/>
    <n v="8"/>
    <s v="don't count"/>
    <n v="510071"/>
    <d v="2025-06-25T00:00:00"/>
    <n v="1"/>
    <x v="185"/>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158"/>
    <s v="Pending"/>
    <m/>
    <m/>
    <m/>
    <m/>
    <m/>
    <m/>
    <m/>
    <m/>
    <n v="1200"/>
    <m/>
  </r>
  <r>
    <x v="0"/>
    <x v="0"/>
    <s v="25-235"/>
    <s v="Pull stock / Purge"/>
    <x v="0"/>
    <s v="Log Only"/>
    <x v="115"/>
    <x v="12"/>
    <x v="0"/>
    <x v="3"/>
    <s v="Axle Housing STR"/>
    <x v="2"/>
    <n v="899248"/>
    <x v="1"/>
    <s v=""/>
    <s v=""/>
    <n v="8"/>
    <s v="don't count"/>
    <n v="510186"/>
    <d v="2025-06-25T00:00:00"/>
    <n v="1"/>
    <x v="185"/>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158"/>
    <s v="Pending"/>
    <m/>
    <m/>
    <m/>
    <m/>
    <m/>
    <m/>
    <m/>
    <m/>
    <n v="1500"/>
    <m/>
  </r>
  <r>
    <x v="0"/>
    <x v="0"/>
    <s v="25-236"/>
    <s v="Pull stock / Purge"/>
    <x v="0"/>
    <s v="Log Only"/>
    <x v="115"/>
    <x v="12"/>
    <x v="0"/>
    <x v="20"/>
    <s v="Axle Housing STR"/>
    <x v="2"/>
    <n v="899251"/>
    <x v="1"/>
    <s v=""/>
    <s v=""/>
    <n v="8"/>
    <s v="don't count"/>
    <n v="510072"/>
    <d v="2025-06-25T00:00:00"/>
    <n v="1"/>
    <x v="185"/>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158"/>
    <s v="Pending"/>
    <m/>
    <m/>
    <m/>
    <m/>
    <m/>
    <m/>
    <m/>
    <m/>
    <m/>
    <m/>
  </r>
  <r>
    <x v="0"/>
    <x v="0"/>
    <s v="25-237"/>
    <s v="Initial Rejection"/>
    <x v="0"/>
    <s v="Log Only"/>
    <x v="115"/>
    <x v="12"/>
    <x v="0"/>
    <x v="1"/>
    <s v="Cab G,Purchased"/>
    <x v="1"/>
    <n v="518012"/>
    <x v="1"/>
    <s v=""/>
    <s v=""/>
    <s v=""/>
    <s v="count"/>
    <n v="509213"/>
    <d v="2025-07-25T00:00:00"/>
    <n v="1"/>
    <x v="193"/>
    <s v="Weld"/>
    <x v="0"/>
    <s v="Sibin Siva"/>
    <s v="Y"/>
    <s v="Always re-veriy with the print to ensure allcomponents are there"/>
    <s v="Perform Twyn through the I-pad to make sure all parts are aligned properly, then confirm without the I-pad to verify the parts are physically present and it’s the right part. "/>
    <s v="N/A"/>
    <s v="N/A"/>
    <m/>
    <m/>
    <m/>
    <m/>
    <n v="158"/>
    <s v="Pending"/>
    <m/>
    <m/>
    <m/>
    <m/>
    <m/>
    <m/>
    <m/>
    <m/>
    <n v="300"/>
    <s v="9-Dec- 25 decided to make ITP checksheet "/>
  </r>
  <r>
    <x v="0"/>
    <x v="0"/>
    <s v="25-238"/>
    <s v="Initial Rejection"/>
    <x v="0"/>
    <s v="Log Only"/>
    <x v="115"/>
    <x v="12"/>
    <x v="0"/>
    <x v="1"/>
    <s v="Cab G,Purchased"/>
    <x v="1"/>
    <n v="518014"/>
    <x v="1"/>
    <s v=""/>
    <s v=""/>
    <s v=""/>
    <s v="count"/>
    <n v="509211"/>
    <d v="2025-07-25T00:00:00"/>
    <n v="1"/>
    <x v="177"/>
    <s v="Weld"/>
    <x v="0"/>
    <s v="Sibin Siva"/>
    <s v="Y"/>
    <s v="Always re-veriy with the print to ensure all tie bars are welded"/>
    <s v="Perform Twyn through the I-pad to make sure all parts are aligned properly, then confirm without the I-pad to verify the parts are physically present and it’s the right part. "/>
    <s v="N/A"/>
    <s v="N/A"/>
    <m/>
    <m/>
    <m/>
    <m/>
    <n v="158"/>
    <s v="Pending"/>
    <m/>
    <m/>
    <m/>
    <m/>
    <m/>
    <m/>
    <m/>
    <m/>
    <m/>
    <s v="9-Dec- 25 decided to make ITP checksheet "/>
  </r>
  <r>
    <x v="0"/>
    <x v="0"/>
    <s v="25-239"/>
    <s v="Pull stock / Purge"/>
    <x v="0"/>
    <s v="Log Only"/>
    <x v="115"/>
    <x v="12"/>
    <x v="0"/>
    <x v="20"/>
    <s v="Axle Housing STR"/>
    <x v="2"/>
    <s v="899252_x000a_/899109"/>
    <x v="1"/>
    <s v=""/>
    <s v=""/>
    <s v=""/>
    <s v="don't count"/>
    <n v="510188"/>
    <d v="2025-06-25T00:00:00"/>
    <n v="1"/>
    <x v="194"/>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158"/>
    <s v="Pending"/>
    <m/>
    <m/>
    <m/>
    <m/>
    <m/>
    <m/>
    <m/>
    <m/>
    <m/>
    <m/>
  </r>
  <r>
    <x v="0"/>
    <x v="0"/>
    <s v="25-240"/>
    <s v="Pull stock / Purge"/>
    <x v="0"/>
    <s v="Log Only"/>
    <x v="115"/>
    <x v="12"/>
    <x v="0"/>
    <x v="3"/>
    <s v="Axle Housing STR"/>
    <x v="2"/>
    <n v="899253"/>
    <x v="1"/>
    <s v=""/>
    <s v=""/>
    <n v="8"/>
    <s v="don't count"/>
    <n v="510185"/>
    <d v="2025-06-25T00:00:00"/>
    <n v="1"/>
    <x v="185"/>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158"/>
    <s v="Pending"/>
    <m/>
    <m/>
    <m/>
    <m/>
    <m/>
    <m/>
    <m/>
    <m/>
    <n v="2100"/>
    <m/>
  </r>
  <r>
    <x v="0"/>
    <x v="0"/>
    <s v="25-241"/>
    <s v="Pull stock / Purge"/>
    <x v="0"/>
    <s v="Log Only"/>
    <x v="115"/>
    <x v="12"/>
    <x v="0"/>
    <x v="77"/>
    <s v="Axle Housing STR"/>
    <x v="2"/>
    <n v="899254"/>
    <x v="1"/>
    <s v=""/>
    <s v=""/>
    <n v="8"/>
    <s v="don't count"/>
    <n v="510394"/>
    <d v="2025-06-25T00:00:00"/>
    <n v="1"/>
    <x v="185"/>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158"/>
    <s v="Pending"/>
    <m/>
    <m/>
    <m/>
    <m/>
    <m/>
    <m/>
    <m/>
    <m/>
    <m/>
    <m/>
  </r>
  <r>
    <x v="0"/>
    <x v="0"/>
    <s v="25-242"/>
    <s v="Initial Rejection"/>
    <x v="0"/>
    <s v="Log Only"/>
    <x v="116"/>
    <x v="12"/>
    <x v="0"/>
    <x v="84"/>
    <s v="Platform Center Deck"/>
    <x v="5"/>
    <n v="518022"/>
    <x v="1"/>
    <s v=""/>
    <s v=""/>
    <s v=""/>
    <s v="count"/>
    <n v="508195"/>
    <d v="2025-06-25T00:00:00"/>
    <n v="1"/>
    <x v="195"/>
    <s v="Weld"/>
    <x v="5"/>
    <s v="Sibin Siva"/>
    <s v="Y"/>
    <s v="Appropriate mating bolts MUST be used to verify all weld nuts to ensure they are centered"/>
    <s v="Verfiy visually to see if the nut is centered. Use appropriate bolts to ensure nut is centered"/>
    <s v="N/A"/>
    <s v="N/A"/>
    <m/>
    <m/>
    <m/>
    <m/>
    <n v="157"/>
    <s v="Pending"/>
    <m/>
    <m/>
    <m/>
    <m/>
    <m/>
    <m/>
    <m/>
    <m/>
    <m/>
    <m/>
  </r>
  <r>
    <x v="0"/>
    <x v="0"/>
    <s v="25-243"/>
    <s v="Initial Rejection"/>
    <x v="0"/>
    <s v="Log Only"/>
    <x v="116"/>
    <x v="12"/>
    <x v="0"/>
    <x v="38"/>
    <s v="Platform A, LH Deck"/>
    <x v="5"/>
    <n v="518023"/>
    <x v="1"/>
    <s v=""/>
    <s v=""/>
    <s v=""/>
    <s v="count"/>
    <n v="509621"/>
    <d v="2025-07-25T00:00:00"/>
    <n v="1"/>
    <x v="196"/>
    <s v="Weld"/>
    <x v="5"/>
    <s v="Sibin Siva"/>
    <s v="Y"/>
    <s v="Appropriate mating bolts MUST be used to verify all weld nuts to ensure they are centered"/>
    <s v="Verfiy visually to see if the nut is centered. Use appropriate bolts to ensure nut is centered"/>
    <s v="N/A"/>
    <s v="N/A"/>
    <m/>
    <m/>
    <m/>
    <m/>
    <n v="157"/>
    <s v="Pending"/>
    <m/>
    <m/>
    <m/>
    <m/>
    <m/>
    <m/>
    <m/>
    <m/>
    <m/>
    <m/>
  </r>
  <r>
    <x v="2"/>
    <x v="2"/>
    <s v="25-244"/>
    <s v="Pull stock / Purge"/>
    <x v="0"/>
    <s v="Log Only"/>
    <x v="117"/>
    <x v="12"/>
    <x v="0"/>
    <x v="85"/>
    <s v="Support A., Hanging"/>
    <x v="0"/>
    <n v="899238"/>
    <x v="1"/>
    <s v=""/>
    <s v=""/>
    <n v="8"/>
    <s v="don't count"/>
    <s v="WO202844"/>
    <d v="2025-07-25T00:00:00"/>
    <n v="1"/>
    <x v="197"/>
    <s v="Weld"/>
    <x v="14"/>
    <s v="Keneel"/>
    <s v="Y"/>
    <s v="Welder and inspector will make sure that part meets the QC 4.5 requirments. Quality alert issued."/>
    <s v="100% inspection of painted part and proper packaging to avoid dmage in transportation."/>
    <s v="N/A"/>
    <s v="N/A"/>
    <m/>
    <m/>
    <m/>
    <m/>
    <n v="156"/>
    <s v="Pending"/>
    <m/>
    <m/>
    <m/>
    <m/>
    <m/>
    <m/>
    <m/>
    <m/>
    <m/>
    <m/>
  </r>
  <r>
    <x v="0"/>
    <x v="0"/>
    <s v="25-245"/>
    <s v="Initial Rejection"/>
    <x v="0"/>
    <s v="Log Only"/>
    <x v="117"/>
    <x v="12"/>
    <x v="0"/>
    <x v="20"/>
    <s v="Axle Housing STR"/>
    <x v="2"/>
    <n v="518024"/>
    <x v="1"/>
    <s v=""/>
    <s v=""/>
    <s v=""/>
    <s v="count"/>
    <n v="509711"/>
    <d v="2025-06-25T00:00:00"/>
    <n v="1"/>
    <x v="198"/>
    <s v="Paint"/>
    <x v="3"/>
    <s v="Jatinder Singh"/>
    <s v="Y"/>
    <s v="Full protection required using caps. RP must be applied prior to putting caps"/>
    <s v="Please make sure threaded holes and machines surfaces always protected from paint and rust. RP must be applied prior to putting caps and needs to be verified "/>
    <s v="N/A"/>
    <s v="N/A"/>
    <m/>
    <m/>
    <m/>
    <m/>
    <n v="156"/>
    <s v="Pending"/>
    <m/>
    <m/>
    <m/>
    <m/>
    <m/>
    <m/>
    <m/>
    <m/>
    <m/>
    <m/>
  </r>
  <r>
    <x v="0"/>
    <x v="0"/>
    <s v="25-246"/>
    <s v="Initial Rejection"/>
    <x v="0"/>
    <s v="Log Only"/>
    <x v="118"/>
    <x v="12"/>
    <x v="0"/>
    <x v="86"/>
    <s v="LH Cover Perforated"/>
    <x v="0"/>
    <n v="954443"/>
    <x v="1"/>
    <s v=""/>
    <s v=""/>
    <s v=""/>
    <s v="count"/>
    <n v="510662"/>
    <d v="2025-06-25T00:00:00"/>
    <n v="1"/>
    <x v="199"/>
    <s v="Laser /Plasma"/>
    <x v="5"/>
    <m/>
    <s v="Y"/>
    <m/>
    <m/>
    <m/>
    <m/>
    <m/>
    <m/>
    <m/>
    <m/>
    <n v="151"/>
    <s v="Pending"/>
    <m/>
    <m/>
    <m/>
    <m/>
    <m/>
    <m/>
    <m/>
    <m/>
    <m/>
    <m/>
  </r>
  <r>
    <x v="0"/>
    <x v="0"/>
    <s v="25-247"/>
    <s v="Pull stock / Purge"/>
    <x v="0"/>
    <s v="Log Only"/>
    <x v="118"/>
    <x v="12"/>
    <x v="0"/>
    <x v="77"/>
    <s v="Axle Housing STR"/>
    <x v="2"/>
    <n v="899270"/>
    <x v="1"/>
    <s v=""/>
    <s v=""/>
    <n v="8"/>
    <s v="don't count"/>
    <n v="510395"/>
    <d v="2025-07-25T00:00:00"/>
    <n v="1"/>
    <x v="185"/>
    <s v="Weld"/>
    <x v="2"/>
    <s v="Jatinder Singh"/>
    <s v="Y"/>
    <s v="Start Auditing LPA"/>
    <s v="Always use appropriate welding parameters and techniques. Operator must inspect his own work and fix it on the spot. Even single pin hole, single undercut,  weld barries, tiny lack of fusions are not acceptable any more."/>
    <s v="N/A"/>
    <s v="N/A"/>
    <m/>
    <m/>
    <m/>
    <m/>
    <n v="151"/>
    <s v="Pending"/>
    <m/>
    <m/>
    <m/>
    <m/>
    <m/>
    <m/>
    <m/>
    <m/>
    <m/>
    <m/>
  </r>
  <r>
    <x v="0"/>
    <x v="0"/>
    <s v="25-248"/>
    <s v="Initial Rejection"/>
    <x v="0"/>
    <s v="Log Only"/>
    <x v="118"/>
    <x v="12"/>
    <x v="0"/>
    <x v="87"/>
    <s v="RH Cover perforated"/>
    <x v="0"/>
    <n v="954444"/>
    <x v="1"/>
    <s v=""/>
    <s v=""/>
    <s v=""/>
    <s v="count"/>
    <m/>
    <d v="2025-07-25T00:00:00"/>
    <n v="1"/>
    <x v="199"/>
    <s v="Laser /Plasma"/>
    <x v="5"/>
    <m/>
    <s v="Y"/>
    <m/>
    <m/>
    <m/>
    <m/>
    <m/>
    <m/>
    <m/>
    <m/>
    <n v="151"/>
    <s v="Pending"/>
    <m/>
    <m/>
    <m/>
    <m/>
    <m/>
    <m/>
    <m/>
    <m/>
    <m/>
    <m/>
  </r>
  <r>
    <x v="0"/>
    <x v="4"/>
    <s v="25-249"/>
    <s v="Initial Rejection"/>
    <x v="0"/>
    <s v="Log Only"/>
    <x v="118"/>
    <x v="12"/>
    <x v="0"/>
    <x v="1"/>
    <s v="Cab G, Purchased"/>
    <x v="1"/>
    <m/>
    <x v="1"/>
    <s v=""/>
    <s v=""/>
    <s v=""/>
    <s v="count"/>
    <m/>
    <m/>
    <m/>
    <x v="200"/>
    <s v="Weld"/>
    <x v="18"/>
    <m/>
    <m/>
    <s v=" This is under dispute as the tag is not ours."/>
    <m/>
    <m/>
    <m/>
    <m/>
    <m/>
    <m/>
    <m/>
    <n v="151"/>
    <s v="Pending"/>
    <m/>
    <m/>
    <m/>
    <m/>
    <m/>
    <m/>
    <m/>
    <m/>
    <m/>
    <m/>
  </r>
  <r>
    <x v="0"/>
    <x v="4"/>
    <s v="25-250"/>
    <s v="Initial Rejection"/>
    <x v="0"/>
    <s v="Log Only"/>
    <x v="119"/>
    <x v="12"/>
    <x v="0"/>
    <x v="65"/>
    <s v="Platform LH Deck "/>
    <x v="5"/>
    <n v="518076"/>
    <x v="1"/>
    <s v=""/>
    <s v=""/>
    <s v=""/>
    <s v="count"/>
    <n v="509600"/>
    <d v="2025-07-25T00:00:00"/>
    <n v="1"/>
    <x v="201"/>
    <s v="Weld"/>
    <x v="18"/>
    <s v="Sibin Siva"/>
    <s v="Y"/>
    <s v="Ensure all weld parameters are followed through out the welding "/>
    <s v="Defect got removed after customer confroms that it was their bracket that was out of spec. As a precaution we will still Verify flatness checksheet to make sure the flatness on each location is within customer spec"/>
    <s v="N/A"/>
    <s v="N/A"/>
    <m/>
    <m/>
    <m/>
    <m/>
    <n v="146"/>
    <s v="Pending"/>
    <m/>
    <m/>
    <m/>
    <m/>
    <m/>
    <m/>
    <m/>
    <m/>
    <m/>
    <m/>
  </r>
  <r>
    <x v="0"/>
    <x v="2"/>
    <s v="25-252"/>
    <s v="Initial Rejection"/>
    <x v="0"/>
    <s v="Log Only"/>
    <x v="120"/>
    <x v="5"/>
    <x v="2"/>
    <x v="48"/>
    <s v="Axle Housing STR"/>
    <x v="2"/>
    <n v="518094"/>
    <x v="1"/>
    <s v=""/>
    <s v=""/>
    <s v=""/>
    <s v="count"/>
    <n v="510076"/>
    <d v="2025-07-25T00:00:00"/>
    <n v="1"/>
    <x v="202"/>
    <s v="Machining"/>
    <x v="22"/>
    <s v="Jatinder Singh"/>
    <s v="N/A"/>
    <s v="Sign ITP after Pin check. "/>
    <s v="Bores should be checked with Pin Gauge after machining and sleeves installation for alignment and correct diameter. "/>
    <s v="N/A"/>
    <s v="N/A"/>
    <m/>
    <m/>
    <m/>
    <m/>
    <n v="144"/>
    <s v="Pending"/>
    <m/>
    <m/>
    <m/>
    <m/>
    <m/>
    <m/>
    <m/>
    <m/>
    <m/>
    <m/>
  </r>
  <r>
    <x v="0"/>
    <x v="2"/>
    <s v="25-253"/>
    <s v="Pull stock / Purge"/>
    <x v="0"/>
    <s v="Log Only"/>
    <x v="120"/>
    <x v="12"/>
    <x v="0"/>
    <x v="19"/>
    <s v="Tank A Covers"/>
    <x v="6"/>
    <n v="899309"/>
    <x v="1"/>
    <s v=""/>
    <s v=""/>
    <n v="8"/>
    <s v="don't count"/>
    <n v="510715"/>
    <d v="2025-07-25T00:00:00"/>
    <n v="1"/>
    <x v="203"/>
    <s v="Weld"/>
    <x v="18"/>
    <s v="Sibin Siva"/>
    <s v="Y"/>
    <s v="Highlighted the note on print to keep both faces of item 3 &amp; Item 6 within 1mm. Added note to print make sure the face of Item 6 is flat."/>
    <s v="Make sure the faces are flat and the distance between the faces of bottom and top brackets are within 1 mm"/>
    <s v="N/A"/>
    <s v="N/A"/>
    <m/>
    <m/>
    <m/>
    <m/>
    <n v="144"/>
    <s v="Pending"/>
    <m/>
    <m/>
    <m/>
    <m/>
    <m/>
    <m/>
    <m/>
    <m/>
    <m/>
    <m/>
  </r>
  <r>
    <x v="0"/>
    <x v="2"/>
    <s v="25-254"/>
    <s v="Initial Rejection"/>
    <x v="0"/>
    <s v="Log Only"/>
    <x v="121"/>
    <x v="3"/>
    <x v="0"/>
    <x v="88"/>
    <s v="Axle Housing STR"/>
    <x v="2"/>
    <n v="520515"/>
    <x v="1"/>
    <s v=""/>
    <s v=""/>
    <s v=""/>
    <s v="count"/>
    <n v="513658"/>
    <d v="2025-12-05T00:00:00"/>
    <n v="1"/>
    <x v="204"/>
    <s v="Weld"/>
    <x v="16"/>
    <s v="Adam"/>
    <m/>
    <s v="Make sure sub-assemblies are fully welded before to weld on the final part."/>
    <s v="Sign off ITP"/>
    <m/>
    <m/>
    <m/>
    <m/>
    <m/>
    <m/>
    <n v="37"/>
    <s v="Pending"/>
    <m/>
    <m/>
    <m/>
    <m/>
    <m/>
    <m/>
    <m/>
    <m/>
    <m/>
    <m/>
  </r>
  <r>
    <x v="0"/>
    <x v="2"/>
    <s v="25-255"/>
    <s v="Initial Rejection"/>
    <x v="0"/>
    <s v="Log Only"/>
    <x v="122"/>
    <x v="12"/>
    <x v="0"/>
    <x v="55"/>
    <s v="Platfrom Center Deck"/>
    <x v="5"/>
    <n v="518098"/>
    <x v="1"/>
    <s v=""/>
    <s v=""/>
    <s v=""/>
    <s v="count"/>
    <n v="506650"/>
    <d v="2025-07-25T00:00:00"/>
    <n v="1"/>
    <x v="205"/>
    <s v="Weld"/>
    <x v="7"/>
    <m/>
    <s v="Y"/>
    <s v="Material Handlers should pick the right part as per work order._x000a_Welders MUST check the part to print prior welding them"/>
    <s v="Thread check on the welde nuts with appropriate bolt"/>
    <m/>
    <m/>
    <m/>
    <m/>
    <m/>
    <m/>
    <n v="143"/>
    <s v="Pending"/>
    <m/>
    <m/>
    <s v="RMA#518098"/>
    <m/>
    <m/>
    <m/>
    <m/>
    <m/>
    <n v="15091.62"/>
    <m/>
  </r>
  <r>
    <x v="0"/>
    <x v="2"/>
    <s v="25-256"/>
    <s v="Initial Rejection"/>
    <x v="0"/>
    <s v="Log Only"/>
    <x v="122"/>
    <x v="12"/>
    <x v="0"/>
    <x v="89"/>
    <s v="CAB A., Brake Cabinet"/>
    <x v="1"/>
    <n v="518097"/>
    <x v="1"/>
    <s v=""/>
    <s v=""/>
    <s v=""/>
    <s v="count"/>
    <n v="510942"/>
    <d v="2025-07-25T00:00:00"/>
    <n v="1"/>
    <x v="206"/>
    <s v="Assembly"/>
    <x v="32"/>
    <s v="Sibin Siva"/>
    <s v="Y"/>
    <s v="Ensure all bolts are properly bolted all the way through"/>
    <s v="QA to verify and take pictures of latches"/>
    <s v="N/A"/>
    <s v="N/A"/>
    <m/>
    <m/>
    <m/>
    <m/>
    <n v="143"/>
    <s v="Pending"/>
    <m/>
    <m/>
    <m/>
    <m/>
    <m/>
    <m/>
    <m/>
    <m/>
    <m/>
    <m/>
  </r>
  <r>
    <x v="0"/>
    <x v="0"/>
    <s v="25-257"/>
    <s v="Initial Rejection"/>
    <x v="0"/>
    <s v="Log Only"/>
    <x v="123"/>
    <x v="12"/>
    <x v="0"/>
    <x v="63"/>
    <s v="CAB A., Brake Cabinet"/>
    <x v="1"/>
    <n v="518113"/>
    <x v="1"/>
    <s v=""/>
    <s v=""/>
    <s v=""/>
    <s v="count"/>
    <n v="510772"/>
    <d v="2025-07-25T00:00:00"/>
    <n v="1"/>
    <x v="207"/>
    <s v="Weld"/>
    <x v="5"/>
    <s v="John K. Karan"/>
    <s v="Y"/>
    <s v="Laoyout template needed. Revive template log and schedule,Inside is already etched"/>
    <s v="All parts MUST pass Twyn inspection before it gets washed."/>
    <s v="N/A"/>
    <s v="N/A"/>
    <m/>
    <m/>
    <m/>
    <m/>
    <s v="Closed"/>
    <e v="#VALUE!"/>
    <s v="10-06-2025"/>
    <m/>
    <n v="2237"/>
    <m/>
    <m/>
    <m/>
    <m/>
    <m/>
    <m/>
    <m/>
  </r>
  <r>
    <x v="0"/>
    <x v="0"/>
    <s v="25-258"/>
    <s v="Initial Rejection"/>
    <x v="0"/>
    <s v="Log Only"/>
    <x v="124"/>
    <x v="12"/>
    <x v="0"/>
    <x v="20"/>
    <s v="Axle Housing STR"/>
    <x v="2"/>
    <n v="517777"/>
    <x v="1"/>
    <s v=""/>
    <s v=""/>
    <s v=""/>
    <s v="count"/>
    <n v="510188"/>
    <d v="2025-06-25T00:00:00"/>
    <n v="1"/>
    <x v="208"/>
    <s v="Weld"/>
    <x v="2"/>
    <s v="Jatinder Singh"/>
    <m/>
    <s v="Start Auditing LPA"/>
    <s v="Always use appropriate welding parameters and techniques. Operator must inspect his own work and fix it on the spot. Even single pin hole, single undercut,  weld barries, tiny lack of fusions are not acceptable any more."/>
    <s v="N/A"/>
    <s v="N/A"/>
    <m/>
    <m/>
    <m/>
    <m/>
    <n v="154"/>
    <s v="Pending"/>
    <m/>
    <m/>
    <m/>
    <m/>
    <m/>
    <m/>
    <m/>
    <m/>
    <m/>
    <m/>
  </r>
  <r>
    <x v="0"/>
    <x v="5"/>
    <s v="25-259"/>
    <s v="Pull stock / Purge"/>
    <x v="0"/>
    <s v="Log Only"/>
    <x v="125"/>
    <x v="12"/>
    <x v="0"/>
    <x v="65"/>
    <s v="Platform A LH Deck"/>
    <x v="5"/>
    <n v="899352"/>
    <x v="1"/>
    <s v=""/>
    <s v=""/>
    <n v="8"/>
    <s v="don't count"/>
    <n v="509599"/>
    <d v="2025-06-25T00:00:00"/>
    <n v="1"/>
    <x v="209"/>
    <s v="Weld"/>
    <x v="18"/>
    <s v="Jatinder Singh"/>
    <s v="Y"/>
    <s v="Ensure all weld parameters are followed through out the welding "/>
    <s v="Verify flatness checksheet to make sure the flatness on each location is within customer spec. Oil Canning should be performed appropriately."/>
    <s v="N/A"/>
    <s v="N/A"/>
    <m/>
    <m/>
    <m/>
    <m/>
    <n v="137"/>
    <s v="Pending"/>
    <m/>
    <m/>
    <m/>
    <m/>
    <m/>
    <m/>
    <m/>
    <m/>
    <m/>
    <m/>
  </r>
  <r>
    <x v="2"/>
    <x v="6"/>
    <s v="25-260"/>
    <s v="Initial Rejection"/>
    <x v="3"/>
    <s v="Log Only"/>
    <x v="125"/>
    <x v="12"/>
    <x v="0"/>
    <x v="90"/>
    <s v="Grille STR"/>
    <x v="4"/>
    <s v="N/A"/>
    <x v="1"/>
    <s v=""/>
    <s v=""/>
    <s v=""/>
    <s v="count"/>
    <n v="510670"/>
    <d v="2025-08-25T00:00:00"/>
    <n v="2"/>
    <x v="210"/>
    <s v="Weld"/>
    <x v="2"/>
    <s v="Keneel"/>
    <s v="Y"/>
    <s v="Welders needs to ensure that they are following the KOMATSU QC 4.5 and inspecting the part accordingly."/>
    <s v="QA will inspect the part for the weld defect after the TWYN inspection."/>
    <s v="N/A"/>
    <s v="N/A"/>
    <m/>
    <m/>
    <m/>
    <m/>
    <n v="137"/>
    <s v="Pending"/>
    <m/>
    <m/>
    <m/>
    <m/>
    <m/>
    <m/>
    <m/>
    <m/>
    <m/>
    <m/>
  </r>
  <r>
    <x v="0"/>
    <x v="2"/>
    <s v="25-261"/>
    <s v="Initial Rejection"/>
    <x v="0"/>
    <s v="Log Only"/>
    <x v="126"/>
    <x v="12"/>
    <x v="0"/>
    <x v="77"/>
    <s v="Axle Housing STR"/>
    <x v="2"/>
    <n v="518129"/>
    <x v="1"/>
    <s v=""/>
    <s v=""/>
    <s v=""/>
    <s v="count"/>
    <n v="510889"/>
    <d v="2025-08-25T00:00:00"/>
    <n v="1"/>
    <x v="211"/>
    <s v="Shipping"/>
    <x v="17"/>
    <s v="Rob Oliver"/>
    <s v="Y"/>
    <s v="Rob to get larger skid quoted"/>
    <s v="Part should be fully inside the skid perimeter."/>
    <s v="N/A"/>
    <s v="N/A"/>
    <m/>
    <m/>
    <m/>
    <m/>
    <n v="136"/>
    <s v="Pending"/>
    <m/>
    <m/>
    <m/>
    <m/>
    <m/>
    <m/>
    <m/>
    <m/>
    <m/>
    <m/>
  </r>
  <r>
    <x v="0"/>
    <x v="2"/>
    <s v="25-262"/>
    <s v="Initial Rejection"/>
    <x v="0"/>
    <s v="Log Only"/>
    <x v="126"/>
    <x v="12"/>
    <x v="0"/>
    <x v="77"/>
    <s v="Axle Housing STR"/>
    <x v="2"/>
    <n v="518132"/>
    <x v="1"/>
    <s v=""/>
    <s v=""/>
    <s v=""/>
    <s v="count"/>
    <n v="510889"/>
    <d v="2025-08-25T00:00:00"/>
    <n v="1"/>
    <x v="212"/>
    <s v="Machining"/>
    <x v="22"/>
    <s v="Jatinder Singh"/>
    <s v="Y"/>
    <s v="Modify fixture to include cross check"/>
    <s v="Pin check operation must be performed after machining."/>
    <s v="N/A"/>
    <s v="N/A"/>
    <m/>
    <m/>
    <m/>
    <m/>
    <n v="136"/>
    <s v="Pending"/>
    <m/>
    <m/>
    <m/>
    <m/>
    <m/>
    <m/>
    <m/>
    <m/>
    <m/>
    <m/>
  </r>
  <r>
    <x v="0"/>
    <x v="0"/>
    <s v="25-263"/>
    <s v="Pull stock / Purge"/>
    <x v="0"/>
    <s v="Log Only"/>
    <x v="127"/>
    <x v="12"/>
    <x v="0"/>
    <x v="91"/>
    <s v="Axle Housing STR"/>
    <x v="2"/>
    <n v="899343"/>
    <x v="1"/>
    <s v=""/>
    <s v=""/>
    <n v="8"/>
    <s v="don't count"/>
    <n v="510190"/>
    <d v="2025-08-25T00:00:00"/>
    <n v="1"/>
    <x v="213"/>
    <s v="Weld"/>
    <x v="2"/>
    <s v="Jatinder Singh"/>
    <m/>
    <s v="Start Auditing LPA"/>
    <s v="Always use appropriate welding parameters and techniques. Operator must inspect his own work and fix it on the spot. Even single pin hole, single undercut,  weld barries, tiny lack of fusions are not acceptable any more."/>
    <s v="N/A"/>
    <s v="N/A"/>
    <m/>
    <m/>
    <m/>
    <m/>
    <n v="135"/>
    <s v="Pending"/>
    <m/>
    <m/>
    <m/>
    <m/>
    <m/>
    <m/>
    <m/>
    <m/>
    <m/>
    <m/>
  </r>
  <r>
    <x v="0"/>
    <x v="2"/>
    <s v="25-263"/>
    <s v="Pull stock / Purge"/>
    <x v="0"/>
    <s v="Log Only"/>
    <x v="127"/>
    <x v="12"/>
    <x v="0"/>
    <x v="92"/>
    <m/>
    <x v="0"/>
    <m/>
    <x v="3"/>
    <s v=""/>
    <s v=""/>
    <s v=""/>
    <s v="count"/>
    <m/>
    <m/>
    <m/>
    <x v="9"/>
    <m/>
    <x v="4"/>
    <m/>
    <m/>
    <m/>
    <m/>
    <m/>
    <m/>
    <m/>
    <m/>
    <m/>
    <m/>
    <n v="135"/>
    <s v="Pending"/>
    <m/>
    <m/>
    <m/>
    <m/>
    <m/>
    <m/>
    <m/>
    <m/>
    <m/>
    <m/>
  </r>
  <r>
    <x v="0"/>
    <x v="0"/>
    <s v="25-264"/>
    <s v="Pull stock / Purge"/>
    <x v="0"/>
    <s v="Log Only"/>
    <x v="128"/>
    <x v="12"/>
    <x v="0"/>
    <x v="20"/>
    <s v="Axle Housing STR"/>
    <x v="2"/>
    <n v="899084"/>
    <x v="1"/>
    <s v=""/>
    <s v=""/>
    <n v="8"/>
    <s v="don't count"/>
    <n v="509449"/>
    <d v="2025-08-25T00:00:00"/>
    <n v="1"/>
    <x v="213"/>
    <s v="Weld"/>
    <x v="2"/>
    <s v="Jatinder Singh"/>
    <m/>
    <s v="Start Auditing LPA"/>
    <s v="Always use appropriate welding parameters and techniques. Operator must inspect his own work and fix it on the spot. Even single pin hole, single undercut,  weld barries, tiny lack of fusions are not acceptable any more."/>
    <s v="N/A"/>
    <s v="N/A"/>
    <m/>
    <m/>
    <m/>
    <m/>
    <n v="133"/>
    <s v="Pending"/>
    <m/>
    <m/>
    <m/>
    <m/>
    <m/>
    <m/>
    <m/>
    <m/>
    <n v="750"/>
    <m/>
  </r>
  <r>
    <x v="0"/>
    <x v="0"/>
    <s v="25-265"/>
    <s v="Pull stock / Purge"/>
    <x v="0"/>
    <s v="Log Only"/>
    <x v="128"/>
    <x v="12"/>
    <x v="0"/>
    <x v="20"/>
    <s v="Axle Housing STR"/>
    <x v="2"/>
    <n v="899076"/>
    <x v="1"/>
    <s v=""/>
    <s v=""/>
    <n v="8"/>
    <s v="don't count"/>
    <n v="509447"/>
    <d v="2025-08-25T00:00:00"/>
    <n v="1"/>
    <x v="213"/>
    <s v="Weld"/>
    <x v="2"/>
    <s v="Jatinder Singh"/>
    <m/>
    <s v="Start Auditing LPA"/>
    <s v="Always use appropriate welding parameters and techniques. Operator must inspect his own work and fix it on the spot. Even single pin hole, single undercut,  weld barries, tiny lack of fusions are not acceptable any more."/>
    <s v="N/A"/>
    <s v="N/A"/>
    <m/>
    <m/>
    <m/>
    <m/>
    <n v="133"/>
    <s v="Pending"/>
    <m/>
    <m/>
    <m/>
    <m/>
    <m/>
    <m/>
    <m/>
    <m/>
    <n v="1200"/>
    <m/>
  </r>
  <r>
    <x v="0"/>
    <x v="0"/>
    <s v="25-266"/>
    <s v="Pull stock / Purge"/>
    <x v="0"/>
    <s v="Log Only"/>
    <x v="128"/>
    <x v="12"/>
    <x v="0"/>
    <x v="20"/>
    <s v="Axle Housing STR"/>
    <x v="2"/>
    <n v="899093"/>
    <x v="1"/>
    <s v=""/>
    <s v=""/>
    <n v="8"/>
    <s v="don't count"/>
    <n v="509706"/>
    <d v="2025-08-25T00:00:00"/>
    <n v="1"/>
    <x v="213"/>
    <s v="Weld"/>
    <x v="2"/>
    <s v="Jatinder Singh"/>
    <m/>
    <s v="Start Auditing LPA"/>
    <s v="Always use appropriate welding parameters and techniques. Operator must inspect his own work and fix it on the spot. Even single pin hole, single undercut,  weld barries, tiny lack of fusions are not acceptable any more."/>
    <s v="N/A"/>
    <s v="N/A"/>
    <m/>
    <m/>
    <m/>
    <m/>
    <n v="133"/>
    <s v="Pending"/>
    <m/>
    <m/>
    <m/>
    <m/>
    <m/>
    <m/>
    <m/>
    <m/>
    <n v="1200"/>
    <m/>
  </r>
  <r>
    <x v="0"/>
    <x v="0"/>
    <s v="25-267"/>
    <s v="Initial Rejection"/>
    <x v="0"/>
    <s v="Log Only"/>
    <x v="128"/>
    <x v="12"/>
    <x v="0"/>
    <x v="3"/>
    <s v="Axle Housing STR"/>
    <x v="2"/>
    <n v="517984"/>
    <x v="1"/>
    <s v=""/>
    <s v=""/>
    <s v=""/>
    <s v="count"/>
    <n v="510184"/>
    <d v="2025-08-25T00:00:00"/>
    <n v="1"/>
    <x v="213"/>
    <s v="Weld"/>
    <x v="2"/>
    <s v="Jatinder Singh"/>
    <m/>
    <s v="Start Auditing LPA"/>
    <s v="Always use appropriate welding parameters and techniques. Operator must inspect his own work and fix it on the spot. Even single pin hole, single undercut,  weld barries, tiny lack of fusions are not acceptable any more."/>
    <s v="N/A"/>
    <s v="N/A"/>
    <m/>
    <m/>
    <m/>
    <m/>
    <n v="133"/>
    <s v="Pending"/>
    <m/>
    <m/>
    <m/>
    <m/>
    <m/>
    <m/>
    <m/>
    <m/>
    <n v="1950"/>
    <m/>
  </r>
  <r>
    <x v="2"/>
    <x v="2"/>
    <s v="25-268"/>
    <s v="Initial Rejection"/>
    <x v="0"/>
    <s v="Log Only"/>
    <x v="123"/>
    <x v="12"/>
    <x v="0"/>
    <x v="93"/>
    <s v="Struts"/>
    <x v="0"/>
    <s v="LI00830484"/>
    <x v="8"/>
    <s v=""/>
    <s v=""/>
    <s v=""/>
    <s v="count"/>
    <s v="WO203268"/>
    <d v="2025-08-25T00:00:00"/>
    <n v="1"/>
    <x v="214"/>
    <s v="NDT / QA"/>
    <x v="14"/>
    <s v="Keneel"/>
    <s v="Y"/>
    <s v="Re-trained the NDT and QA member for NCR process or HOLD tag process"/>
    <s v="Notes will be added to WO for QA Personel to audit 100% parts for any surface defects."/>
    <s v="N/A"/>
    <s v="N/A"/>
    <m/>
    <m/>
    <m/>
    <m/>
    <n v="140"/>
    <s v="Pending"/>
    <m/>
    <m/>
    <m/>
    <m/>
    <m/>
    <m/>
    <m/>
    <m/>
    <m/>
    <m/>
  </r>
  <r>
    <x v="0"/>
    <x v="5"/>
    <s v="25-269"/>
    <s v="Initial Rejection"/>
    <x v="0"/>
    <s v="Log Only"/>
    <x v="129"/>
    <x v="13"/>
    <x v="0"/>
    <x v="94"/>
    <s v="Grill"/>
    <x v="4"/>
    <n v="518150"/>
    <x v="1"/>
    <s v=""/>
    <s v=""/>
    <s v=""/>
    <s v="count"/>
    <s v="512554, 510753"/>
    <d v="2025-08-25T00:00:00"/>
    <n v="1"/>
    <x v="215"/>
    <s v="Weld"/>
    <x v="2"/>
    <s v="Jatinder Singh"/>
    <m/>
    <s v="Ordered to previous rev level"/>
    <m/>
    <s v="N/A"/>
    <s v="N/A"/>
    <m/>
    <m/>
    <m/>
    <m/>
    <n v="130"/>
    <s v="Pending"/>
    <m/>
    <m/>
    <m/>
    <m/>
    <m/>
    <m/>
    <m/>
    <m/>
    <m/>
    <m/>
  </r>
  <r>
    <x v="0"/>
    <x v="5"/>
    <s v="25-270"/>
    <s v="Initial Rejection"/>
    <x v="0"/>
    <s v="Log Only"/>
    <x v="130"/>
    <x v="13"/>
    <x v="0"/>
    <x v="1"/>
    <s v="CAB"/>
    <x v="1"/>
    <n v="518157"/>
    <x v="1"/>
    <s v=""/>
    <s v=""/>
    <s v=""/>
    <s v="count"/>
    <n v="510856"/>
    <d v="2025-08-25T00:00:00"/>
    <n v="1"/>
    <x v="216"/>
    <s v="Assembly"/>
    <x v="33"/>
    <s v="KAN"/>
    <s v="Y"/>
    <s v="Komatsu /Muncy revision issue. Should be Cancelled"/>
    <s v=" need to research implement barcode scanning at receiving to verify rev level. Not currently implemented. At risk throught"/>
    <m/>
    <m/>
    <m/>
    <m/>
    <m/>
    <m/>
    <n v="129"/>
    <s v="Pending"/>
    <m/>
    <m/>
    <m/>
    <m/>
    <m/>
    <m/>
    <m/>
    <m/>
    <m/>
    <m/>
  </r>
  <r>
    <x v="0"/>
    <x v="2"/>
    <s v="25-271"/>
    <s v="Initial Rejection"/>
    <x v="0"/>
    <s v="Log Only"/>
    <x v="130"/>
    <x v="13"/>
    <x v="0"/>
    <x v="77"/>
    <s v="Axle Housing STR"/>
    <x v="2"/>
    <n v="518126"/>
    <x v="1"/>
    <s v=""/>
    <s v=""/>
    <s v=""/>
    <s v="count"/>
    <n v="510182"/>
    <d v="2025-08-25T00:00:00"/>
    <n v="1"/>
    <x v="217"/>
    <s v="Weld"/>
    <x v="17"/>
    <s v="Mitul/Jantinder With 25-275"/>
    <s v="Y"/>
    <s v="Investigate Hammer method and type. Dead blow or rubber mallet"/>
    <s v="Do not hit with hammer on the Juction box. "/>
    <s v="N/A"/>
    <s v="N/A"/>
    <m/>
    <m/>
    <m/>
    <m/>
    <e v="#REF!"/>
    <s v="Pending"/>
    <m/>
    <m/>
    <m/>
    <m/>
    <m/>
    <m/>
    <m/>
    <m/>
    <m/>
    <m/>
  </r>
  <r>
    <x v="2"/>
    <x v="2"/>
    <s v="25-272"/>
    <s v="Initial Rejection"/>
    <x v="0"/>
    <s v="Log Only"/>
    <x v="130"/>
    <x v="13"/>
    <x v="0"/>
    <x v="95"/>
    <s v="Plate, Linear Reinforcement"/>
    <x v="0"/>
    <n v="70739"/>
    <x v="9"/>
    <s v=""/>
    <s v=""/>
    <s v=""/>
    <s v="count"/>
    <s v="PO522778"/>
    <d v="2025-08-25T00:00:00"/>
    <n v="12"/>
    <x v="218"/>
    <s v="Production / Quality"/>
    <x v="32"/>
    <s v="Keneel"/>
    <s v="Y"/>
    <m/>
    <m/>
    <m/>
    <m/>
    <m/>
    <m/>
    <m/>
    <m/>
    <n v="129"/>
    <s v="Pending"/>
    <m/>
    <m/>
    <m/>
    <m/>
    <m/>
    <m/>
    <m/>
    <m/>
    <m/>
    <m/>
  </r>
  <r>
    <x v="0"/>
    <x v="5"/>
    <s v="25-273"/>
    <s v="Initial Rejection"/>
    <x v="0"/>
    <s v="Log Only"/>
    <x v="130"/>
    <x v="13"/>
    <x v="0"/>
    <x v="1"/>
    <s v="CAB"/>
    <x v="1"/>
    <n v="899378"/>
    <x v="1"/>
    <s v=""/>
    <s v=""/>
    <n v="8"/>
    <s v="don't count"/>
    <m/>
    <d v="2025-08-25T00:00:00"/>
    <n v="24"/>
    <x v="219"/>
    <s v="Assembly"/>
    <x v="33"/>
    <s v="KAN"/>
    <s v="Y"/>
    <s v="Komatsu /Muncy revision issue. Should be Cancelled"/>
    <s v=" need to research implement barcode scanning at receiving to verify rev level. Not currently implemented. At risk throught"/>
    <m/>
    <m/>
    <m/>
    <m/>
    <m/>
    <m/>
    <n v="129"/>
    <s v="Pending"/>
    <m/>
    <m/>
    <m/>
    <m/>
    <m/>
    <m/>
    <m/>
    <m/>
    <m/>
    <m/>
  </r>
  <r>
    <x v="0"/>
    <x v="5"/>
    <s v="25-274"/>
    <s v="Initial Rejection"/>
    <x v="0"/>
    <s v="Log Only"/>
    <x v="131"/>
    <x v="13"/>
    <x v="0"/>
    <x v="1"/>
    <s v="CAB"/>
    <x v="1"/>
    <n v="518176"/>
    <x v="1"/>
    <s v=""/>
    <s v=""/>
    <s v=""/>
    <s v="count"/>
    <n v="510855"/>
    <d v="2025-08-25T00:00:00"/>
    <n v="1"/>
    <x v="220"/>
    <s v="Assembly"/>
    <x v="33"/>
    <s v="KAN"/>
    <s v="Y"/>
    <s v="Komatsu /Muncy revision issue. Should be Cancelled"/>
    <s v=" need to research implement barcode scanning at receiving to verify rev level. Not currently implemented. At risk through"/>
    <m/>
    <m/>
    <m/>
    <m/>
    <m/>
    <m/>
    <n v="125"/>
    <s v="Pending"/>
    <m/>
    <m/>
    <m/>
    <m/>
    <m/>
    <m/>
    <m/>
    <m/>
    <m/>
    <m/>
  </r>
  <r>
    <x v="0"/>
    <x v="0"/>
    <s v="25-275"/>
    <s v="Initial Rejection"/>
    <x v="0"/>
    <s v="Log Only"/>
    <x v="131"/>
    <x v="13"/>
    <x v="0"/>
    <x v="48"/>
    <s v="Axle Housing STR"/>
    <x v="2"/>
    <n v="518177"/>
    <x v="1"/>
    <s v=""/>
    <s v=""/>
    <s v=""/>
    <s v="count"/>
    <n v="510403"/>
    <d v="2025-07-25T00:00:00"/>
    <n v="1"/>
    <x v="221"/>
    <s v="Weld"/>
    <x v="34"/>
    <s v="Mitul/Jantinder"/>
    <s v="Y"/>
    <s v="Studs should be varified with stud report and drawing before to final weld them. "/>
    <s v="Check with Kit and drawing"/>
    <s v="N/A"/>
    <s v="N/A"/>
    <m/>
    <m/>
    <m/>
    <m/>
    <n v="125"/>
    <s v="Pending"/>
    <m/>
    <m/>
    <m/>
    <m/>
    <m/>
    <m/>
    <m/>
    <m/>
    <m/>
    <m/>
  </r>
  <r>
    <x v="2"/>
    <x v="2"/>
    <s v="25-276"/>
    <s v="Initial Rejection"/>
    <x v="0"/>
    <s v="Log Only"/>
    <x v="132"/>
    <x v="13"/>
    <x v="0"/>
    <x v="96"/>
    <s v="Fender Rear RH Plate"/>
    <x v="0"/>
    <s v="CN00836143"/>
    <x v="8"/>
    <m/>
    <m/>
    <m/>
    <s v="count"/>
    <s v="N/A"/>
    <d v="2025-09-25T00:00:00"/>
    <n v="1"/>
    <x v="222"/>
    <s v="Production / Quality"/>
    <x v="11"/>
    <s v="Keneel"/>
    <s v="Y"/>
    <m/>
    <m/>
    <m/>
    <m/>
    <m/>
    <m/>
    <m/>
    <m/>
    <n v="123"/>
    <s v="Pending"/>
    <m/>
    <m/>
    <m/>
    <m/>
    <m/>
    <m/>
    <m/>
    <m/>
    <m/>
    <m/>
  </r>
  <r>
    <x v="0"/>
    <x v="2"/>
    <s v="25-277"/>
    <s v="Initial Rejection"/>
    <x v="0"/>
    <s v="Log Only"/>
    <x v="133"/>
    <x v="13"/>
    <x v="0"/>
    <x v="6"/>
    <m/>
    <x v="0"/>
    <m/>
    <x v="3"/>
    <s v=""/>
    <s v=""/>
    <s v=""/>
    <s v="count"/>
    <m/>
    <m/>
    <m/>
    <x v="9"/>
    <m/>
    <x v="4"/>
    <m/>
    <m/>
    <m/>
    <m/>
    <m/>
    <m/>
    <m/>
    <m/>
    <m/>
    <m/>
    <n v="122"/>
    <s v="Pending"/>
    <m/>
    <m/>
    <m/>
    <m/>
    <m/>
    <m/>
    <m/>
    <m/>
    <m/>
    <m/>
  </r>
  <r>
    <x v="0"/>
    <x v="2"/>
    <s v="25-278"/>
    <s v="Initial Rejection"/>
    <x v="0"/>
    <s v="Log Only"/>
    <x v="133"/>
    <x v="13"/>
    <x v="0"/>
    <x v="77"/>
    <s v="Axle Housing STR"/>
    <x v="2"/>
    <n v="520011"/>
    <x v="1"/>
    <s v=""/>
    <s v=""/>
    <s v=""/>
    <s v="count"/>
    <n v="510401"/>
    <d v="2025-08-25T00:00:00"/>
    <n v="1"/>
    <x v="223"/>
    <s v="Machining"/>
    <x v="22"/>
    <s v="Jatinder Singh"/>
    <s v="Y"/>
    <s v="Pin check must be performed after and before sleeves intallation. "/>
    <s v="Sign off ITP"/>
    <m/>
    <m/>
    <m/>
    <m/>
    <m/>
    <m/>
    <n v="122"/>
    <s v="Pending"/>
    <m/>
    <m/>
    <m/>
    <m/>
    <m/>
    <m/>
    <m/>
    <m/>
    <m/>
    <m/>
  </r>
  <r>
    <x v="0"/>
    <x v="0"/>
    <s v="25-279"/>
    <s v="Initial Rejection"/>
    <x v="0"/>
    <s v="Log Only"/>
    <x v="134"/>
    <x v="13"/>
    <x v="0"/>
    <x v="20"/>
    <s v="Axle Housing STR"/>
    <x v="2"/>
    <n v="520018"/>
    <x v="1"/>
    <s v=""/>
    <s v=""/>
    <s v=""/>
    <s v="count"/>
    <n v="510023"/>
    <d v="2025-08-25T00:00:00"/>
    <n v="1"/>
    <x v="224"/>
    <s v="Machining"/>
    <x v="22"/>
    <s v="Jatinder Singh"/>
    <s v="Y"/>
    <s v="Pin check must be performed after and before sleeves intallation. "/>
    <s v="Sign off ITP"/>
    <m/>
    <m/>
    <m/>
    <m/>
    <m/>
    <m/>
    <n v="121"/>
    <s v="Pending"/>
    <m/>
    <m/>
    <m/>
    <m/>
    <m/>
    <m/>
    <m/>
    <m/>
    <m/>
    <m/>
  </r>
  <r>
    <x v="0"/>
    <x v="2"/>
    <s v="25-280"/>
    <s v="Initial Rejection"/>
    <x v="0"/>
    <s v="Log Only"/>
    <x v="133"/>
    <x v="13"/>
    <x v="0"/>
    <x v="55"/>
    <s v="Platform CTR deck"/>
    <x v="5"/>
    <n v="518194"/>
    <x v="1"/>
    <s v=""/>
    <s v=""/>
    <s v=""/>
    <s v="count"/>
    <n v="511251"/>
    <m/>
    <m/>
    <x v="225"/>
    <s v="Weld"/>
    <x v="19"/>
    <s v="Sibin Siva"/>
    <s v="Y"/>
    <s v="Added to Inspection check sheet"/>
    <s v="Welder to sign off ITP after weld "/>
    <s v="N/A"/>
    <s v="N/A"/>
    <m/>
    <m/>
    <m/>
    <m/>
    <n v="122"/>
    <s v="Pending"/>
    <m/>
    <m/>
    <m/>
    <m/>
    <m/>
    <m/>
    <m/>
    <m/>
    <m/>
    <m/>
  </r>
  <r>
    <x v="0"/>
    <x v="2"/>
    <s v="25-281"/>
    <s v="RMA"/>
    <x v="0"/>
    <s v="Log Only"/>
    <x v="135"/>
    <x v="13"/>
    <x v="0"/>
    <x v="7"/>
    <s v="Control Box"/>
    <x v="3"/>
    <n v="404506"/>
    <x v="6"/>
    <s v=""/>
    <s v=""/>
    <s v=""/>
    <s v="count"/>
    <m/>
    <m/>
    <n v="1"/>
    <x v="226"/>
    <s v="Shipping"/>
    <x v="17"/>
    <s v="Sibin Siva"/>
    <m/>
    <m/>
    <m/>
    <m/>
    <m/>
    <m/>
    <m/>
    <m/>
    <m/>
    <n v="118"/>
    <s v="Pending"/>
    <m/>
    <m/>
    <s v="RMA#2239"/>
    <m/>
    <m/>
    <m/>
    <m/>
    <m/>
    <n v="6793.17"/>
    <m/>
  </r>
  <r>
    <x v="0"/>
    <x v="2"/>
    <s v="25-282"/>
    <s v="RMA"/>
    <x v="0"/>
    <s v="Log Only"/>
    <x v="135"/>
    <x v="13"/>
    <x v="0"/>
    <x v="97"/>
    <s v="Control Box"/>
    <x v="3"/>
    <n v="404507"/>
    <x v="6"/>
    <s v=""/>
    <s v=""/>
    <s v=""/>
    <s v="count"/>
    <m/>
    <m/>
    <n v="1"/>
    <x v="227"/>
    <s v="Shipping"/>
    <x v="17"/>
    <s v="Mitul"/>
    <m/>
    <m/>
    <m/>
    <m/>
    <m/>
    <m/>
    <m/>
    <m/>
    <m/>
    <n v="118"/>
    <s v="Pending"/>
    <m/>
    <m/>
    <s v="RMA#2240"/>
    <m/>
    <m/>
    <m/>
    <m/>
    <m/>
    <n v="3743.5"/>
    <m/>
  </r>
  <r>
    <x v="0"/>
    <x v="0"/>
    <s v="25-283"/>
    <s v="Initial Rejection"/>
    <x v="0"/>
    <s v="Log Only"/>
    <x v="135"/>
    <x v="13"/>
    <x v="0"/>
    <x v="98"/>
    <s v="Hinge Cover Front"/>
    <x v="0"/>
    <n v="311505"/>
    <x v="1"/>
    <s v=""/>
    <s v=""/>
    <s v=""/>
    <s v="count"/>
    <m/>
    <d v="2025-03-25T00:00:00"/>
    <n v="10"/>
    <x v="228"/>
    <s v="Shipping"/>
    <x v="3"/>
    <s v="Kurt John K"/>
    <s v="Y"/>
    <s v="Parts stored in poor location outside wash booth. Move location, Store in VCI bag"/>
    <s v="Spoken to packer. Quality alert signed. Inspect and reject rusty party"/>
    <m/>
    <m/>
    <m/>
    <m/>
    <m/>
    <m/>
    <n v="118"/>
    <s v="Pending"/>
    <m/>
    <m/>
    <m/>
    <m/>
    <m/>
    <m/>
    <m/>
    <m/>
    <m/>
    <m/>
  </r>
  <r>
    <x v="0"/>
    <x v="5"/>
    <s v="25-284"/>
    <s v="Initial Rejection"/>
    <x v="0"/>
    <s v="Log Only"/>
    <x v="135"/>
    <x v="13"/>
    <x v="0"/>
    <x v="9"/>
    <s v="Platform LH Deck "/>
    <x v="5"/>
    <n v="520028"/>
    <x v="1"/>
    <s v=""/>
    <s v=""/>
    <s v=""/>
    <s v="count"/>
    <m/>
    <m/>
    <m/>
    <x v="229"/>
    <s v="Weld"/>
    <x v="5"/>
    <s v="Sibin Siva"/>
    <s v="Y"/>
    <s v="verify the kit prior to welding to ensure all parts are provided and if you find a part short or extra after welding , reach out to QA"/>
    <s v="Twyn Inspection"/>
    <m/>
    <m/>
    <m/>
    <m/>
    <m/>
    <m/>
    <n v="118"/>
    <s v="Pending"/>
    <m/>
    <m/>
    <m/>
    <m/>
    <m/>
    <m/>
    <m/>
    <m/>
    <m/>
    <m/>
  </r>
  <r>
    <x v="0"/>
    <x v="2"/>
    <s v="25-285"/>
    <s v="Initial Rejection"/>
    <x v="0"/>
    <s v="Log Only"/>
    <x v="136"/>
    <x v="13"/>
    <x v="0"/>
    <x v="99"/>
    <s v="Cab G"/>
    <x v="1"/>
    <n v="954477"/>
    <x v="1"/>
    <m/>
    <m/>
    <m/>
    <s v="count"/>
    <n v="512149"/>
    <d v="2025-08-25T00:00:00"/>
    <n v="1"/>
    <x v="230"/>
    <s v="Weld"/>
    <x v="12"/>
    <s v="Sibin Siva"/>
    <s v="Y"/>
    <s v="All welds must be inspected after weld by welder"/>
    <s v="QA/Lead hand inspection "/>
    <m/>
    <m/>
    <m/>
    <m/>
    <m/>
    <m/>
    <m/>
    <m/>
    <m/>
    <m/>
    <s v="RMA#2241"/>
    <m/>
    <m/>
    <m/>
    <m/>
    <m/>
    <n v="35215.599999999999"/>
    <m/>
  </r>
  <r>
    <x v="0"/>
    <x v="2"/>
    <s v="25-286"/>
    <s v="Initial Rejection"/>
    <x v="0"/>
    <s v="Log Only"/>
    <x v="137"/>
    <x v="13"/>
    <x v="0"/>
    <x v="19"/>
    <s v="Tank A Covers"/>
    <x v="6"/>
    <n v="520036"/>
    <x v="1"/>
    <s v=""/>
    <s v=""/>
    <s v=""/>
    <s v="count"/>
    <n v="510716"/>
    <d v="2025-08-25T00:00:00"/>
    <n v="1"/>
    <x v="231"/>
    <s v="Weld"/>
    <x v="18"/>
    <s v="Sibin Siva"/>
    <s v="Y"/>
    <s v="Make sure all weld parameters are good and we are using the proper gas for welding"/>
    <s v="All formed sheets must be inspected prior welding to make sure its formed with the right angle"/>
    <m/>
    <m/>
    <m/>
    <m/>
    <m/>
    <m/>
    <n v="116"/>
    <s v="Pending"/>
    <m/>
    <m/>
    <s v="RMA2242"/>
    <m/>
    <m/>
    <m/>
    <m/>
    <m/>
    <m/>
    <m/>
  </r>
  <r>
    <x v="0"/>
    <x v="0"/>
    <s v="25-288"/>
    <s v="Initial Rejection"/>
    <x v="0"/>
    <s v="Log Only"/>
    <x v="138"/>
    <x v="13"/>
    <x v="0"/>
    <x v="48"/>
    <s v="Axle Housing STR"/>
    <x v="2"/>
    <n v="520053"/>
    <x v="1"/>
    <s v=""/>
    <s v=""/>
    <s v=""/>
    <s v="count"/>
    <n v="510404"/>
    <d v="2025-08-25T00:00:00"/>
    <n v="1"/>
    <x v="232"/>
    <s v="Weld"/>
    <x v="0"/>
    <s v="Mitul"/>
    <s v="Y"/>
    <s v="Two step verifiaction"/>
    <s v="Twyn check must be performed properly and Kit should be verified before to use."/>
    <s v="N/A"/>
    <s v="N/A"/>
    <m/>
    <m/>
    <m/>
    <m/>
    <n v="114"/>
    <s v="Pending"/>
    <m/>
    <m/>
    <m/>
    <m/>
    <m/>
    <m/>
    <m/>
    <m/>
    <m/>
    <m/>
  </r>
  <r>
    <x v="0"/>
    <x v="0"/>
    <s v="25-289"/>
    <s v="Initial Rejection"/>
    <x v="0"/>
    <s v="Log Only"/>
    <x v="139"/>
    <x v="13"/>
    <x v="0"/>
    <x v="20"/>
    <s v="Axle Housing STR"/>
    <x v="2"/>
    <n v="520074"/>
    <x v="1"/>
    <s v=""/>
    <s v=""/>
    <s v=""/>
    <s v="count"/>
    <n v="510189"/>
    <d v="2025-07-01T00:00:00"/>
    <n v="1"/>
    <x v="233"/>
    <s v="Weld"/>
    <x v="5"/>
    <s v="Mitul"/>
    <s v="Y"/>
    <s v="Alignment bolt must be used to weld the nuts"/>
    <s v="Need to check brackets before to weld."/>
    <s v="N/A"/>
    <s v="N/A"/>
    <m/>
    <m/>
    <m/>
    <m/>
    <n v="111"/>
    <s v="Pending"/>
    <m/>
    <m/>
    <m/>
    <m/>
    <m/>
    <m/>
    <m/>
    <m/>
    <m/>
    <m/>
  </r>
  <r>
    <x v="0"/>
    <x v="0"/>
    <s v="25-290"/>
    <s v="Initial Rejection"/>
    <x v="0"/>
    <s v="Log Only"/>
    <x v="140"/>
    <x v="13"/>
    <x v="0"/>
    <x v="100"/>
    <s v="Axle Housing STR"/>
    <x v="2"/>
    <n v="520080"/>
    <x v="1"/>
    <s v=""/>
    <s v=""/>
    <s v=""/>
    <s v="count"/>
    <n v="510403"/>
    <d v="2025-09-23T00:00:00"/>
    <n v="1"/>
    <x v="234"/>
    <s v="Weld"/>
    <x v="7"/>
    <s v="Adam"/>
    <s v="Y"/>
    <s v="Kit should be verified with drawing before to use."/>
    <s v="Stud report should be checked properly. "/>
    <s v="N/A"/>
    <s v="N/A"/>
    <m/>
    <m/>
    <m/>
    <m/>
    <n v="110"/>
    <s v="Pending"/>
    <m/>
    <m/>
    <m/>
    <m/>
    <m/>
    <m/>
    <m/>
    <m/>
    <m/>
    <m/>
  </r>
  <r>
    <x v="0"/>
    <x v="5"/>
    <s v="25-291"/>
    <s v="Initial Rejection"/>
    <x v="0"/>
    <s v="Log Only"/>
    <x v="140"/>
    <x v="13"/>
    <x v="0"/>
    <x v="101"/>
    <s v="Platform Str Center"/>
    <x v="0"/>
    <n v="311533"/>
    <x v="1"/>
    <s v=""/>
    <s v=""/>
    <s v=""/>
    <s v="count"/>
    <n v="463124"/>
    <d v="2025-01-23T00:00:00"/>
    <n v="1"/>
    <x v="235"/>
    <s v="Shipping"/>
    <x v="11"/>
    <s v="Sibin Siva"/>
    <s v="Y"/>
    <m/>
    <m/>
    <m/>
    <m/>
    <m/>
    <m/>
    <m/>
    <m/>
    <n v="110"/>
    <s v="Pending"/>
    <m/>
    <m/>
    <m/>
    <m/>
    <m/>
    <m/>
    <m/>
    <m/>
    <m/>
    <m/>
  </r>
  <r>
    <x v="0"/>
    <x v="0"/>
    <s v="25-292"/>
    <s v="Initial Rejection"/>
    <x v="0"/>
    <s v="Log Only"/>
    <x v="141"/>
    <x v="13"/>
    <x v="0"/>
    <x v="63"/>
    <s v="Cabinet"/>
    <x v="1"/>
    <n v="520089"/>
    <x v="1"/>
    <s v=""/>
    <s v=""/>
    <s v=""/>
    <s v="count"/>
    <n v="511093"/>
    <d v="2025-09-25T00:00:00"/>
    <n v="1"/>
    <x v="236"/>
    <s v="Weld"/>
    <x v="32"/>
    <s v="Mitul"/>
    <s v="Y"/>
    <s v="Make sure all weld nuts are sitting flat on the surface"/>
    <s v="Welders MUST check all nuts after welding, to ensure they are not placed in an angle"/>
    <s v="N/A"/>
    <s v="N/A"/>
    <m/>
    <m/>
    <m/>
    <m/>
    <n v="109"/>
    <s v="Pending"/>
    <m/>
    <m/>
    <m/>
    <m/>
    <m/>
    <m/>
    <m/>
    <m/>
    <m/>
    <m/>
  </r>
  <r>
    <x v="0"/>
    <x v="0"/>
    <s v="25-293"/>
    <s v="Initial Rejection"/>
    <x v="0"/>
    <s v="Log Only"/>
    <x v="141"/>
    <x v="13"/>
    <x v="0"/>
    <x v="77"/>
    <s v="Axle Housing STR"/>
    <x v="2"/>
    <n v="520094"/>
    <x v="1"/>
    <s v=""/>
    <s v=""/>
    <s v=""/>
    <s v="count"/>
    <n v="510987"/>
    <d v="2025-09-25T00:00:00"/>
    <n v="1"/>
    <x v="237"/>
    <s v="Machining"/>
    <x v="22"/>
    <s v="Mitul"/>
    <s v="Y"/>
    <s v="Pin check must be performed after and before sleeves intallation. "/>
    <s v="Sign off ITP"/>
    <s v="N/A"/>
    <s v="N/A"/>
    <m/>
    <m/>
    <m/>
    <m/>
    <n v="109"/>
    <s v="Pending"/>
    <m/>
    <m/>
    <m/>
    <m/>
    <m/>
    <m/>
    <m/>
    <m/>
    <m/>
    <m/>
  </r>
  <r>
    <x v="0"/>
    <x v="2"/>
    <s v="25-294"/>
    <s v="Initial Rejection"/>
    <x v="0"/>
    <s v="Log Only"/>
    <x v="142"/>
    <x v="13"/>
    <x v="0"/>
    <x v="102"/>
    <s v="Cab G, Purchased"/>
    <x v="1"/>
    <n v="954486"/>
    <x v="1"/>
    <s v=""/>
    <s v=""/>
    <s v=""/>
    <s v="count"/>
    <n v="510867"/>
    <d v="2025-09-25T00:00:00"/>
    <n v="1"/>
    <x v="238"/>
    <s v="Weld"/>
    <x v="12"/>
    <s v="Dave"/>
    <s v="Y"/>
    <s v="All welds must be 100% inspected by welder and QA"/>
    <s v="All welds must be 100% inspected by welder and QA"/>
    <s v="N/A"/>
    <s v="N/A"/>
    <m/>
    <m/>
    <m/>
    <m/>
    <n v="108"/>
    <s v="Pending"/>
    <m/>
    <m/>
    <s v="RMA #2243"/>
    <m/>
    <m/>
    <m/>
    <m/>
    <m/>
    <n v="43225.9"/>
    <m/>
  </r>
  <r>
    <x v="0"/>
    <x v="2"/>
    <s v="25-295"/>
    <s v="Initial Rejection"/>
    <x v="0"/>
    <s v="Log Only"/>
    <x v="143"/>
    <x v="13"/>
    <x v="0"/>
    <x v="19"/>
    <s v="Tank A Covers"/>
    <x v="6"/>
    <n v="900075"/>
    <x v="1"/>
    <s v=""/>
    <s v=""/>
    <s v=""/>
    <s v="count"/>
    <n v="512082"/>
    <d v="2025-09-25T00:00:00"/>
    <n v="1"/>
    <x v="239"/>
    <s v="Weld"/>
    <x v="18"/>
    <s v="Sibin Siva"/>
    <s v="Y"/>
    <s v="Make sure all weld parameters are good and we are using the proper gas for welding"/>
    <s v="All formed sheets must be inspected prior welding to make sure its formed with the right angle"/>
    <s v="N/A"/>
    <s v="N/A"/>
    <m/>
    <m/>
    <m/>
    <m/>
    <n v="107"/>
    <s v="Pending"/>
    <m/>
    <m/>
    <s v="RMA#2244"/>
    <m/>
    <m/>
    <m/>
    <m/>
    <m/>
    <n v="5837.14"/>
    <m/>
  </r>
  <r>
    <x v="0"/>
    <x v="0"/>
    <s v="25-296"/>
    <s v="Initial Rejection"/>
    <x v="0"/>
    <s v="Log Only"/>
    <x v="143"/>
    <x v="13"/>
    <x v="0"/>
    <x v="1"/>
    <s v="Cab G, Purchased"/>
    <x v="1"/>
    <n v="520109"/>
    <x v="1"/>
    <s v=""/>
    <s v=""/>
    <s v=""/>
    <s v="count"/>
    <n v="506204"/>
    <d v="2025-03-24T00:00:00"/>
    <n v="1"/>
    <x v="240"/>
    <s v="Weld"/>
    <x v="0"/>
    <s v="Karan"/>
    <s v="Y"/>
    <s v="verify the kit prior to welding to ensure all parts are provided and if you find a part short or extra after welding , reach out to QA. Etch the part."/>
    <s v="Twyn inspection "/>
    <m/>
    <m/>
    <m/>
    <m/>
    <m/>
    <m/>
    <n v="107"/>
    <s v="Pending"/>
    <m/>
    <m/>
    <m/>
    <m/>
    <m/>
    <m/>
    <m/>
    <m/>
    <m/>
    <s v="9-Dec- 25 decided to make ITP checksheet "/>
  </r>
  <r>
    <x v="0"/>
    <x v="0"/>
    <s v="25-297"/>
    <s v="Initial Rejection"/>
    <x v="0"/>
    <s v="Log Only"/>
    <x v="144"/>
    <x v="13"/>
    <x v="0"/>
    <x v="77"/>
    <s v="Axle Housing STR"/>
    <x v="2"/>
    <n v="520110"/>
    <x v="1"/>
    <s v=""/>
    <s v=""/>
    <s v=""/>
    <s v="count"/>
    <n v="510399"/>
    <d v="2025-08-25T00:00:00"/>
    <n v="1"/>
    <x v="241"/>
    <s v="Machining"/>
    <x v="22"/>
    <s v="Mitul"/>
    <s v="Y"/>
    <s v="Pin check must be performed after and before sleeves intallation. "/>
    <s v="Sign off ITP"/>
    <s v="N/A"/>
    <s v="N/A"/>
    <m/>
    <m/>
    <m/>
    <m/>
    <n v="104"/>
    <s v="Pending"/>
    <m/>
    <m/>
    <m/>
    <m/>
    <m/>
    <m/>
    <m/>
    <m/>
    <m/>
    <m/>
  </r>
  <r>
    <x v="0"/>
    <x v="0"/>
    <s v="25-298"/>
    <s v="Initial Rejection"/>
    <x v="0"/>
    <s v="Log Only"/>
    <x v="145"/>
    <x v="14"/>
    <x v="0"/>
    <x v="48"/>
    <s v="Axle Housing STR"/>
    <x v="2"/>
    <n v="520148"/>
    <x v="1"/>
    <s v=""/>
    <s v=""/>
    <s v=""/>
    <s v="count"/>
    <n v="510403"/>
    <d v="2025-08-25T00:00:00"/>
    <n v="1"/>
    <x v="242"/>
    <s v="Machining"/>
    <x v="22"/>
    <s v="Mitul"/>
    <s v="Y"/>
    <s v="Pin check must be performed after and before sleeves intallation. "/>
    <s v="Sign off ITP"/>
    <s v="N/A"/>
    <s v="N/A"/>
    <m/>
    <m/>
    <m/>
    <m/>
    <n v="100"/>
    <s v="Pending"/>
    <m/>
    <m/>
    <m/>
    <m/>
    <m/>
    <m/>
    <m/>
    <m/>
    <m/>
    <m/>
  </r>
  <r>
    <x v="0"/>
    <x v="0"/>
    <s v="25-299"/>
    <s v="Initial Rejection"/>
    <x v="0"/>
    <s v="Log Only"/>
    <x v="145"/>
    <x v="14"/>
    <x v="0"/>
    <x v="38"/>
    <s v="Platform A., LH Deck"/>
    <x v="5"/>
    <n v="520149"/>
    <x v="1"/>
    <s v=""/>
    <s v=""/>
    <s v=""/>
    <s v="count"/>
    <n v="511581"/>
    <d v="2025-09-25T00:00:00"/>
    <n v="1"/>
    <x v="243"/>
    <s v="Shipping"/>
    <x v="17"/>
    <s v="Heatherlynne"/>
    <s v="Y"/>
    <s v="All parts must be packaged/strapped properly to ensure studs/nuts are not hitting the shipping stand"/>
    <s v="Shippers must ensure that parts are packaged/strapped properly in a way that there are no movement within the stand during transit and make sure nuts and studs are not hitiing the shipping stand areas"/>
    <s v="N/A"/>
    <s v="N/A"/>
    <m/>
    <m/>
    <m/>
    <m/>
    <n v="100"/>
    <s v="Pending"/>
    <m/>
    <m/>
    <m/>
    <m/>
    <m/>
    <m/>
    <m/>
    <m/>
    <m/>
    <m/>
  </r>
  <r>
    <x v="0"/>
    <x v="0"/>
    <s v="25-300"/>
    <s v="Initial Rejection"/>
    <x v="0"/>
    <s v="Log Only"/>
    <x v="145"/>
    <x v="14"/>
    <x v="0"/>
    <x v="31"/>
    <s v="Cabinet"/>
    <x v="1"/>
    <n v="520155"/>
    <x v="1"/>
    <s v=""/>
    <s v=""/>
    <s v=""/>
    <s v="count"/>
    <n v="512107"/>
    <d v="2025-09-25T00:00:00"/>
    <n v="1"/>
    <x v="244"/>
    <s v="Final Assembly"/>
    <x v="32"/>
    <s v="Kanwardeep"/>
    <s v="Y"/>
    <s v="Make sure the pins are properly inserted"/>
    <s v="QA to take photos of latches and save it in the shipping folder"/>
    <s v="N/A"/>
    <s v="N/A"/>
    <m/>
    <m/>
    <m/>
    <m/>
    <n v="100"/>
    <s v="Pending"/>
    <m/>
    <m/>
    <m/>
    <m/>
    <m/>
    <m/>
    <m/>
    <m/>
    <m/>
    <m/>
  </r>
  <r>
    <x v="0"/>
    <x v="2"/>
    <s v="25-301"/>
    <s v="Initial Rejection"/>
    <x v="0"/>
    <s v="Log Only"/>
    <x v="146"/>
    <x v="14"/>
    <x v="0"/>
    <x v="77"/>
    <s v="Axle Housing STR"/>
    <x v="2"/>
    <n v="900072"/>
    <x v="1"/>
    <s v=""/>
    <s v=""/>
    <s v=""/>
    <s v="count"/>
    <n v="510992"/>
    <d v="2025-09-25T00:00:00"/>
    <n v="1"/>
    <x v="245"/>
    <s v="Weld"/>
    <x v="2"/>
    <s v="Adam/Mitul"/>
    <s v="Y"/>
    <s v="Start Auditing LPA"/>
    <s v="Always use appropriate welding parameters and techniques. Operator must inspect his own work and fix it on the spot. Even single pin hole, single undercut,  weld barries, tiny lack of fusions are not acceptable any more. Debit $2400 only"/>
    <s v="N/A"/>
    <s v="N/A"/>
    <m/>
    <m/>
    <m/>
    <m/>
    <n v="97"/>
    <s v="Pending"/>
    <m/>
    <m/>
    <m/>
    <m/>
    <m/>
    <m/>
    <m/>
    <m/>
    <n v="1125"/>
    <m/>
  </r>
  <r>
    <x v="2"/>
    <x v="2"/>
    <s v="25-302"/>
    <s v="Initial Rejection"/>
    <x v="0"/>
    <s v="Log Only"/>
    <x v="146"/>
    <x v="14"/>
    <x v="0"/>
    <x v="103"/>
    <s v="Upright A., RH STR"/>
    <x v="0"/>
    <n v="936785"/>
    <x v="1"/>
    <s v=""/>
    <s v=""/>
    <s v=""/>
    <s v="count"/>
    <n v="355082"/>
    <d v="2025-09-25T00:00:00"/>
    <n v="1"/>
    <x v="246"/>
    <s v="Weld"/>
    <x v="14"/>
    <s v="Keneel"/>
    <s v="Y"/>
    <m/>
    <m/>
    <m/>
    <m/>
    <m/>
    <m/>
    <m/>
    <m/>
    <n v="97"/>
    <s v="Pending"/>
    <m/>
    <m/>
    <m/>
    <m/>
    <m/>
    <m/>
    <m/>
    <m/>
    <m/>
    <m/>
  </r>
  <r>
    <x v="0"/>
    <x v="0"/>
    <s v="25-303"/>
    <s v="Initial Rejection"/>
    <x v="0"/>
    <s v="Log Only"/>
    <x v="146"/>
    <x v="14"/>
    <x v="0"/>
    <x v="77"/>
    <s v="Axle Housing STR"/>
    <x v="2"/>
    <n v="520164"/>
    <x v="1"/>
    <s v=""/>
    <s v=""/>
    <s v=""/>
    <s v="count"/>
    <n v="510989"/>
    <d v="2025-09-25T00:00:00"/>
    <n v="1"/>
    <x v="247"/>
    <s v="Machining"/>
    <x v="22"/>
    <s v="Mitul"/>
    <s v="Y"/>
    <s v="Pin check must be performed after and before sleeves intallation. "/>
    <s v="Sign off ITP"/>
    <s v="N/A"/>
    <s v="N/A"/>
    <m/>
    <m/>
    <m/>
    <m/>
    <n v="97"/>
    <s v="Pending"/>
    <m/>
    <m/>
    <m/>
    <m/>
    <m/>
    <m/>
    <m/>
    <m/>
    <m/>
    <m/>
  </r>
  <r>
    <x v="2"/>
    <x v="0"/>
    <s v="25-304"/>
    <s v="MRB"/>
    <x v="0"/>
    <s v="Log Only"/>
    <x v="146"/>
    <x v="14"/>
    <x v="0"/>
    <x v="104"/>
    <s v="Plate"/>
    <x v="0"/>
    <s v="CN00837806"/>
    <x v="8"/>
    <s v=""/>
    <s v=""/>
    <s v=""/>
    <s v="count"/>
    <s v="N/A"/>
    <d v="2025-09-25T00:00:00"/>
    <n v="1"/>
    <x v="248"/>
    <s v="OVM"/>
    <x v="35"/>
    <s v="Keneel / Adam"/>
    <s v="Y"/>
    <s v="Informed supplier about the non-conformances. AS asked for corrective actions reagrding the issue."/>
    <s v="N/A"/>
    <s v="N/A"/>
    <s v="N/A"/>
    <m/>
    <m/>
    <m/>
    <m/>
    <n v="97"/>
    <s v="Pending"/>
    <m/>
    <m/>
    <m/>
    <m/>
    <m/>
    <m/>
    <m/>
    <m/>
    <m/>
    <m/>
  </r>
  <r>
    <x v="2"/>
    <x v="2"/>
    <s v="25-305"/>
    <s v="MRB"/>
    <x v="0"/>
    <s v="Log Only"/>
    <x v="146"/>
    <x v="14"/>
    <x v="0"/>
    <x v="105"/>
    <s v="Plate"/>
    <x v="0"/>
    <s v="CN00837819"/>
    <x v="8"/>
    <s v=""/>
    <s v=""/>
    <s v=""/>
    <s v="count"/>
    <s v="N/A"/>
    <d v="2025-09-25T00:00:00"/>
    <n v="1"/>
    <x v="249"/>
    <s v="OVM"/>
    <x v="35"/>
    <s v="Keneel / Adam"/>
    <s v="Y"/>
    <s v="Informed supplier about the non-conformances. AS asked for corrective actions reagrding the issue."/>
    <s v="N/A"/>
    <s v="N/A"/>
    <s v="N/A"/>
    <m/>
    <m/>
    <m/>
    <m/>
    <n v="97"/>
    <s v="Pending"/>
    <m/>
    <m/>
    <m/>
    <m/>
    <m/>
    <m/>
    <m/>
    <m/>
    <m/>
    <m/>
  </r>
  <r>
    <x v="0"/>
    <x v="0"/>
    <s v="25-307"/>
    <s v="Initial Rejection"/>
    <x v="0"/>
    <s v="Log Only"/>
    <x v="147"/>
    <x v="14"/>
    <x v="0"/>
    <x v="77"/>
    <s v="Axle Housing STR"/>
    <x v="2"/>
    <n v="520185"/>
    <x v="1"/>
    <s v=""/>
    <s v=""/>
    <s v=""/>
    <s v="count"/>
    <m/>
    <n v="510991"/>
    <n v="1"/>
    <x v="250"/>
    <s v="Machining"/>
    <x v="22"/>
    <s v="Mitul"/>
    <s v="Y"/>
    <s v="Pin check must be performed after and before sleeves intallation. "/>
    <m/>
    <m/>
    <m/>
    <m/>
    <m/>
    <m/>
    <m/>
    <n v="95"/>
    <s v="Pending"/>
    <m/>
    <m/>
    <m/>
    <m/>
    <m/>
    <m/>
    <m/>
    <m/>
    <m/>
    <m/>
  </r>
  <r>
    <x v="0"/>
    <x v="2"/>
    <s v="25-308"/>
    <s v="Initial Rejection"/>
    <x v="0"/>
    <s v="Log Only"/>
    <x v="148"/>
    <x v="14"/>
    <x v="0"/>
    <x v="102"/>
    <s v="Cab G, Purchased"/>
    <x v="1"/>
    <n v="954492"/>
    <x v="1"/>
    <s v=""/>
    <s v=""/>
    <s v=""/>
    <s v="count"/>
    <n v="510867"/>
    <d v="2025-08-25T00:00:00"/>
    <n v="1"/>
    <x v="251"/>
    <s v="Weld"/>
    <x v="36"/>
    <s v="Dave"/>
    <s v="Y"/>
    <s v="Look for Gouging of parent metal after grinding and it  must be welded and repaired"/>
    <s v="Gouging of parent metal is not allowed at any circumstances"/>
    <m/>
    <m/>
    <m/>
    <m/>
    <m/>
    <m/>
    <n v="94"/>
    <s v="Pending"/>
    <m/>
    <m/>
    <s v="RMA#2245"/>
    <m/>
    <m/>
    <m/>
    <m/>
    <m/>
    <n v="35994.81"/>
    <m/>
  </r>
  <r>
    <x v="0"/>
    <x v="0"/>
    <s v="25-309"/>
    <s v="Initial Rejection"/>
    <x v="0"/>
    <s v="Log Only"/>
    <x v="148"/>
    <x v="14"/>
    <x v="0"/>
    <x v="77"/>
    <s v="Axle Housing STR"/>
    <x v="2"/>
    <s v="520208, 900103"/>
    <x v="1"/>
    <s v=""/>
    <s v=""/>
    <s v=""/>
    <s v="count"/>
    <n v="512522"/>
    <d v="2025-09-25T00:00:00"/>
    <n v="1"/>
    <x v="252"/>
    <s v="Machining"/>
    <x v="22"/>
    <s v="Mitul"/>
    <s v="Y"/>
    <s v="Pin check must be performed after and before sleeves intallation. "/>
    <s v="Sign off ITP"/>
    <s v="N/A"/>
    <s v="N/A"/>
    <m/>
    <m/>
    <m/>
    <m/>
    <n v="94"/>
    <s v="Pending"/>
    <m/>
    <m/>
    <m/>
    <m/>
    <m/>
    <m/>
    <m/>
    <m/>
    <n v="1200"/>
    <m/>
  </r>
  <r>
    <x v="0"/>
    <x v="2"/>
    <s v="25-310"/>
    <s v="Initial Rejection"/>
    <x v="0"/>
    <s v="Log Only"/>
    <x v="149"/>
    <x v="14"/>
    <x v="0"/>
    <x v="102"/>
    <s v="Cab G, Purchased"/>
    <x v="1"/>
    <n v="954496"/>
    <x v="1"/>
    <s v=""/>
    <s v=""/>
    <s v=""/>
    <s v="count"/>
    <n v="510870"/>
    <d v="2025-10-25T00:00:00"/>
    <n v="1"/>
    <x v="253"/>
    <s v="Weld"/>
    <x v="36"/>
    <s v="Mitul"/>
    <s v="Y"/>
    <s v="PPAP parts must meet all weld requirement as per QC 4.5 "/>
    <s v="100% Inspection on each weld "/>
    <s v="N/A"/>
    <s v="N/A"/>
    <m/>
    <m/>
    <m/>
    <m/>
    <n v="90"/>
    <s v="Pending"/>
    <m/>
    <m/>
    <s v="RMA#2246"/>
    <m/>
    <m/>
    <m/>
    <m/>
    <m/>
    <n v="43225.9"/>
    <m/>
  </r>
  <r>
    <x v="0"/>
    <x v="2"/>
    <s v="25-311"/>
    <s v="Initial Rejection"/>
    <x v="0"/>
    <s v="Log Only"/>
    <x v="149"/>
    <x v="14"/>
    <x v="0"/>
    <x v="19"/>
    <s v="Tank A Covers"/>
    <x v="6"/>
    <n v="520226"/>
    <x v="1"/>
    <s v=""/>
    <s v=""/>
    <s v=""/>
    <s v="count"/>
    <n v="512085"/>
    <d v="2025-10-25T00:00:00"/>
    <n v="1"/>
    <x v="254"/>
    <s v="Weld"/>
    <x v="5"/>
    <s v="Mitul"/>
    <s v="Y"/>
    <s v="Re-verify all dimensions with the print after weld"/>
    <s v="Its found that there was no Twyn performed for this tank, the twyn file is available form last year. Ensure  Twyn check is done on all tanks to avoid off location rejects."/>
    <s v="N/A"/>
    <s v="N/A"/>
    <m/>
    <m/>
    <m/>
    <m/>
    <n v="90"/>
    <s v="Pending"/>
    <m/>
    <m/>
    <m/>
    <m/>
    <m/>
    <m/>
    <m/>
    <m/>
    <m/>
    <m/>
  </r>
  <r>
    <x v="0"/>
    <x v="2"/>
    <s v="25-312"/>
    <s v="Initial Rejection"/>
    <x v="0"/>
    <s v="Log Only"/>
    <x v="150"/>
    <x v="14"/>
    <x v="0"/>
    <x v="77"/>
    <s v="Axle Housing STR"/>
    <x v="2"/>
    <n v="900104"/>
    <x v="1"/>
    <s v=""/>
    <s v=""/>
    <s v=""/>
    <s v="count"/>
    <n v="512523"/>
    <d v="2025-10-25T00:00:00"/>
    <n v="1"/>
    <x v="255"/>
    <s v="Weld"/>
    <x v="2"/>
    <s v="Steve"/>
    <s v="Y"/>
    <s v="Welders needs to ensure that they are following the KOMATSU QC 4.5 and inspecting the part accordingly."/>
    <s v="Welder must use appropriate welding parameters"/>
    <s v="N/A"/>
    <s v="N/A"/>
    <m/>
    <m/>
    <m/>
    <m/>
    <n v="89"/>
    <s v="Pending"/>
    <m/>
    <m/>
    <m/>
    <m/>
    <m/>
    <m/>
    <m/>
    <m/>
    <n v="1950"/>
    <m/>
  </r>
  <r>
    <x v="0"/>
    <x v="2"/>
    <s v="25-313"/>
    <s v="Initial Rejection"/>
    <x v="0"/>
    <s v="Log Only"/>
    <x v="150"/>
    <x v="14"/>
    <x v="0"/>
    <x v="106"/>
    <s v="Cab "/>
    <x v="1"/>
    <n v="954499"/>
    <x v="1"/>
    <s v=""/>
    <s v=""/>
    <s v=""/>
    <s v="count"/>
    <n v="511361"/>
    <d v="2025-10-25T00:00:00"/>
    <n v="1"/>
    <x v="256"/>
    <s v="Weld"/>
    <x v="2"/>
    <s v="Mitul"/>
    <s v="Y"/>
    <s v="PPAP parts must meet all weld requirement as per QC 4.5 "/>
    <s v="100% Inspection on each weld "/>
    <m/>
    <m/>
    <m/>
    <m/>
    <m/>
    <m/>
    <n v="89"/>
    <s v="Pending"/>
    <m/>
    <m/>
    <s v="RMA#2247"/>
    <m/>
    <m/>
    <m/>
    <m/>
    <m/>
    <n v="30750.71"/>
    <m/>
  </r>
  <r>
    <x v="0"/>
    <x v="0"/>
    <s v="25-314"/>
    <s v="Initial Rejection"/>
    <x v="0"/>
    <s v="Log Only"/>
    <x v="151"/>
    <x v="14"/>
    <x v="0"/>
    <x v="77"/>
    <s v="Axle Housing STR"/>
    <x v="2"/>
    <n v="520255"/>
    <x v="1"/>
    <s v=""/>
    <s v=""/>
    <s v=""/>
    <s v="count"/>
    <n v="510993"/>
    <d v="2025-09-25T00:00:00"/>
    <n v="1"/>
    <x v="257"/>
    <s v="Machining"/>
    <x v="22"/>
    <s v="Mitul"/>
    <s v="Y"/>
    <s v="Pin check must be performed after and before sleeves intallation. "/>
    <s v="Sign off ITP"/>
    <s v="N/A"/>
    <s v="N/A"/>
    <m/>
    <m/>
    <m/>
    <m/>
    <n v="87"/>
    <s v="Pending"/>
    <m/>
    <m/>
    <m/>
    <m/>
    <m/>
    <m/>
    <m/>
    <m/>
    <m/>
    <m/>
  </r>
  <r>
    <x v="0"/>
    <x v="2"/>
    <s v="25-315"/>
    <s v="Initial Rejection"/>
    <x v="0"/>
    <s v="Log Only"/>
    <x v="152"/>
    <x v="14"/>
    <x v="0"/>
    <x v="107"/>
    <s v="Deck"/>
    <x v="5"/>
    <m/>
    <x v="1"/>
    <s v=""/>
    <s v=""/>
    <s v=""/>
    <s v="count"/>
    <m/>
    <m/>
    <n v="1"/>
    <x v="258"/>
    <s v="Weld"/>
    <x v="16"/>
    <s v="Mitul"/>
    <s v="Y"/>
    <m/>
    <m/>
    <m/>
    <m/>
    <m/>
    <m/>
    <m/>
    <m/>
    <n v="82"/>
    <s v="Pending"/>
    <m/>
    <m/>
    <m/>
    <m/>
    <m/>
    <m/>
    <m/>
    <m/>
    <m/>
    <m/>
  </r>
  <r>
    <x v="2"/>
    <x v="2"/>
    <s v="25-316"/>
    <s v="Initial Rejection"/>
    <x v="0"/>
    <s v="Log Only"/>
    <x v="152"/>
    <x v="14"/>
    <x v="0"/>
    <x v="69"/>
    <s v="Fuel Tank, LH"/>
    <x v="6"/>
    <s v="CN00839596"/>
    <x v="8"/>
    <s v=""/>
    <s v=""/>
    <s v=""/>
    <s v="count"/>
    <n v="35700806"/>
    <d v="2025-09-25T00:00:00"/>
    <n v="1"/>
    <x v="259"/>
    <s v="Shipping"/>
    <x v="17"/>
    <s v="Keneel"/>
    <m/>
    <s v="Welder and Inspector needs to inspect the part for surface damages."/>
    <s v="100 % Visual inspection of part during final inspection."/>
    <s v="N/A"/>
    <s v="N/A"/>
    <m/>
    <m/>
    <m/>
    <m/>
    <n v="82"/>
    <s v="Pending"/>
    <m/>
    <m/>
    <m/>
    <m/>
    <m/>
    <m/>
    <m/>
    <m/>
    <m/>
    <m/>
  </r>
  <r>
    <x v="2"/>
    <x v="2"/>
    <s v="25-317"/>
    <s v="Initial Rejection"/>
    <x v="0"/>
    <s v="Log Only"/>
    <x v="152"/>
    <x v="14"/>
    <x v="0"/>
    <x v="108"/>
    <s v="Fuel Tank, RH"/>
    <x v="6"/>
    <s v="CN00839597"/>
    <x v="8"/>
    <s v=""/>
    <s v=""/>
    <s v=""/>
    <s v="count"/>
    <n v="35704594"/>
    <d v="2025-09-25T00:00:00"/>
    <n v="1"/>
    <x v="260"/>
    <s v="Weld"/>
    <x v="14"/>
    <s v="Keneel"/>
    <m/>
    <s v="Different decks have different call out  on print for welding tubes. Make sure to check the weld callout on the print before you weld"/>
    <s v="All welds on top surface of the deck must be ground flushed_x000a__x000a_After frame weld, all decks must be verified and signed off by QA/Lead hand before it gets moved to skinning."/>
    <s v="N/A"/>
    <s v="N/A"/>
    <m/>
    <m/>
    <m/>
    <m/>
    <n v="82"/>
    <s v="Pending"/>
    <m/>
    <m/>
    <m/>
    <m/>
    <m/>
    <m/>
    <m/>
    <m/>
    <m/>
    <m/>
  </r>
  <r>
    <x v="2"/>
    <x v="0"/>
    <s v="25-319"/>
    <s v="MRB"/>
    <x v="0"/>
    <s v="Log Only"/>
    <x v="152"/>
    <x v="14"/>
    <x v="0"/>
    <x v="109"/>
    <s v="RH Rear Fender"/>
    <x v="0"/>
    <s v="CN00839430"/>
    <x v="8"/>
    <s v=""/>
    <s v=""/>
    <s v=""/>
    <s v="count"/>
    <m/>
    <s v="25-Aug/25-Sep"/>
    <n v="1"/>
    <x v="261"/>
    <s v="Bevel"/>
    <x v="14"/>
    <s v="Keneel"/>
    <s v="Y"/>
    <s v="Addition(internal) color print required with detailed bevel view to guide the bevel guys."/>
    <s v="100% inspection of bevel sixe required."/>
    <s v="N/A"/>
    <s v="N/A"/>
    <m/>
    <m/>
    <m/>
    <m/>
    <n v="82"/>
    <s v="Pending"/>
    <m/>
    <m/>
    <m/>
    <m/>
    <m/>
    <m/>
    <m/>
    <m/>
    <m/>
    <m/>
  </r>
  <r>
    <x v="2"/>
    <x v="0"/>
    <s v="25-320"/>
    <s v="MRB"/>
    <x v="0"/>
    <s v="Log Only"/>
    <x v="152"/>
    <x v="14"/>
    <x v="0"/>
    <x v="110"/>
    <s v="Plate"/>
    <x v="0"/>
    <s v="AI00836424"/>
    <x v="8"/>
    <s v=""/>
    <s v=""/>
    <s v=""/>
    <s v="count"/>
    <m/>
    <s v="25-Aug/25-Sep"/>
    <n v="1"/>
    <x v="262"/>
    <s v="Weld"/>
    <x v="14"/>
    <s v="Keneel"/>
    <s v="Y"/>
    <s v="N/A"/>
    <s v="N/A"/>
    <s v="N/A"/>
    <s v="N/A"/>
    <m/>
    <m/>
    <m/>
    <m/>
    <n v="82"/>
    <s v="Pending"/>
    <m/>
    <m/>
    <m/>
    <m/>
    <m/>
    <m/>
    <m/>
    <m/>
    <m/>
    <m/>
  </r>
  <r>
    <x v="2"/>
    <x v="2"/>
    <s v="25-321"/>
    <s v="Initial Rejection"/>
    <x v="0"/>
    <s v="Log Only"/>
    <x v="152"/>
    <x v="14"/>
    <x v="0"/>
    <x v="111"/>
    <s v="Aupport A., LH DECK"/>
    <x v="5"/>
    <s v="936832 / 900189"/>
    <x v="1"/>
    <s v=""/>
    <s v=""/>
    <s v=""/>
    <s v="count"/>
    <s v="WO205975"/>
    <d v="2025-09-25T00:00:00"/>
    <n v="1"/>
    <x v="263"/>
    <s v="Weld"/>
    <x v="14"/>
    <s v="Scott Johnson"/>
    <s v="Y"/>
    <s v="Re-train the welder reagrding the weld requirment."/>
    <s v="100% inspection required on all deck support for defect."/>
    <s v="N/A"/>
    <s v="N/A"/>
    <m/>
    <m/>
    <m/>
    <m/>
    <n v="82"/>
    <s v="Pending"/>
    <m/>
    <m/>
    <m/>
    <m/>
    <m/>
    <m/>
    <m/>
    <m/>
    <m/>
    <m/>
  </r>
  <r>
    <x v="0"/>
    <x v="2"/>
    <s v="25-322"/>
    <s v="Initial Rejection"/>
    <x v="0"/>
    <s v="Log Only"/>
    <x v="153"/>
    <x v="14"/>
    <x v="0"/>
    <x v="112"/>
    <s v="PlatformA., RH Deck"/>
    <x v="5"/>
    <n v="520300"/>
    <x v="1"/>
    <s v=""/>
    <s v=""/>
    <s v=""/>
    <s v="count"/>
    <n v="512638"/>
    <d v="2025-10-25T00:00:00"/>
    <n v="1"/>
    <x v="264"/>
    <s v="Weld"/>
    <x v="0"/>
    <s v="Adam/Mitul"/>
    <m/>
    <m/>
    <m/>
    <m/>
    <m/>
    <m/>
    <m/>
    <m/>
    <m/>
    <n v="80"/>
    <s v="Pending"/>
    <m/>
    <m/>
    <m/>
    <m/>
    <s v="Repaired at Komatsu"/>
    <m/>
    <m/>
    <m/>
    <n v="75"/>
    <m/>
  </r>
  <r>
    <x v="2"/>
    <x v="2"/>
    <s v="25-323"/>
    <s v="Initial Rejection"/>
    <x v="0"/>
    <s v="Log Only"/>
    <x v="153"/>
    <x v="14"/>
    <x v="0"/>
    <x v="44"/>
    <s v="Upright A., LH STR"/>
    <x v="0"/>
    <n v="900222"/>
    <x v="1"/>
    <s v=""/>
    <s v=""/>
    <s v=""/>
    <s v="count"/>
    <s v="NO ID"/>
    <d v="2025-10-25T00:00:00"/>
    <n v="1"/>
    <x v="265"/>
    <s v="Weld"/>
    <x v="32"/>
    <s v="Rob Kuno"/>
    <s v="Y"/>
    <s v="Re-train the welder regarding the weld requirment."/>
    <s v="100% inspection required on all deck support for defect."/>
    <s v="N/A"/>
    <s v="N/A"/>
    <m/>
    <m/>
    <m/>
    <m/>
    <n v="80"/>
    <s v="Pending"/>
    <m/>
    <m/>
    <m/>
    <m/>
    <m/>
    <m/>
    <m/>
    <m/>
    <m/>
    <m/>
  </r>
  <r>
    <x v="2"/>
    <x v="2"/>
    <s v="25-324"/>
    <s v="Initial Rejection"/>
    <x v="0"/>
    <s v="Log Only"/>
    <x v="153"/>
    <x v="14"/>
    <x v="0"/>
    <x v="113"/>
    <s v="Upright A., LH STR"/>
    <x v="0"/>
    <n v="936845"/>
    <x v="1"/>
    <s v=""/>
    <s v=""/>
    <s v=""/>
    <s v="count"/>
    <s v="WO200168"/>
    <d v="2025-10-25T00:00:00"/>
    <n v="1"/>
    <x v="266"/>
    <s v="Weld"/>
    <x v="37"/>
    <s v="Todd Archer"/>
    <s v="Y"/>
    <m/>
    <m/>
    <s v="N/A"/>
    <s v="N/A"/>
    <m/>
    <m/>
    <m/>
    <m/>
    <n v="80"/>
    <s v="Pending"/>
    <m/>
    <m/>
    <m/>
    <m/>
    <m/>
    <m/>
    <m/>
    <m/>
    <m/>
    <m/>
  </r>
  <r>
    <x v="0"/>
    <x v="5"/>
    <s v="25-325"/>
    <s v="Initial Rejection"/>
    <x v="0"/>
    <s v="Log Only"/>
    <x v="154"/>
    <x v="14"/>
    <x v="0"/>
    <x v="114"/>
    <s v="Cab G, Purchased"/>
    <x v="1"/>
    <n v="954508"/>
    <x v="1"/>
    <s v=""/>
    <s v=""/>
    <s v=""/>
    <s v="count"/>
    <n v="512218"/>
    <d v="2025-10-25T00:00:00"/>
    <n v="1"/>
    <x v="267"/>
    <s v="Weld"/>
    <x v="2"/>
    <s v="Adam/Mitul"/>
    <s v="Y"/>
    <s v="PPAP parts must meet all weld requirement as per QC 4.5 "/>
    <s v="100% Inspection on each weld "/>
    <m/>
    <m/>
    <m/>
    <m/>
    <m/>
    <m/>
    <n v="75"/>
    <s v="Pending"/>
    <m/>
    <m/>
    <m/>
    <m/>
    <m/>
    <m/>
    <m/>
    <m/>
    <n v="600"/>
    <m/>
  </r>
  <r>
    <x v="0"/>
    <x v="5"/>
    <s v="25-326"/>
    <s v="Initial Rejection"/>
    <x v="0"/>
    <s v="Log Only"/>
    <x v="155"/>
    <x v="14"/>
    <x v="0"/>
    <x v="14"/>
    <s v="Support Str."/>
    <x v="0"/>
    <n v="520332"/>
    <x v="1"/>
    <s v=""/>
    <s v=""/>
    <s v=""/>
    <s v="count"/>
    <n v="509645"/>
    <d v="2025-08-25T00:00:00"/>
    <n v="1"/>
    <x v="268"/>
    <s v="Weld"/>
    <x v="5"/>
    <s v="Adam/Mitul"/>
    <s v="Y"/>
    <s v="Use Fixture"/>
    <s v="Inspection added to ITP."/>
    <m/>
    <m/>
    <m/>
    <m/>
    <m/>
    <m/>
    <n v="74"/>
    <s v="Pending"/>
    <m/>
    <m/>
    <m/>
    <m/>
    <m/>
    <m/>
    <m/>
    <m/>
    <m/>
    <m/>
  </r>
  <r>
    <x v="0"/>
    <x v="5"/>
    <s v="25-327"/>
    <s v="Initial Rejection"/>
    <x v="0"/>
    <s v="Log Only"/>
    <x v="155"/>
    <x v="14"/>
    <x v="0"/>
    <x v="106"/>
    <s v="Cab G, Purchased"/>
    <x v="1"/>
    <n v="954509"/>
    <x v="1"/>
    <s v=""/>
    <s v=""/>
    <s v=""/>
    <s v="count"/>
    <n v="511361"/>
    <d v="2025-10-25T00:00:00"/>
    <n v="1"/>
    <x v="269"/>
    <s v="Weld"/>
    <x v="2"/>
    <s v="Adam/Mitul"/>
    <s v="Y"/>
    <s v="PPAP parts must meet all weld requirement as per QC 4.5 "/>
    <s v="100% Inspection on each weld "/>
    <m/>
    <m/>
    <m/>
    <m/>
    <m/>
    <m/>
    <n v="74"/>
    <s v="Pending"/>
    <m/>
    <m/>
    <s v="RMA2249"/>
    <m/>
    <m/>
    <m/>
    <m/>
    <m/>
    <n v="1200"/>
    <m/>
  </r>
  <r>
    <x v="0"/>
    <x v="2"/>
    <s v="25-328"/>
    <s v="Initial Rejection"/>
    <x v="0"/>
    <s v="Log Only"/>
    <x v="156"/>
    <x v="14"/>
    <x v="0"/>
    <x v="115"/>
    <s v="Grille Str Top"/>
    <x v="4"/>
    <n v="520345"/>
    <x v="1"/>
    <s v=""/>
    <s v=""/>
    <s v=""/>
    <s v="count"/>
    <m/>
    <m/>
    <n v="1"/>
    <x v="270"/>
    <s v="Weld"/>
    <x v="2"/>
    <s v="Adam/Mitul"/>
    <m/>
    <m/>
    <m/>
    <m/>
    <m/>
    <m/>
    <m/>
    <m/>
    <m/>
    <n v="73"/>
    <s v="Pending"/>
    <m/>
    <m/>
    <m/>
    <m/>
    <m/>
    <m/>
    <m/>
    <m/>
    <m/>
    <m/>
  </r>
  <r>
    <x v="0"/>
    <x v="2"/>
    <s v="25-329"/>
    <s v="Initial Rejection"/>
    <x v="0"/>
    <s v="Log Only"/>
    <x v="157"/>
    <x v="14"/>
    <x v="0"/>
    <x v="116"/>
    <s v="Grille Str."/>
    <x v="4"/>
    <n v="250164"/>
    <x v="1"/>
    <s v=""/>
    <n v="2"/>
    <s v=""/>
    <s v="don't count"/>
    <n v="513037"/>
    <m/>
    <n v="1"/>
    <x v="271"/>
    <s v="Weld"/>
    <x v="5"/>
    <s v="Adam/Mitul"/>
    <m/>
    <s v="Locate the fixture mentioned on the Eng master"/>
    <s v="100% twyn inspection"/>
    <m/>
    <m/>
    <m/>
    <m/>
    <m/>
    <m/>
    <n v="72"/>
    <s v="Pending"/>
    <m/>
    <m/>
    <m/>
    <m/>
    <s v="04"/>
    <m/>
    <m/>
    <m/>
    <n v="450"/>
    <m/>
  </r>
  <r>
    <x v="0"/>
    <x v="1"/>
    <s v="25-330"/>
    <s v="Initial Rejection"/>
    <x v="0"/>
    <s v="Log Only"/>
    <x v="157"/>
    <x v="14"/>
    <x v="0"/>
    <x v="117"/>
    <s v="Plate A"/>
    <x v="0"/>
    <m/>
    <x v="1"/>
    <s v=""/>
    <s v=""/>
    <s v=""/>
    <s v="count"/>
    <m/>
    <m/>
    <n v="1"/>
    <x v="272"/>
    <s v="Weld"/>
    <x v="38"/>
    <m/>
    <m/>
    <m/>
    <m/>
    <m/>
    <m/>
    <m/>
    <m/>
    <m/>
    <m/>
    <n v="72"/>
    <s v="Pending"/>
    <m/>
    <m/>
    <m/>
    <m/>
    <m/>
    <m/>
    <m/>
    <m/>
    <m/>
    <m/>
  </r>
  <r>
    <x v="0"/>
    <x v="2"/>
    <s v="25-331"/>
    <s v="Initial Rejection"/>
    <x v="0"/>
    <s v="Log Only"/>
    <x v="157"/>
    <x v="14"/>
    <x v="0"/>
    <x v="19"/>
    <s v="Tank A Covers"/>
    <x v="6"/>
    <n v="900257"/>
    <x v="1"/>
    <s v=""/>
    <s v=""/>
    <s v=""/>
    <s v="count"/>
    <n v="512088"/>
    <d v="2025-10-25T00:00:00"/>
    <n v="1"/>
    <x v="273"/>
    <s v="Weld"/>
    <x v="5"/>
    <s v="Karan"/>
    <m/>
    <s v="Karan to make a Poke -yoke fixture"/>
    <s v="Issued quality Alert QA 25-148._x000a_QA to check next 10 Tanks and verify the orientation"/>
    <m/>
    <m/>
    <m/>
    <m/>
    <m/>
    <m/>
    <n v="72"/>
    <s v="Pending"/>
    <m/>
    <m/>
    <s v="RMA#2250"/>
    <m/>
    <s v="Tank was supposed to return for repair."/>
    <m/>
    <m/>
    <m/>
    <n v="850"/>
    <m/>
  </r>
  <r>
    <x v="0"/>
    <x v="2"/>
    <s v="25-332"/>
    <s v="Initial Rejection"/>
    <x v="0"/>
    <s v="Log Only"/>
    <x v="157"/>
    <x v="14"/>
    <x v="0"/>
    <x v="19"/>
    <s v="Tank A Covers"/>
    <x v="6"/>
    <n v="520351"/>
    <x v="1"/>
    <s v=""/>
    <s v=""/>
    <s v=""/>
    <s v="count"/>
    <n v="512082"/>
    <d v="2025-10-25T00:00:00"/>
    <n v="1"/>
    <x v="274"/>
    <s v="Weld"/>
    <x v="5"/>
    <s v="Karan"/>
    <m/>
    <s v="Karan to make a Poke -yoke fixture"/>
    <s v="Issued quality Alert QA 25-148._x000a_QA to check next 10 Tanks and verify the orientation"/>
    <m/>
    <m/>
    <m/>
    <m/>
    <m/>
    <m/>
    <n v="72"/>
    <s v="Pending"/>
    <m/>
    <m/>
    <s v="RMA2250"/>
    <m/>
    <m/>
    <m/>
    <m/>
    <m/>
    <m/>
    <m/>
  </r>
  <r>
    <x v="0"/>
    <x v="4"/>
    <s v="25-333"/>
    <s v="Initial Rejection"/>
    <x v="0"/>
    <s v="Log Only"/>
    <x v="157"/>
    <x v="14"/>
    <x v="0"/>
    <x v="76"/>
    <s v="Platform, RH Deck Str"/>
    <x v="5"/>
    <s v="131146/1_x000a_Not ours"/>
    <x v="1"/>
    <s v=""/>
    <s v=""/>
    <s v=""/>
    <s v="count"/>
    <s v="not provided"/>
    <d v="2025-10-25T00:00:00"/>
    <n v="1"/>
    <x v="275"/>
    <s v="Weld"/>
    <x v="5"/>
    <m/>
    <m/>
    <m/>
    <m/>
    <m/>
    <m/>
    <m/>
    <m/>
    <m/>
    <m/>
    <n v="72"/>
    <s v="Pending"/>
    <m/>
    <m/>
    <m/>
    <m/>
    <m/>
    <m/>
    <m/>
    <m/>
    <m/>
    <m/>
  </r>
  <r>
    <x v="0"/>
    <x v="2"/>
    <s v="25-334"/>
    <s v="Initial Rejection"/>
    <x v="0"/>
    <s v="Log Only"/>
    <x v="158"/>
    <x v="15"/>
    <x v="0"/>
    <x v="118"/>
    <s v="Cab G, Purchased"/>
    <x v="1"/>
    <n v="954512"/>
    <x v="1"/>
    <s v=""/>
    <s v=""/>
    <s v=""/>
    <s v="count"/>
    <n v="512216"/>
    <d v="2025-10-25T00:00:00"/>
    <n v="1"/>
    <x v="276"/>
    <s v="Weld"/>
    <x v="2"/>
    <m/>
    <m/>
    <s v="Make the part to print. Inspect each all wleds prior to each flip"/>
    <s v="Created new inspection check sheet ( ITP-KOM-006-C) to cover all critical areas. Operator to take more accountability and sign off acknowledging that the weld meets QC 4.5.QA and Lead hand to inspect and approve prior to releasing to the next stage"/>
    <m/>
    <m/>
    <m/>
    <m/>
    <m/>
    <m/>
    <n v="68"/>
    <s v="Pending"/>
    <m/>
    <m/>
    <m/>
    <m/>
    <m/>
    <m/>
    <m/>
    <m/>
    <n v="600"/>
    <m/>
  </r>
  <r>
    <x v="0"/>
    <x v="2"/>
    <s v="25-335"/>
    <s v="Initial Rejection"/>
    <x v="0"/>
    <s v="Log Only"/>
    <x v="159"/>
    <x v="15"/>
    <x v="0"/>
    <x v="88"/>
    <s v="Axle Housing STR"/>
    <x v="2"/>
    <n v="520383"/>
    <x v="1"/>
    <s v=""/>
    <s v=""/>
    <s v=""/>
    <s v="count"/>
    <n v="512512"/>
    <d v="2025-10-25T00:00:00"/>
    <n v="1"/>
    <x v="277"/>
    <s v="Weld"/>
    <x v="0"/>
    <s v="Adam"/>
    <m/>
    <s v="Need Sign off after repair."/>
    <s v="TWYN inspection"/>
    <m/>
    <m/>
    <m/>
    <m/>
    <m/>
    <m/>
    <n v="66"/>
    <s v="Pending"/>
    <m/>
    <m/>
    <m/>
    <m/>
    <m/>
    <m/>
    <m/>
    <m/>
    <m/>
    <m/>
  </r>
  <r>
    <x v="2"/>
    <x v="2"/>
    <s v="25-336"/>
    <s v="Internal Audit"/>
    <x v="1"/>
    <s v="Audit CA"/>
    <x v="160"/>
    <x v="15"/>
    <x v="0"/>
    <x v="119"/>
    <s v="Internal Audit process"/>
    <x v="0"/>
    <s v="NA"/>
    <x v="10"/>
    <s v=""/>
    <s v=""/>
    <s v=""/>
    <s v="N/A"/>
    <s v="N/A"/>
    <s v="N/A"/>
    <s v="N/A"/>
    <x v="278"/>
    <s v="Quality"/>
    <x v="4"/>
    <s v="Stephanie"/>
    <m/>
    <m/>
    <m/>
    <m/>
    <m/>
    <m/>
    <m/>
    <m/>
    <m/>
    <n v="65"/>
    <s v="Pending"/>
    <m/>
    <m/>
    <m/>
    <m/>
    <m/>
    <m/>
    <m/>
    <m/>
    <m/>
    <m/>
  </r>
  <r>
    <x v="0"/>
    <x v="2"/>
    <s v="25-337"/>
    <s v="Initial Rejection"/>
    <x v="0"/>
    <s v="Log Only"/>
    <x v="160"/>
    <x v="15"/>
    <x v="0"/>
    <x v="89"/>
    <s v="Cabinet"/>
    <x v="1"/>
    <n v="520392"/>
    <x v="1"/>
    <s v=""/>
    <s v=""/>
    <s v=""/>
    <s v="count"/>
    <n v="512472"/>
    <d v="2025-10-25T00:00:00"/>
    <n v="1"/>
    <x v="279"/>
    <s v="Shipping"/>
    <x v="10"/>
    <s v="Heatherlynne"/>
    <m/>
    <m/>
    <m/>
    <m/>
    <m/>
    <m/>
    <m/>
    <m/>
    <m/>
    <n v="65"/>
    <s v="Pending"/>
    <m/>
    <m/>
    <m/>
    <m/>
    <m/>
    <m/>
    <m/>
    <m/>
    <m/>
    <m/>
  </r>
  <r>
    <x v="0"/>
    <x v="2"/>
    <s v="25-338"/>
    <s v="Initial Rejection"/>
    <x v="0"/>
    <s v="Log Only"/>
    <x v="161"/>
    <x v="15"/>
    <x v="0"/>
    <x v="77"/>
    <s v="Axle Housing STR"/>
    <x v="2"/>
    <n v="520407"/>
    <x v="1"/>
    <s v=""/>
    <s v=""/>
    <s v=""/>
    <s v="count"/>
    <n v="513377"/>
    <d v="2025-10-25T00:00:00"/>
    <n v="1"/>
    <x v="280"/>
    <s v="Weld"/>
    <x v="2"/>
    <s v="Adam"/>
    <m/>
    <s v="Sign off ITP after inspection"/>
    <s v="Visual Inspection by next Operator."/>
    <m/>
    <m/>
    <m/>
    <m/>
    <m/>
    <m/>
    <n v="62"/>
    <s v="Pending"/>
    <m/>
    <m/>
    <m/>
    <m/>
    <m/>
    <m/>
    <m/>
    <m/>
    <n v="150"/>
    <m/>
  </r>
  <r>
    <x v="0"/>
    <x v="2"/>
    <s v="25-339"/>
    <s v="Initial Rejection"/>
    <x v="0"/>
    <s v="Log Only"/>
    <x v="162"/>
    <x v="15"/>
    <x v="0"/>
    <x v="120"/>
    <s v="Cab Door"/>
    <x v="1"/>
    <n v="954518"/>
    <x v="1"/>
    <s v=""/>
    <s v=""/>
    <s v=""/>
    <s v="count"/>
    <n v="513573"/>
    <d v="2025-10-25T00:00:00"/>
    <n v="1"/>
    <x v="281"/>
    <s v="Paint"/>
    <x v="39"/>
    <s v="Kanwardeep"/>
    <m/>
    <s v="Masking should be done properly. Lead hand must verfiy the PPAP part prior to paint and ensure proper masking"/>
    <s v="QA must inspect a PPAP part thoroughly to make sure there is no overspray"/>
    <m/>
    <m/>
    <m/>
    <m/>
    <m/>
    <m/>
    <n v="60"/>
    <s v="Pending"/>
    <m/>
    <m/>
    <m/>
    <m/>
    <m/>
    <m/>
    <m/>
    <m/>
    <n v="1957.31"/>
    <m/>
  </r>
  <r>
    <x v="0"/>
    <x v="2"/>
    <s v="25-340"/>
    <s v="Initial Rejection"/>
    <x v="0"/>
    <s v="Log Only"/>
    <x v="163"/>
    <x v="15"/>
    <x v="0"/>
    <x v="116"/>
    <s v="Plate Bent"/>
    <x v="0"/>
    <n v="514050"/>
    <x v="1"/>
    <s v=""/>
    <s v=""/>
    <s v=""/>
    <s v="count"/>
    <n v="514050"/>
    <d v="2025-10-25T00:00:00"/>
    <n v="1"/>
    <x v="282"/>
    <s v="Shipping"/>
    <x v="11"/>
    <s v="Heatherlynne"/>
    <m/>
    <m/>
    <m/>
    <m/>
    <m/>
    <m/>
    <m/>
    <m/>
    <m/>
    <n v="61"/>
    <s v="Pending"/>
    <m/>
    <m/>
    <m/>
    <m/>
    <m/>
    <m/>
    <m/>
    <m/>
    <m/>
    <m/>
  </r>
  <r>
    <x v="0"/>
    <x v="2"/>
    <s v="25-341"/>
    <s v="Initial Rejection"/>
    <x v="0"/>
    <s v="Log Only"/>
    <x v="164"/>
    <x v="15"/>
    <x v="0"/>
    <x v="106"/>
    <s v="Cab "/>
    <x v="1"/>
    <n v="520435"/>
    <x v="1"/>
    <s v=""/>
    <s v=""/>
    <s v=""/>
    <s v="count"/>
    <n v="511361"/>
    <d v="2025-10-25T00:00:00"/>
    <n v="1"/>
    <x v="283"/>
    <s v="Weld"/>
    <x v="19"/>
    <s v="Adam"/>
    <m/>
    <m/>
    <m/>
    <m/>
    <m/>
    <m/>
    <m/>
    <m/>
    <m/>
    <n v="58"/>
    <s v="Pending"/>
    <m/>
    <m/>
    <m/>
    <m/>
    <m/>
    <m/>
    <m/>
    <m/>
    <n v="600"/>
    <m/>
  </r>
  <r>
    <x v="0"/>
    <x v="2"/>
    <s v="25-342"/>
    <s v="Initial Rejection"/>
    <x v="0"/>
    <s v="Log Only"/>
    <x v="165"/>
    <x v="15"/>
    <x v="0"/>
    <x v="121"/>
    <s v="Tank A Covers"/>
    <x v="6"/>
    <n v="520448"/>
    <x v="1"/>
    <s v=""/>
    <s v=""/>
    <s v=""/>
    <s v="count"/>
    <n v="512562"/>
    <d v="2025-11-25T00:00:00"/>
    <n v="1"/>
    <x v="284"/>
    <s v="Weld"/>
    <x v="11"/>
    <s v="Adam"/>
    <m/>
    <m/>
    <m/>
    <m/>
    <m/>
    <m/>
    <m/>
    <m/>
    <m/>
    <n v="55"/>
    <s v="Pending"/>
    <m/>
    <m/>
    <m/>
    <m/>
    <m/>
    <m/>
    <m/>
    <m/>
    <m/>
    <m/>
  </r>
  <r>
    <x v="0"/>
    <x v="5"/>
    <s v="25-343"/>
    <s v="Initial Rejection"/>
    <x v="0"/>
    <s v="Log Only"/>
    <x v="166"/>
    <x v="15"/>
    <x v="0"/>
    <x v="99"/>
    <s v="Cab G., Purchasrd"/>
    <x v="1"/>
    <n v="520456"/>
    <x v="1"/>
    <s v=""/>
    <s v=""/>
    <s v=""/>
    <s v="count"/>
    <n v="512177"/>
    <d v="2025-10-25T00:00:00"/>
    <n v="1"/>
    <x v="285"/>
    <s v="Assembly"/>
    <x v="40"/>
    <s v="Kanwardeep"/>
    <m/>
    <m/>
    <m/>
    <m/>
    <m/>
    <m/>
    <m/>
    <m/>
    <m/>
    <n v="54"/>
    <s v="Pending"/>
    <m/>
    <m/>
    <m/>
    <m/>
    <m/>
    <m/>
    <m/>
    <m/>
    <m/>
    <m/>
  </r>
  <r>
    <x v="0"/>
    <x v="5"/>
    <s v="25-344"/>
    <s v="Initial Rejection"/>
    <x v="0"/>
    <s v="Log Only"/>
    <x v="166"/>
    <x v="15"/>
    <x v="0"/>
    <x v="99"/>
    <s v="Cab G., Purchasrd"/>
    <x v="1"/>
    <n v="520457"/>
    <x v="1"/>
    <s v=""/>
    <s v=""/>
    <s v=""/>
    <s v="count"/>
    <n v="512177"/>
    <d v="2025-10-25T00:00:00"/>
    <n v="1"/>
    <x v="286"/>
    <s v="Assembly"/>
    <x v="40"/>
    <s v="Kanwardeep"/>
    <m/>
    <m/>
    <m/>
    <m/>
    <m/>
    <m/>
    <m/>
    <m/>
    <m/>
    <n v="54"/>
    <s v="Pending"/>
    <m/>
    <m/>
    <m/>
    <m/>
    <m/>
    <m/>
    <m/>
    <m/>
    <m/>
    <m/>
  </r>
  <r>
    <x v="0"/>
    <x v="2"/>
    <s v="25-345"/>
    <s v="Initial Rejection"/>
    <x v="0"/>
    <s v="Log Only"/>
    <x v="167"/>
    <x v="15"/>
    <x v="0"/>
    <x v="88"/>
    <s v="Axle A., Rear"/>
    <x v="2"/>
    <n v="900333"/>
    <x v="1"/>
    <s v=""/>
    <s v=""/>
    <s v=""/>
    <s v="don't count"/>
    <n v="513662"/>
    <d v="2025-11-25T00:00:00"/>
    <n v="1"/>
    <x v="287"/>
    <s v="Weld"/>
    <x v="2"/>
    <s v="Adam"/>
    <m/>
    <m/>
    <m/>
    <m/>
    <m/>
    <m/>
    <m/>
    <m/>
    <m/>
    <n v="53"/>
    <s v="Pending"/>
    <m/>
    <m/>
    <m/>
    <m/>
    <m/>
    <m/>
    <m/>
    <m/>
    <n v="150"/>
    <m/>
  </r>
  <r>
    <x v="0"/>
    <x v="2"/>
    <s v="25-346"/>
    <s v="Initial Rejection"/>
    <x v="0"/>
    <s v="Log Only"/>
    <x v="168"/>
    <x v="15"/>
    <x v="0"/>
    <x v="122"/>
    <s v="CAB G., Purchased"/>
    <x v="1"/>
    <n v="520471"/>
    <x v="1"/>
    <s v=""/>
    <s v=""/>
    <s v=""/>
    <s v="count"/>
    <n v="512591"/>
    <d v="2025-10-25T00:00:00"/>
    <n v="1"/>
    <x v="288"/>
    <s v="Weld"/>
    <x v="5"/>
    <s v="Dave"/>
    <m/>
    <s v="We do have a fixture. Ensure the fixture is used.ITP updated with fixture information and welder MUST sign off acknowledging that they used the fixture"/>
    <s v="Check the ITP for sign off from welder and Check on Twyn inspection that these are at the right location"/>
    <m/>
    <m/>
    <m/>
    <m/>
    <m/>
    <m/>
    <n v="51"/>
    <s v="Pending"/>
    <m/>
    <m/>
    <m/>
    <m/>
    <m/>
    <m/>
    <m/>
    <m/>
    <m/>
    <m/>
  </r>
  <r>
    <x v="0"/>
    <x v="2"/>
    <s v="25-347"/>
    <s v="Initial Rejection"/>
    <x v="0"/>
    <s v="Log Only"/>
    <x v="169"/>
    <x v="15"/>
    <x v="0"/>
    <x v="34"/>
    <s v="Brake Cabinet"/>
    <x v="1"/>
    <n v="520477"/>
    <x v="1"/>
    <s v=""/>
    <s v=""/>
    <s v=""/>
    <s v="count"/>
    <n v="513779"/>
    <d v="2025-10-25T00:00:00"/>
    <n v="1"/>
    <x v="289"/>
    <s v="Assembly"/>
    <x v="41"/>
    <s v="John K"/>
    <m/>
    <m/>
    <m/>
    <m/>
    <m/>
    <m/>
    <m/>
    <m/>
    <m/>
    <n v="50"/>
    <s v="Pending"/>
    <m/>
    <m/>
    <s v="RMA#2252"/>
    <m/>
    <m/>
    <m/>
    <m/>
    <m/>
    <n v="2030.53"/>
    <m/>
  </r>
  <r>
    <x v="0"/>
    <x v="2"/>
    <s v="25-349"/>
    <s v="Initial Rejection"/>
    <x v="0"/>
    <s v="Log Only"/>
    <x v="170"/>
    <x v="15"/>
    <x v="0"/>
    <x v="26"/>
    <s v="Platfrom A, RH Deck Str"/>
    <x v="5"/>
    <n v="520484"/>
    <x v="1"/>
    <s v=""/>
    <s v=""/>
    <s v=""/>
    <s v="count"/>
    <n v="512719"/>
    <d v="2025-10-25T00:00:00"/>
    <n v="1"/>
    <x v="290"/>
    <s v="Weld"/>
    <x v="42"/>
    <s v="Adam"/>
    <m/>
    <s v="All weld nuts must be welded according to print.Make sure to weld the nut after tack"/>
    <s v="Lead hand and QA to ensure all nuts are welded to print, not just tacked"/>
    <m/>
    <m/>
    <m/>
    <m/>
    <m/>
    <m/>
    <n v="47"/>
    <s v="Pending"/>
    <m/>
    <m/>
    <m/>
    <m/>
    <m/>
    <m/>
    <m/>
    <m/>
    <m/>
    <m/>
  </r>
  <r>
    <x v="0"/>
    <x v="2"/>
    <s v="25-350"/>
    <s v="Initial Rejection"/>
    <x v="0"/>
    <s v="Log Only"/>
    <x v="171"/>
    <x v="3"/>
    <x v="0"/>
    <x v="76"/>
    <s v="Platform RH Deck"/>
    <x v="5"/>
    <n v="520499"/>
    <x v="1"/>
    <s v=""/>
    <s v=""/>
    <s v=""/>
    <s v="count"/>
    <n v="509614"/>
    <d v="2025-07-25T00:00:00"/>
    <n v="1"/>
    <x v="291"/>
    <s v="Weld"/>
    <x v="0"/>
    <s v="Adam"/>
    <s v="Y"/>
    <s v="Need Sign off after repair."/>
    <s v="TWYN inspection"/>
    <m/>
    <m/>
    <m/>
    <m/>
    <m/>
    <m/>
    <n v="40"/>
    <s v="Pending"/>
    <m/>
    <m/>
    <m/>
    <m/>
    <m/>
    <m/>
    <m/>
    <m/>
    <m/>
    <m/>
  </r>
  <r>
    <x v="0"/>
    <x v="2"/>
    <s v="25-351"/>
    <s v="Initial Rejection"/>
    <x v="0"/>
    <s v="Log Only"/>
    <x v="171"/>
    <x v="3"/>
    <x v="0"/>
    <x v="123"/>
    <s v="Cabinets"/>
    <x v="1"/>
    <m/>
    <x v="6"/>
    <s v=""/>
    <s v=""/>
    <s v=""/>
    <s v="count"/>
    <m/>
    <m/>
    <m/>
    <x v="292"/>
    <s v="Shipping"/>
    <x v="43"/>
    <m/>
    <m/>
    <m/>
    <m/>
    <m/>
    <m/>
    <m/>
    <m/>
    <m/>
    <m/>
    <n v="40"/>
    <s v="Pending"/>
    <m/>
    <m/>
    <m/>
    <m/>
    <m/>
    <m/>
    <m/>
    <m/>
    <m/>
    <m/>
  </r>
  <r>
    <x v="0"/>
    <x v="2"/>
    <s v="25-352"/>
    <s v="Initial Rejection"/>
    <x v="0"/>
    <s v="Log Only"/>
    <x v="171"/>
    <x v="3"/>
    <x v="0"/>
    <x v="74"/>
    <s v="Control Box"/>
    <x v="3"/>
    <n v="900367"/>
    <x v="1"/>
    <s v=""/>
    <s v=""/>
    <s v=""/>
    <s v="count"/>
    <n v="508508"/>
    <d v="2025-07-25T00:00:00"/>
    <n v="6"/>
    <x v="293"/>
    <s v="Weld"/>
    <x v="44"/>
    <s v="Nathan"/>
    <s v="Y"/>
    <m/>
    <m/>
    <m/>
    <m/>
    <m/>
    <m/>
    <m/>
    <m/>
    <n v="40"/>
    <s v="Pending"/>
    <m/>
    <m/>
    <m/>
    <m/>
    <m/>
    <m/>
    <m/>
    <m/>
    <m/>
    <m/>
  </r>
  <r>
    <x v="0"/>
    <x v="2"/>
    <s v="25-353"/>
    <s v="Initial Rejection"/>
    <x v="0"/>
    <s v="Log Only"/>
    <x v="172"/>
    <x v="3"/>
    <x v="0"/>
    <x v="77"/>
    <s v="Axle Housing STR"/>
    <x v="2"/>
    <n v="520506"/>
    <x v="1"/>
    <s v=""/>
    <s v=""/>
    <s v=""/>
    <s v="count"/>
    <n v="513383"/>
    <d v="2025-11-03T00:00:00"/>
    <n v="1"/>
    <x v="294"/>
    <s v="Weld"/>
    <x v="5"/>
    <s v="Adam"/>
    <m/>
    <s v="Should be verify with the drawing before to weld"/>
    <s v="Sign off ITP"/>
    <m/>
    <m/>
    <m/>
    <m/>
    <m/>
    <m/>
    <n v="39"/>
    <s v="Pending"/>
    <m/>
    <m/>
    <m/>
    <m/>
    <m/>
    <m/>
    <m/>
    <m/>
    <m/>
    <m/>
  </r>
  <r>
    <x v="0"/>
    <x v="4"/>
    <s v="25-355"/>
    <s v="Initial Rejection"/>
    <x v="0"/>
    <s v="Log Only"/>
    <x v="121"/>
    <x v="3"/>
    <x v="0"/>
    <x v="91"/>
    <s v="Axle Housing STR"/>
    <x v="2"/>
    <n v="900385"/>
    <x v="1"/>
    <s v=""/>
    <s v=""/>
    <s v=""/>
    <s v="count"/>
    <n v="513782"/>
    <d v="2025-11-05T00:00:00"/>
    <n v="1"/>
    <x v="295"/>
    <s v="Weld"/>
    <x v="2"/>
    <s v="Adam/Nathan"/>
    <m/>
    <s v="Always use appropriate welding parameters and techniques. Operator must inspect his own work and fix it on the spot. Even single pin hole, single undercut,  weld barries, tiny lack of fusions are not acceptable anymore."/>
    <s v="Check each weld as per ITP."/>
    <m/>
    <m/>
    <m/>
    <m/>
    <m/>
    <m/>
    <n v="37"/>
    <s v="Pending"/>
    <m/>
    <m/>
    <m/>
    <m/>
    <m/>
    <m/>
    <m/>
    <m/>
    <m/>
    <m/>
  </r>
  <r>
    <x v="0"/>
    <x v="5"/>
    <s v="25-356"/>
    <s v="Initial Rejection"/>
    <x v="0"/>
    <s v="Log Only"/>
    <x v="173"/>
    <x v="3"/>
    <x v="0"/>
    <x v="14"/>
    <s v="Support Str."/>
    <x v="0"/>
    <n v="936908"/>
    <x v="1"/>
    <s v=""/>
    <s v=""/>
    <s v=""/>
    <s v="count"/>
    <m/>
    <m/>
    <n v="1"/>
    <x v="296"/>
    <s v="Weld"/>
    <x v="45"/>
    <s v="Adam/Nathan"/>
    <m/>
    <s v="There was no supplier code provided to ensure this is our part. From defect pictures, it seems like the pat was blasted_x000a_We always sent the primed part. We need serial number for traceability. Emailed Jeff on 10-Dec-25. "/>
    <m/>
    <m/>
    <m/>
    <m/>
    <m/>
    <m/>
    <m/>
    <n v="33"/>
    <s v="Pending"/>
    <m/>
    <m/>
    <m/>
    <m/>
    <m/>
    <m/>
    <m/>
    <m/>
    <m/>
    <m/>
  </r>
  <r>
    <x v="0"/>
    <x v="2"/>
    <s v="25-357 "/>
    <s v="Initial Rejection"/>
    <x v="0"/>
    <s v="Log Only"/>
    <x v="174"/>
    <x v="3"/>
    <x v="0"/>
    <x v="77"/>
    <s v="Axle Housing STR"/>
    <x v="2"/>
    <n v="520548"/>
    <x v="1"/>
    <s v=""/>
    <s v=""/>
    <s v=""/>
    <s v="count"/>
    <n v="513734"/>
    <d v="2025-12-11T00:00:00"/>
    <n v="1"/>
    <x v="297"/>
    <s v="Weld"/>
    <x v="5"/>
    <s v="Adam/Nathan"/>
    <m/>
    <s v="Always use the fixture to weld the component around the manhole."/>
    <m/>
    <m/>
    <m/>
    <m/>
    <m/>
    <m/>
    <m/>
    <n v="32"/>
    <s v="Pending"/>
    <m/>
    <m/>
    <m/>
    <m/>
    <m/>
    <m/>
    <m/>
    <m/>
    <m/>
    <m/>
  </r>
  <r>
    <x v="0"/>
    <x v="2"/>
    <s v="25-358"/>
    <s v="Initial Rejection"/>
    <x v="0"/>
    <s v="Log Only"/>
    <x v="175"/>
    <x v="3"/>
    <x v="0"/>
    <x v="80"/>
    <s v="Grille A"/>
    <x v="4"/>
    <n v="520556"/>
    <x v="1"/>
    <s v=""/>
    <s v=""/>
    <s v=""/>
    <s v="count"/>
    <m/>
    <m/>
    <n v="1"/>
    <x v="298"/>
    <s v="Weld"/>
    <x v="26"/>
    <s v="Adam/Nathan"/>
    <s v="Y"/>
    <s v="We had a fixture to locate all these brackets.Locate the fixture and put them back on the line. Add the fixture number to the eng master if we can locate them. If not, need a fixture"/>
    <s v="100% Twyn inspection. QA to measure and verify the 1016 dimension on every Grille until fixture is in place"/>
    <m/>
    <m/>
    <m/>
    <m/>
    <m/>
    <m/>
    <n v="31"/>
    <s v="Pending"/>
    <m/>
    <m/>
    <m/>
    <m/>
    <m/>
    <m/>
    <m/>
    <m/>
    <m/>
    <m/>
  </r>
  <r>
    <x v="0"/>
    <x v="2"/>
    <s v="25-359"/>
    <s v="Initial Rejection"/>
    <x v="0"/>
    <s v="Log Only"/>
    <x v="174"/>
    <x v="3"/>
    <x v="0"/>
    <x v="88"/>
    <s v="Axle Housing STR"/>
    <x v="2"/>
    <n v="520549"/>
    <x v="1"/>
    <s v=""/>
    <s v=""/>
    <s v=""/>
    <s v="count"/>
    <n v="513639"/>
    <d v="2025-12-11T00:00:00"/>
    <n v="1"/>
    <x v="299"/>
    <s v="Machining"/>
    <x v="14"/>
    <s v="Adam/Nathan"/>
    <m/>
    <s v="All machining dimesnions should be measured before and after the machining."/>
    <m/>
    <m/>
    <m/>
    <m/>
    <m/>
    <m/>
    <m/>
    <n v="32"/>
    <s v="Pending"/>
    <m/>
    <m/>
    <m/>
    <m/>
    <m/>
    <m/>
    <m/>
    <m/>
    <m/>
    <m/>
  </r>
  <r>
    <x v="0"/>
    <x v="4"/>
    <s v="25-360"/>
    <s v="Initial Rejection"/>
    <x v="0"/>
    <s v="Log Only"/>
    <x v="175"/>
    <x v="3"/>
    <x v="0"/>
    <x v="91"/>
    <s v="Axle Housing STR"/>
    <x v="2"/>
    <n v="900401"/>
    <x v="1"/>
    <s v=""/>
    <s v=""/>
    <s v=""/>
    <s v="count"/>
    <n v="513783"/>
    <d v="2025-11-05T00:00:00"/>
    <n v="1"/>
    <x v="300"/>
    <s v="Weld"/>
    <x v="2"/>
    <s v="Adam/Nathan"/>
    <m/>
    <s v="Always use appropriate welding parameters and techniques. Operator must inspect his own work and fix it on the spot. Even single pin hole, single undercut,  weld barries, tiny lack of fusions are not acceptable anymore."/>
    <s v="Check each weld as per ITP."/>
    <m/>
    <m/>
    <m/>
    <m/>
    <m/>
    <m/>
    <n v="31"/>
    <s v="Pending"/>
    <m/>
    <m/>
    <m/>
    <m/>
    <m/>
    <m/>
    <m/>
    <m/>
    <m/>
    <m/>
  </r>
  <r>
    <x v="2"/>
    <x v="2"/>
    <s v="25-361"/>
    <s v="Initial Rejection"/>
    <x v="0"/>
    <s v="8D - Customer"/>
    <x v="175"/>
    <x v="3"/>
    <x v="0"/>
    <x v="124"/>
    <s v="Locker"/>
    <x v="0"/>
    <m/>
    <x v="11"/>
    <s v=""/>
    <s v=""/>
    <s v=""/>
    <s v="count"/>
    <m/>
    <m/>
    <m/>
    <x v="9"/>
    <m/>
    <x v="4"/>
    <m/>
    <m/>
    <m/>
    <m/>
    <m/>
    <m/>
    <m/>
    <m/>
    <m/>
    <m/>
    <n v="31"/>
    <s v="Pending"/>
    <m/>
    <m/>
    <m/>
    <m/>
    <m/>
    <m/>
    <m/>
    <m/>
    <m/>
    <m/>
  </r>
  <r>
    <x v="0"/>
    <x v="2"/>
    <s v="25-362"/>
    <s v="Initial Rejection"/>
    <x v="0"/>
    <s v="Log Only"/>
    <x v="173"/>
    <x v="3"/>
    <x v="0"/>
    <x v="125"/>
    <s v="All Chassis"/>
    <x v="0"/>
    <m/>
    <x v="0"/>
    <s v=""/>
    <s v=""/>
    <s v=""/>
    <s v="count"/>
    <m/>
    <m/>
    <n v="2"/>
    <x v="301"/>
    <s v="Weld/Stamp"/>
    <x v="46"/>
    <s v="Adam/Nathan"/>
    <s v="Y"/>
    <s v="Add stamping operation to Eng master and Updated Midland ITP for key check"/>
    <s v="After final inspection, QA should save;_x000a_1. Picture of stamping (make sure rev level and stamped number matches the work order)_x000a_2. Picture of keys ( make sure keys are attached to the part in a safe manner)"/>
    <s v="N/A"/>
    <s v="N/A"/>
    <m/>
    <m/>
    <m/>
    <m/>
    <n v="33"/>
    <s v="Pending"/>
    <m/>
    <m/>
    <m/>
    <m/>
    <m/>
    <m/>
    <m/>
    <m/>
    <m/>
    <m/>
  </r>
  <r>
    <x v="0"/>
    <x v="2"/>
    <s v="25-363"/>
    <s v="Initial Rejection"/>
    <x v="0"/>
    <s v="Log Only"/>
    <x v="176"/>
    <x v="3"/>
    <x v="0"/>
    <x v="77"/>
    <s v="Axle Housing STR"/>
    <x v="2"/>
    <n v="900408"/>
    <x v="1"/>
    <s v=""/>
    <s v=""/>
    <s v=""/>
    <s v="count"/>
    <n v="513736"/>
    <d v="2025-12-01T00:00:00"/>
    <n v="1"/>
    <x v="302"/>
    <s v="Weld/Paint"/>
    <x v="2"/>
    <s v="Adam/Nathan"/>
    <m/>
    <s v="Use In-process ITPs"/>
    <s v="Always use appropriate welding parameters and techniques. Operator must inspect his own work by using ITPs and fix it on the spot. Even single pin hole, single undercut,  weld barries, tiny lack of fusions are not acceptable anymore. "/>
    <s v="N/A"/>
    <s v="N/A"/>
    <m/>
    <m/>
    <m/>
    <m/>
    <n v="27"/>
    <s v="Pending"/>
    <m/>
    <m/>
    <m/>
    <m/>
    <m/>
    <m/>
    <m/>
    <m/>
    <m/>
    <m/>
  </r>
  <r>
    <x v="0"/>
    <x v="4"/>
    <s v="25-364"/>
    <s v="Initial Rejection"/>
    <x v="0"/>
    <s v="Log Only"/>
    <x v="176"/>
    <x v="3"/>
    <x v="0"/>
    <x v="91"/>
    <s v="Axle Housing STR"/>
    <x v="2"/>
    <n v="900409"/>
    <x v="1"/>
    <s v=""/>
    <s v=""/>
    <s v=""/>
    <s v="count"/>
    <n v="513787"/>
    <d v="2025-12-01T00:00:00"/>
    <n v="1"/>
    <x v="303"/>
    <s v="Weld/Paint"/>
    <x v="2"/>
    <s v="Adam/Nathan"/>
    <m/>
    <s v="Use In-process ITPs"/>
    <s v="Always use appropriate welding parameters and techniques. Operator must inspect his own work by using ITPs and fix it on the spot. Even single pin hole, single undercut,  weld barries, tiny lack of fusions are not acceptable anymore. "/>
    <s v="N/A"/>
    <s v="N/A"/>
    <m/>
    <m/>
    <m/>
    <m/>
    <n v="27"/>
    <s v="Pending"/>
    <m/>
    <m/>
    <m/>
    <m/>
    <m/>
    <m/>
    <m/>
    <m/>
    <m/>
    <m/>
  </r>
  <r>
    <x v="0"/>
    <x v="2"/>
    <s v="25-365"/>
    <s v="Initial Rejection"/>
    <x v="0"/>
    <s v="Log Only"/>
    <x v="176"/>
    <x v="3"/>
    <x v="0"/>
    <x v="65"/>
    <s v="Platform A., LH Deck"/>
    <x v="5"/>
    <n v="520581"/>
    <x v="1"/>
    <s v=""/>
    <s v=""/>
    <s v=""/>
    <s v="count"/>
    <n v="512684"/>
    <d v="2025-11-25T00:00:00"/>
    <n v="1"/>
    <x v="304"/>
    <s v="Weld"/>
    <x v="0"/>
    <s v="Adam/Nathan"/>
    <s v="Y"/>
    <s v="Retrain welders to properly fill out ITP's"/>
    <s v="Added c"/>
    <m/>
    <m/>
    <m/>
    <m/>
    <m/>
    <m/>
    <n v="27"/>
    <s v="Pending"/>
    <m/>
    <m/>
    <m/>
    <m/>
    <m/>
    <m/>
    <m/>
    <m/>
    <m/>
    <m/>
  </r>
  <r>
    <x v="0"/>
    <x v="2"/>
    <s v="25-366"/>
    <s v="Initial Rejection"/>
    <x v="0"/>
    <s v="Log Only"/>
    <x v="177"/>
    <x v="3"/>
    <x v="0"/>
    <x v="77"/>
    <s v="Axle Housing STR"/>
    <x v="2"/>
    <n v="520579"/>
    <x v="1"/>
    <s v=""/>
    <s v=""/>
    <s v=""/>
    <s v="count"/>
    <n v="513736"/>
    <d v="2025-12-01T00:00:00"/>
    <n v="1"/>
    <x v="305"/>
    <s v="Machining"/>
    <x v="22"/>
    <s v="Dan "/>
    <m/>
    <s v="Sign off ITP after checking"/>
    <s v="Pin check must be performed after sleeve installation and final paint. "/>
    <s v="N/A"/>
    <s v="N/A"/>
    <m/>
    <m/>
    <m/>
    <m/>
    <n v="26"/>
    <s v="Pending"/>
    <m/>
    <m/>
    <m/>
    <m/>
    <m/>
    <m/>
    <m/>
    <m/>
    <m/>
    <m/>
  </r>
  <r>
    <x v="0"/>
    <x v="2"/>
    <s v="25-367"/>
    <s v="Initial Rejection"/>
    <x v="0"/>
    <s v="Log Only"/>
    <x v="178"/>
    <x v="3"/>
    <x v="0"/>
    <x v="74"/>
    <s v="Control Box"/>
    <x v="3"/>
    <n v="900421"/>
    <x v="1"/>
    <s v=""/>
    <s v=""/>
    <s v=""/>
    <s v="count"/>
    <n v="511075"/>
    <d v="2025-09-25T00:00:00"/>
    <n v="1"/>
    <x v="306"/>
    <s v="Weld"/>
    <x v="42"/>
    <s v="Karie Forster"/>
    <m/>
    <s v="QA to perform receiving inspecion and fill out verification log"/>
    <s v="Perform Twyn and weld inspection on all outsourced parts. No parts should be moved to clean/wash without QA approval. Issue supplier NCR if rejected"/>
    <s v="N/A"/>
    <s v="N/A"/>
    <m/>
    <m/>
    <m/>
    <m/>
    <n v="25"/>
    <s v="Pending"/>
    <m/>
    <m/>
    <m/>
    <m/>
    <m/>
    <m/>
    <m/>
    <m/>
    <m/>
    <m/>
  </r>
  <r>
    <x v="0"/>
    <x v="2"/>
    <s v="25-368"/>
    <s v="Initial Rejection"/>
    <x v="0"/>
    <s v="Log Only"/>
    <x v="178"/>
    <x v="3"/>
    <x v="0"/>
    <x v="77"/>
    <s v="Axle Housing STR"/>
    <x v="2"/>
    <n v="520585"/>
    <x v="1"/>
    <s v=""/>
    <s v=""/>
    <s v=""/>
    <s v="count"/>
    <n v="513737"/>
    <d v="2025-12-17T00:00:00"/>
    <n v="1"/>
    <x v="307"/>
    <s v="Machining"/>
    <x v="22"/>
    <s v="Dan "/>
    <m/>
    <s v="Sign off ITP after checking"/>
    <s v="Pin check must be performed after sleeve installation and final paint. "/>
    <s v="N/A"/>
    <s v="N/A"/>
    <m/>
    <m/>
    <m/>
    <m/>
    <n v="25"/>
    <s v="Pending"/>
    <m/>
    <m/>
    <m/>
    <m/>
    <m/>
    <m/>
    <m/>
    <m/>
    <m/>
    <m/>
  </r>
  <r>
    <x v="2"/>
    <x v="2"/>
    <s v="25-369"/>
    <s v="Initial Rejection"/>
    <x v="0"/>
    <s v="Log Only"/>
    <x v="179"/>
    <x v="3"/>
    <x v="0"/>
    <x v="126"/>
    <s v="HOSE REEL"/>
    <x v="0"/>
    <s v="CN00844992"/>
    <x v="8"/>
    <s v=""/>
    <s v=""/>
    <s v=""/>
    <s v="count"/>
    <s v="N/A"/>
    <d v="2025-12-25T00:00:00"/>
    <n v="1"/>
    <x v="308"/>
    <s v="Weld"/>
    <x v="42"/>
    <s v="Adam"/>
    <s v="Y"/>
    <s v="Defect is notification only as we are aware of it."/>
    <s v="Defect is notification only as we are aware of it."/>
    <s v="N/A"/>
    <s v="N/A"/>
    <m/>
    <m/>
    <m/>
    <m/>
    <n v="24"/>
    <s v="Pending"/>
    <m/>
    <m/>
    <m/>
    <m/>
    <m/>
    <m/>
    <m/>
    <m/>
    <m/>
    <m/>
  </r>
  <r>
    <x v="0"/>
    <x v="2"/>
    <s v="25-370"/>
    <s v="Internal Audit"/>
    <x v="1"/>
    <s v="Audit CA"/>
    <x v="179"/>
    <x v="3"/>
    <x v="0"/>
    <x v="4"/>
    <s v="Control of nonconformance process"/>
    <x v="3"/>
    <s v="NA"/>
    <x v="2"/>
    <s v=""/>
    <s v=""/>
    <s v=""/>
    <s v="NA"/>
    <s v="NA"/>
    <s v="NA"/>
    <s v="NA"/>
    <x v="309"/>
    <s v="QA"/>
    <x v="4"/>
    <s v="Yingman Cheng"/>
    <m/>
    <m/>
    <m/>
    <m/>
    <m/>
    <m/>
    <m/>
    <m/>
    <m/>
    <n v="24"/>
    <s v="Pending"/>
    <m/>
    <m/>
    <m/>
    <m/>
    <m/>
    <m/>
    <m/>
    <m/>
    <m/>
    <m/>
  </r>
  <r>
    <x v="0"/>
    <x v="2"/>
    <s v="25-371"/>
    <s v="Internal Audit"/>
    <x v="1"/>
    <s v="OFI"/>
    <x v="179"/>
    <x v="3"/>
    <x v="0"/>
    <x v="4"/>
    <s v="Continuous Improvement"/>
    <x v="0"/>
    <s v="NA"/>
    <x v="2"/>
    <s v=""/>
    <s v=""/>
    <s v=""/>
    <s v="NA"/>
    <s v="NA"/>
    <s v="NA"/>
    <s v="NA"/>
    <x v="310"/>
    <s v="??"/>
    <x v="4"/>
    <s v="??"/>
    <m/>
    <m/>
    <m/>
    <m/>
    <m/>
    <m/>
    <m/>
    <m/>
    <m/>
    <n v="24"/>
    <s v="Pending"/>
    <m/>
    <m/>
    <m/>
    <m/>
    <m/>
    <m/>
    <m/>
    <m/>
    <m/>
    <m/>
  </r>
  <r>
    <x v="0"/>
    <x v="2"/>
    <s v="25-372"/>
    <s v="Internal Audit"/>
    <x v="1"/>
    <s v="OFI"/>
    <x v="179"/>
    <x v="3"/>
    <x v="0"/>
    <x v="4"/>
    <s v="Supply Chain Management"/>
    <x v="0"/>
    <s v="NA"/>
    <x v="2"/>
    <s v=""/>
    <s v=""/>
    <s v=""/>
    <s v="NA"/>
    <s v="NA"/>
    <s v="NA"/>
    <s v="NA"/>
    <x v="311"/>
    <s v="??"/>
    <x v="4"/>
    <s v="??"/>
    <m/>
    <m/>
    <m/>
    <m/>
    <m/>
    <m/>
    <m/>
    <m/>
    <m/>
    <n v="24"/>
    <s v="Pending"/>
    <m/>
    <m/>
    <m/>
    <m/>
    <m/>
    <m/>
    <m/>
    <m/>
    <m/>
    <m/>
  </r>
  <r>
    <x v="0"/>
    <x v="2"/>
    <s v="25-373"/>
    <s v="Internal Audit"/>
    <x v="1"/>
    <s v="OFI"/>
    <x v="179"/>
    <x v="3"/>
    <x v="0"/>
    <x v="4"/>
    <s v="Launch"/>
    <x v="0"/>
    <s v="NA"/>
    <x v="12"/>
    <s v=""/>
    <s v=""/>
    <s v=""/>
    <s v="NA"/>
    <s v="NA"/>
    <s v="NA"/>
    <s v="NA"/>
    <x v="312"/>
    <s v="Engineering"/>
    <x v="4"/>
    <s v="Jordan C"/>
    <s v="NA"/>
    <m/>
    <m/>
    <m/>
    <m/>
    <m/>
    <m/>
    <m/>
    <m/>
    <n v="24"/>
    <s v="Pending"/>
    <m/>
    <m/>
    <m/>
    <m/>
    <m/>
    <m/>
    <m/>
    <m/>
    <m/>
    <m/>
  </r>
  <r>
    <x v="2"/>
    <x v="2"/>
    <s v="25-356"/>
    <s v="Internal Audit"/>
    <x v="1"/>
    <s v="8D - Internal"/>
    <x v="180"/>
    <x v="3"/>
    <x v="0"/>
    <x v="4"/>
    <s v="Gauge Calibration"/>
    <x v="0"/>
    <s v="N/A"/>
    <x v="13"/>
    <s v=""/>
    <s v=""/>
    <s v=""/>
    <s v="count"/>
    <s v="N/A"/>
    <s v="N/A"/>
    <n v="1"/>
    <x v="313"/>
    <s v="Quality"/>
    <x v="4"/>
    <m/>
    <m/>
    <m/>
    <m/>
    <m/>
    <m/>
    <m/>
    <m/>
    <m/>
    <m/>
    <n v="34"/>
    <s v="Pending"/>
    <m/>
    <m/>
    <m/>
    <m/>
    <m/>
    <m/>
    <m/>
    <m/>
    <m/>
    <m/>
  </r>
  <r>
    <x v="0"/>
    <x v="5"/>
    <s v="25-374"/>
    <s v="Initial Rejection"/>
    <x v="0"/>
    <s v="Log Only"/>
    <x v="4"/>
    <x v="3"/>
    <x v="0"/>
    <x v="127"/>
    <s v="58F0350001"/>
    <x v="0"/>
    <n v="46010"/>
    <x v="12"/>
    <s v=""/>
    <s v=""/>
    <s v=""/>
    <s v="count"/>
    <m/>
    <m/>
    <m/>
    <x v="314"/>
    <s v="Weld"/>
    <x v="4"/>
    <m/>
    <m/>
    <m/>
    <m/>
    <m/>
    <m/>
    <m/>
    <m/>
    <m/>
    <m/>
    <n v="23"/>
    <s v="Pending"/>
    <m/>
    <m/>
    <m/>
    <m/>
    <m/>
    <m/>
    <m/>
    <m/>
    <m/>
    <m/>
  </r>
  <r>
    <x v="0"/>
    <x v="2"/>
    <s v="25-375"/>
    <s v="Initial Rejection"/>
    <x v="0"/>
    <s v="Log Only"/>
    <x v="181"/>
    <x v="3"/>
    <x v="0"/>
    <x v="91"/>
    <s v="Axle"/>
    <x v="2"/>
    <n v="520608"/>
    <x v="1"/>
    <m/>
    <m/>
    <m/>
    <s v="count"/>
    <n v="513"/>
    <d v="2025-12-01T00:00:00"/>
    <n v="1"/>
    <x v="315"/>
    <s v="Weld"/>
    <x v="47"/>
    <s v="Nathan"/>
    <s v="Yes"/>
    <s v="A note has been added on the ITP"/>
    <s v="Visual Inspection by operator."/>
    <s v="N/A"/>
    <s v="N/A"/>
    <m/>
    <m/>
    <m/>
    <m/>
    <n v="20"/>
    <s v="Pending"/>
    <m/>
    <m/>
    <m/>
    <m/>
    <m/>
    <m/>
    <m/>
    <m/>
    <m/>
    <m/>
  </r>
  <r>
    <x v="0"/>
    <x v="2"/>
    <s v="25-376"/>
    <s v="Initial Rejection"/>
    <x v="0"/>
    <s v="Log Only"/>
    <x v="181"/>
    <x v="3"/>
    <x v="0"/>
    <x v="91"/>
    <s v="Axle"/>
    <x v="2"/>
    <n v="520609"/>
    <x v="1"/>
    <m/>
    <m/>
    <m/>
    <s v="count"/>
    <n v="513783"/>
    <d v="2025-12-01T00:00:00"/>
    <n v="1"/>
    <x v="316"/>
    <s v="Weld"/>
    <x v="7"/>
    <s v="Nathan"/>
    <s v="Yes"/>
    <s v="Studs need to be verify with the Stud ITP before to weld. _x000a_I did investigation operator said, he just checked the presence of the stud , not the type of stud. The reason behind that he got rushed and did not get enough time to inspect everything properly. "/>
    <s v="ITP sign off."/>
    <s v="N/A"/>
    <s v="N/A"/>
    <m/>
    <m/>
    <m/>
    <m/>
    <n v="20"/>
    <s v="Pending"/>
    <m/>
    <m/>
    <m/>
    <s v="1.Supervisor (days and afternoons) finish training to welders on following ITP verfication_x000a_2. Quality inspector perform 3 random audit on stud ITP "/>
    <m/>
    <m/>
    <m/>
    <m/>
    <m/>
    <m/>
  </r>
  <r>
    <x v="0"/>
    <x v="2"/>
    <s v="25-377"/>
    <s v="Initial Rejection"/>
    <x v="0"/>
    <s v="Log Only"/>
    <x v="182"/>
    <x v="3"/>
    <x v="0"/>
    <x v="77"/>
    <s v="Axle"/>
    <x v="2"/>
    <s v="900441"/>
    <x v="1"/>
    <m/>
    <m/>
    <m/>
    <s v="count"/>
    <n v="513741"/>
    <d v="2025-12-01T00:00:00"/>
    <n v="1"/>
    <x v="317"/>
    <s v="Weld"/>
    <x v="2"/>
    <s v="Adam/Nathan"/>
    <m/>
    <s v="Always use appropriate welding parameters and techniques. Operator must inspect his own work and fix it on the spot. Even single pin hole, single undercut,  weld barries, tiny lack of fusions are not acceptable anymore. Use ITP to inspect part. Vendor is informed for his part of work."/>
    <s v="Check each weld as per ITP."/>
    <s v="N/A"/>
    <s v="N/A"/>
    <m/>
    <m/>
    <m/>
    <m/>
    <n v="19"/>
    <s v="Pending"/>
    <m/>
    <m/>
    <m/>
    <m/>
    <m/>
    <m/>
    <m/>
    <m/>
    <m/>
    <m/>
  </r>
  <r>
    <x v="0"/>
    <x v="2"/>
    <s v="25-378"/>
    <s v="Initial Rejection"/>
    <x v="0"/>
    <s v="Log Only"/>
    <x v="182"/>
    <x v="3"/>
    <x v="0"/>
    <x v="88"/>
    <s v="Axle"/>
    <x v="2"/>
    <s v="900442"/>
    <x v="1"/>
    <m/>
    <m/>
    <m/>
    <s v="count"/>
    <n v="514"/>
    <d v="2025-12-01T00:00:00"/>
    <n v="1"/>
    <x v="318"/>
    <s v="Weld"/>
    <x v="2"/>
    <s v="Adam/Nathan"/>
    <m/>
    <s v="Always use appropriate welding parameters and techniques. Operator must inspect his own work and fix it on the spot. Even single pin hole, single undercut,  weld barries, tiny lack of fusions are not acceptable anymore. Use ITP to inspect part. "/>
    <s v="Check each weld as per ITP."/>
    <s v="N/A"/>
    <s v="N/A"/>
    <m/>
    <m/>
    <m/>
    <m/>
    <n v="19"/>
    <s v="Pending"/>
    <m/>
    <m/>
    <m/>
    <m/>
    <m/>
    <m/>
    <m/>
    <m/>
    <m/>
    <m/>
  </r>
  <r>
    <x v="0"/>
    <x v="2"/>
    <s v="25-379"/>
    <s v="Initial Rejection"/>
    <x v="0"/>
    <s v="5 Why"/>
    <x v="183"/>
    <x v="3"/>
    <x v="0"/>
    <x v="97"/>
    <s v="Control Box"/>
    <x v="3"/>
    <m/>
    <x v="6"/>
    <s v=""/>
    <s v=""/>
    <s v=""/>
    <s v="count"/>
    <s v="514539,_x000a_514178,_x000a_514175,_x000a_514177,_x000a_514174,_x000a_514176"/>
    <s v="2025-Nov"/>
    <n v="6"/>
    <x v="319"/>
    <s v="Shipping"/>
    <x v="17"/>
    <s v="Laura Rey"/>
    <m/>
    <m/>
    <m/>
    <m/>
    <m/>
    <m/>
    <m/>
    <m/>
    <m/>
    <n v="11"/>
    <s v="Pending"/>
    <m/>
    <m/>
    <m/>
    <m/>
    <m/>
    <m/>
    <m/>
    <m/>
    <m/>
    <m/>
  </r>
  <r>
    <x v="0"/>
    <x v="2"/>
    <s v="25-380"/>
    <s v="Internal NCR"/>
    <x v="3"/>
    <s v="8D - Internal"/>
    <x v="183"/>
    <x v="3"/>
    <x v="0"/>
    <x v="128"/>
    <s v="Axle"/>
    <x v="2"/>
    <s v="25-0800"/>
    <x v="1"/>
    <s v=""/>
    <s v=""/>
    <s v=""/>
    <s v="NA"/>
    <n v="514194"/>
    <s v="2025-Dec"/>
    <n v="1"/>
    <x v="320"/>
    <s v="Production / Quality"/>
    <x v="11"/>
    <s v="Yingman Cheng"/>
    <m/>
    <s v="Use fixture and trace correct PN# with work order._x000a_ CAR actions list"/>
    <s v="TWYN inspection and ITP checks"/>
    <m/>
    <m/>
    <m/>
    <m/>
    <m/>
    <m/>
    <n v="11"/>
    <s v="Pending"/>
    <m/>
    <m/>
    <m/>
    <m/>
    <m/>
    <m/>
    <m/>
    <m/>
    <m/>
    <m/>
  </r>
  <r>
    <x v="0"/>
    <x v="2"/>
    <s v="25-381"/>
    <s v="Initial Rejection"/>
    <x v="0"/>
    <s v="Log Only"/>
    <x v="184"/>
    <x v="0"/>
    <x v="6"/>
    <x v="77"/>
    <s v="Axle "/>
    <x v="2"/>
    <n v="520623"/>
    <x v="1"/>
    <s v=""/>
    <s v=""/>
    <s v=""/>
    <s v="count"/>
    <n v="513740"/>
    <s v="2025-Dec"/>
    <n v="1"/>
    <x v="321"/>
    <s v="Weld"/>
    <x v="5"/>
    <s v="Adam/Nathan"/>
    <s v="Yes"/>
    <s v="Fixture must be used to weld the componenets around the manhole and do not add excessive weld around the brackets."/>
    <s v="Need to use the fixture again after fully welded to verify the location"/>
    <s v="N/A"/>
    <s v="N/A"/>
    <m/>
    <m/>
    <m/>
    <m/>
    <n v="6"/>
    <s v="Pending"/>
    <m/>
    <m/>
    <m/>
    <m/>
    <m/>
    <m/>
    <m/>
    <m/>
    <m/>
    <m/>
  </r>
  <r>
    <x v="2"/>
    <x v="2"/>
    <s v="25-382"/>
    <s v="Internal Audit"/>
    <x v="1"/>
    <s v="8D - Internal"/>
    <x v="185"/>
    <x v="3"/>
    <x v="0"/>
    <x v="129"/>
    <s v="N/A"/>
    <x v="0"/>
    <s v="N/A"/>
    <x v="14"/>
    <s v=""/>
    <s v=""/>
    <s v=""/>
    <s v="N/A"/>
    <s v="N/A"/>
    <s v="N/A"/>
    <n v="1"/>
    <x v="322"/>
    <s v="Quality"/>
    <x v="48"/>
    <s v="Stephanie"/>
    <s v="Yes"/>
    <s v="Process changes as per corrective action"/>
    <s v="Process changes as per corrective action"/>
    <s v="N/A"/>
    <s v="N/A"/>
    <m/>
    <m/>
    <m/>
    <m/>
    <n v="30"/>
    <s v="Pending"/>
    <m/>
    <m/>
    <m/>
    <m/>
    <m/>
    <m/>
    <m/>
    <m/>
    <m/>
    <m/>
  </r>
  <r>
    <x v="0"/>
    <x v="2"/>
    <s v="25-383"/>
    <s v="Initial Rejection"/>
    <x v="0"/>
    <s v="Log Only"/>
    <x v="184"/>
    <x v="0"/>
    <x v="6"/>
    <x v="130"/>
    <s v="Deck"/>
    <x v="5"/>
    <s v="954533"/>
    <x v="1"/>
    <s v=""/>
    <s v=""/>
    <s v=""/>
    <s v="count"/>
    <n v="513652"/>
    <s v="2025-Dec"/>
    <n v="1"/>
    <x v="323"/>
    <s v="Weld"/>
    <x v="49"/>
    <s v="Adam/Nathan"/>
    <s v="N/A"/>
    <m/>
    <m/>
    <m/>
    <m/>
    <m/>
    <m/>
    <m/>
    <m/>
    <n v="6"/>
    <s v="Pending"/>
    <m/>
    <m/>
    <m/>
    <m/>
    <m/>
    <m/>
    <m/>
    <m/>
    <m/>
    <m/>
  </r>
  <r>
    <x v="0"/>
    <x v="2"/>
    <s v="25-384"/>
    <s v="Initial Rejection"/>
    <x v="0"/>
    <s v="8D - Customer"/>
    <x v="186"/>
    <x v="0"/>
    <x v="6"/>
    <x v="99"/>
    <s v="Cab G"/>
    <x v="1"/>
    <s v="520620"/>
    <x v="1"/>
    <s v=""/>
    <s v=""/>
    <s v=""/>
    <s v="count"/>
    <n v="512197"/>
    <d v="2026-11-25T00:00:00"/>
    <n v="1"/>
    <x v="324"/>
    <s v="Paint"/>
    <x v="20"/>
    <s v="Dan Bertin"/>
    <s v="No"/>
    <m/>
    <m/>
    <m/>
    <m/>
    <m/>
    <m/>
    <m/>
    <m/>
    <n v="9"/>
    <s v="Pending"/>
    <m/>
    <m/>
    <m/>
    <m/>
    <m/>
    <m/>
    <m/>
    <m/>
    <m/>
    <m/>
  </r>
  <r>
    <x v="0"/>
    <x v="2"/>
    <s v="25-385"/>
    <s v="Initial Rejection"/>
    <x v="0"/>
    <s v="Log Only"/>
    <x v="184"/>
    <x v="0"/>
    <x v="6"/>
    <x v="131"/>
    <s v="Perforated Sheet"/>
    <x v="0"/>
    <n v="311850"/>
    <x v="1"/>
    <s v=""/>
    <s v=""/>
    <s v=""/>
    <s v="count"/>
    <m/>
    <d v="2026-11-25T00:00:00"/>
    <n v="7"/>
    <x v="325"/>
    <s v="Shipping"/>
    <x v="11"/>
    <s v="Laura Rey"/>
    <s v="No"/>
    <s v="After entering the part numbers in Visual from customer PO, we need to cross check the list to ensure its same"/>
    <s v="All shippers must have a copy of actual customer PO and verify all parts to this PO prior to shipping"/>
    <m/>
    <m/>
    <m/>
    <m/>
    <m/>
    <m/>
    <n v="6"/>
    <s v="Pending"/>
    <m/>
    <m/>
    <m/>
    <m/>
    <m/>
    <m/>
    <m/>
    <m/>
    <m/>
    <m/>
  </r>
  <r>
    <x v="0"/>
    <x v="2"/>
    <s v="25-386"/>
    <s v="Initial Rejection"/>
    <x v="0"/>
    <s v="Log Only"/>
    <x v="187"/>
    <x v="0"/>
    <x v="6"/>
    <x v="132"/>
    <s v="Deck"/>
    <x v="5"/>
    <n v="954535"/>
    <x v="1"/>
    <s v=""/>
    <s v=""/>
    <s v=""/>
    <s v="count"/>
    <n v="513797"/>
    <m/>
    <n v="1"/>
    <x v="326"/>
    <s v="Weld"/>
    <x v="42"/>
    <s v="Adam/Nathan"/>
    <s v="N/A"/>
    <m/>
    <m/>
    <m/>
    <m/>
    <m/>
    <m/>
    <m/>
    <m/>
    <n v="5"/>
    <s v="Pending"/>
    <m/>
    <m/>
    <m/>
    <m/>
    <m/>
    <m/>
    <m/>
    <m/>
    <m/>
    <m/>
  </r>
  <r>
    <x v="0"/>
    <x v="2"/>
    <s v="25-387"/>
    <s v="Initial Rejection"/>
    <x v="0"/>
    <s v="Log Only"/>
    <x v="188"/>
    <x v="0"/>
    <x v="6"/>
    <x v="31"/>
    <s v="Cabinet"/>
    <x v="1"/>
    <n v="520634"/>
    <x v="1"/>
    <s v=""/>
    <s v=""/>
    <s v=""/>
    <s v="count"/>
    <n v="514593"/>
    <d v="2026-12-25T00:00:00"/>
    <n v="1"/>
    <x v="327"/>
    <s v="Assembly"/>
    <x v="0"/>
    <s v="Adam/Nathan"/>
    <s v="No"/>
    <m/>
    <m/>
    <m/>
    <m/>
    <m/>
    <m/>
    <m/>
    <m/>
    <n v="4"/>
    <s v="Pending"/>
    <m/>
    <m/>
    <m/>
    <m/>
    <m/>
    <m/>
    <m/>
    <m/>
    <m/>
    <m/>
  </r>
  <r>
    <x v="0"/>
    <x v="2"/>
    <s v="25-388"/>
    <s v="Initial Rejection"/>
    <x v="0"/>
    <s v="Log Only"/>
    <x v="189"/>
    <x v="0"/>
    <x v="6"/>
    <x v="91"/>
    <s v="Axle Housing STR"/>
    <x v="2"/>
    <n v="900473"/>
    <x v="1"/>
    <s v=""/>
    <s v=""/>
    <s v=""/>
    <s v="count"/>
    <n v="513784"/>
    <d v="2026-12-25T00:00:00"/>
    <n v="1"/>
    <x v="328"/>
    <s v="Weld"/>
    <x v="2"/>
    <s v="Adam/Nathan"/>
    <m/>
    <m/>
    <m/>
    <m/>
    <m/>
    <m/>
    <m/>
    <m/>
    <m/>
    <n v="3"/>
    <s v="Pending"/>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r>
    <x v="1"/>
    <x v="3"/>
    <m/>
    <m/>
    <x v="2"/>
    <m/>
    <x v="6"/>
    <x v="0"/>
    <x v="7"/>
    <x v="6"/>
    <m/>
    <x v="0"/>
    <m/>
    <x v="3"/>
    <s v=""/>
    <s v=""/>
    <s v=""/>
    <s v="count"/>
    <m/>
    <m/>
    <m/>
    <x v="9"/>
    <m/>
    <x v="4"/>
    <m/>
    <m/>
    <m/>
    <m/>
    <m/>
    <m/>
    <m/>
    <m/>
    <m/>
    <m/>
    <s v=""/>
    <s v=""/>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95E955-88DF-4C50-B248-43FCAFD37B51}" name="PivotTable1" cacheId="5"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8:B97" firstHeaderRow="1" firstDataRow="1" firstDataCol="1" rowPageCount="4" colPageCount="1"/>
  <pivotFields count="46">
    <pivotField axis="axisPage" showAll="0">
      <items count="6">
        <item x="0"/>
        <item m="1" x="4"/>
        <item x="2"/>
        <item m="1" x="3"/>
        <item x="1"/>
        <item t="default"/>
      </items>
    </pivotField>
    <pivotField axis="axisPage" multipleItemSelectionAllowed="1" showAll="0">
      <items count="10">
        <item h="1" x="4"/>
        <item x="0"/>
        <item x="1"/>
        <item x="5"/>
        <item m="1" x="8"/>
        <item x="2"/>
        <item x="6"/>
        <item m="1" x="7"/>
        <item x="3"/>
        <item t="default"/>
      </items>
    </pivotField>
    <pivotField dataField="1" showAll="0"/>
    <pivotField showAll="0"/>
    <pivotField axis="axisPage" showAll="0">
      <items count="5">
        <item x="1"/>
        <item x="0"/>
        <item x="3"/>
        <item x="2"/>
        <item t="default"/>
      </items>
    </pivotField>
    <pivotField showAll="0"/>
    <pivotField showAll="0"/>
    <pivotField axis="axisRow" showAll="0">
      <items count="17">
        <item x="0"/>
        <item x="6"/>
        <item x="7"/>
        <item x="10"/>
        <item x="1"/>
        <item x="2"/>
        <item x="11"/>
        <item x="12"/>
        <item x="13"/>
        <item x="14"/>
        <item x="15"/>
        <item x="3"/>
        <item x="9"/>
        <item x="4"/>
        <item x="8"/>
        <item x="5"/>
        <item t="default"/>
      </items>
    </pivotField>
    <pivotField axis="axisRow" showAll="0">
      <items count="9">
        <item x="7"/>
        <item x="0"/>
        <item x="6"/>
        <item x="4"/>
        <item x="5"/>
        <item x="1"/>
        <item x="3"/>
        <item x="2"/>
        <item t="default"/>
      </items>
    </pivotField>
    <pivotField showAll="0"/>
    <pivotField showAll="0"/>
    <pivotField axis="axisRow" multipleItemSelectionAllowed="1" showAll="0">
      <items count="8">
        <item x="2"/>
        <item x="1"/>
        <item x="3"/>
        <item x="5"/>
        <item x="4"/>
        <item x="0"/>
        <item x="6"/>
        <item t="default"/>
      </items>
    </pivotField>
    <pivotField showAll="0"/>
    <pivotField axis="axisPage" showAll="0">
      <items count="16">
        <item x="12"/>
        <item x="13"/>
        <item x="7"/>
        <item x="8"/>
        <item x="2"/>
        <item x="1"/>
        <item x="5"/>
        <item x="9"/>
        <item x="0"/>
        <item x="14"/>
        <item x="11"/>
        <item x="10"/>
        <item x="6"/>
        <item x="4"/>
        <item x="3"/>
        <item t="default"/>
      </items>
    </pivotField>
    <pivotField showAll="0"/>
    <pivotField showAll="0"/>
    <pivotField showAll="0"/>
    <pivotField showAll="0"/>
    <pivotField showAll="0"/>
    <pivotField showAll="0"/>
    <pivotField showAll="0"/>
    <pivotField showAll="0"/>
    <pivotField showAll="0"/>
    <pivotField showAll="0">
      <items count="98">
        <item x="22"/>
        <item m="1" x="82"/>
        <item m="1" x="80"/>
        <item m="1" x="67"/>
        <item x="21"/>
        <item m="1" x="70"/>
        <item x="30"/>
        <item m="1" x="78"/>
        <item x="17"/>
        <item x="43"/>
        <item x="6"/>
        <item m="1" x="63"/>
        <item x="26"/>
        <item m="1" x="91"/>
        <item m="1" x="84"/>
        <item x="18"/>
        <item m="1" x="64"/>
        <item m="1" x="66"/>
        <item x="28"/>
        <item x="48"/>
        <item x="13"/>
        <item x="29"/>
        <item m="1" x="86"/>
        <item x="35"/>
        <item m="1" x="77"/>
        <item m="1" x="88"/>
        <item m="1" x="71"/>
        <item x="27"/>
        <item m="1" x="89"/>
        <item x="15"/>
        <item x="0"/>
        <item m="1" x="96"/>
        <item x="41"/>
        <item m="1" x="72"/>
        <item m="1" x="57"/>
        <item x="23"/>
        <item m="1" x="83"/>
        <item x="40"/>
        <item m="1" x="74"/>
        <item x="46"/>
        <item x="16"/>
        <item m="1" x="90"/>
        <item m="1" x="54"/>
        <item m="1" x="55"/>
        <item x="5"/>
        <item m="1" x="85"/>
        <item m="1" x="56"/>
        <item x="14"/>
        <item x="39"/>
        <item m="1" x="51"/>
        <item m="1" x="50"/>
        <item m="1" x="87"/>
        <item x="24"/>
        <item x="36"/>
        <item m="1" x="52"/>
        <item x="20"/>
        <item x="1"/>
        <item m="1" x="60"/>
        <item x="42"/>
        <item m="1" x="92"/>
        <item m="1" x="59"/>
        <item x="32"/>
        <item m="1" x="93"/>
        <item m="1" x="58"/>
        <item m="1" x="68"/>
        <item x="8"/>
        <item m="1" x="79"/>
        <item m="1" x="73"/>
        <item x="3"/>
        <item m="1" x="65"/>
        <item x="37"/>
        <item m="1" x="81"/>
        <item x="45"/>
        <item x="12"/>
        <item m="1" x="76"/>
        <item x="38"/>
        <item m="1" x="94"/>
        <item m="1" x="95"/>
        <item m="1" x="53"/>
        <item x="9"/>
        <item x="2"/>
        <item m="1" x="69"/>
        <item m="1" x="61"/>
        <item x="44"/>
        <item x="49"/>
        <item x="7"/>
        <item m="1" x="75"/>
        <item x="19"/>
        <item x="25"/>
        <item x="11"/>
        <item x="33"/>
        <item x="31"/>
        <item x="34"/>
        <item x="10"/>
        <item m="1" x="62"/>
        <item x="4"/>
        <item x="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8"/>
    <field x="7"/>
    <field x="11"/>
  </rowFields>
  <rowItems count="89">
    <i>
      <x v="1"/>
    </i>
    <i r="1">
      <x/>
    </i>
    <i r="2">
      <x/>
    </i>
    <i r="2">
      <x v="1"/>
    </i>
    <i r="2">
      <x v="2"/>
    </i>
    <i r="2">
      <x v="3"/>
    </i>
    <i r="2">
      <x v="5"/>
    </i>
    <i r="1">
      <x v="1"/>
    </i>
    <i r="2">
      <x/>
    </i>
    <i r="2">
      <x v="1"/>
    </i>
    <i r="2">
      <x v="2"/>
    </i>
    <i r="2">
      <x v="3"/>
    </i>
    <i r="2">
      <x v="4"/>
    </i>
    <i r="2">
      <x v="6"/>
    </i>
    <i r="1">
      <x v="2"/>
    </i>
    <i r="2">
      <x/>
    </i>
    <i r="2">
      <x v="1"/>
    </i>
    <i r="2">
      <x v="2"/>
    </i>
    <i r="2">
      <x v="3"/>
    </i>
    <i r="2">
      <x v="4"/>
    </i>
    <i r="2">
      <x v="5"/>
    </i>
    <i r="1">
      <x v="3"/>
    </i>
    <i r="2">
      <x/>
    </i>
    <i r="2">
      <x v="1"/>
    </i>
    <i r="2">
      <x v="3"/>
    </i>
    <i r="1">
      <x v="4"/>
    </i>
    <i r="2">
      <x/>
    </i>
    <i r="2">
      <x v="1"/>
    </i>
    <i r="2">
      <x v="2"/>
    </i>
    <i r="2">
      <x v="3"/>
    </i>
    <i r="2">
      <x v="5"/>
    </i>
    <i r="1">
      <x v="5"/>
    </i>
    <i r="2">
      <x/>
    </i>
    <i r="2">
      <x v="1"/>
    </i>
    <i r="2">
      <x v="3"/>
    </i>
    <i r="2">
      <x v="4"/>
    </i>
    <i r="1">
      <x v="6"/>
    </i>
    <i r="2">
      <x/>
    </i>
    <i r="2">
      <x v="1"/>
    </i>
    <i r="2">
      <x v="2"/>
    </i>
    <i r="2">
      <x v="3"/>
    </i>
    <i r="1">
      <x v="7"/>
    </i>
    <i r="2">
      <x/>
    </i>
    <i r="2">
      <x v="1"/>
    </i>
    <i r="2">
      <x v="3"/>
    </i>
    <i r="2">
      <x v="5"/>
    </i>
    <i r="2">
      <x v="6"/>
    </i>
    <i r="1">
      <x v="8"/>
    </i>
    <i r="2">
      <x/>
    </i>
    <i r="2">
      <x v="1"/>
    </i>
    <i r="2">
      <x v="3"/>
    </i>
    <i r="2">
      <x v="4"/>
    </i>
    <i r="2">
      <x v="5"/>
    </i>
    <i r="2">
      <x v="6"/>
    </i>
    <i r="1">
      <x v="9"/>
    </i>
    <i r="2">
      <x/>
    </i>
    <i r="2">
      <x v="1"/>
    </i>
    <i r="2">
      <x v="3"/>
    </i>
    <i r="2">
      <x v="4"/>
    </i>
    <i r="2">
      <x v="5"/>
    </i>
    <i r="2">
      <x v="6"/>
    </i>
    <i r="1">
      <x v="10"/>
    </i>
    <i r="2">
      <x/>
    </i>
    <i r="2">
      <x v="1"/>
    </i>
    <i r="2">
      <x v="3"/>
    </i>
    <i r="2">
      <x v="5"/>
    </i>
    <i r="2">
      <x v="6"/>
    </i>
    <i r="1">
      <x v="11"/>
    </i>
    <i r="2">
      <x/>
    </i>
    <i r="2">
      <x v="2"/>
    </i>
    <i r="2">
      <x v="3"/>
    </i>
    <i r="2">
      <x v="4"/>
    </i>
    <i r="2">
      <x v="5"/>
    </i>
    <i>
      <x v="2"/>
    </i>
    <i r="1">
      <x/>
    </i>
    <i r="2">
      <x/>
    </i>
    <i r="2">
      <x v="1"/>
    </i>
    <i r="2">
      <x v="3"/>
    </i>
    <i r="2">
      <x v="5"/>
    </i>
    <i>
      <x v="3"/>
    </i>
    <i r="1">
      <x v="12"/>
    </i>
    <i r="2">
      <x v="1"/>
    </i>
    <i>
      <x v="4"/>
    </i>
    <i r="1">
      <x v="12"/>
    </i>
    <i r="2">
      <x/>
    </i>
    <i>
      <x v="7"/>
    </i>
    <i r="1">
      <x v="15"/>
    </i>
    <i r="2">
      <x/>
    </i>
    <i t="grand">
      <x/>
    </i>
  </rowItems>
  <colItems count="1">
    <i/>
  </colItems>
  <pageFields count="4">
    <pageField fld="0" item="0" hier="-1"/>
    <pageField fld="1" hier="-1"/>
    <pageField fld="4" item="1" hier="-1"/>
    <pageField fld="13" item="5" hier="-1"/>
  </pageFields>
  <dataFields count="1">
    <dataField name="Count of Internal CAR #"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23CD5F-1B46-4B4D-BA6A-F6517C5118C6}" name="PivotTable5" cacheId="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K4:O14" firstHeaderRow="1" firstDataRow="2" firstDataCol="1" rowPageCount="1" colPageCount="1"/>
  <pivotFields count="36">
    <pivotField showAll="0"/>
    <pivotField axis="axisPage" multipleItemSelectionAllowed="1" showAll="0">
      <items count="10">
        <item h="1" x="1"/>
        <item x="0"/>
        <item h="1" x="6"/>
        <item h="1" x="2"/>
        <item x="3"/>
        <item h="1" x="4"/>
        <item h="1" x="8"/>
        <item h="1" x="5"/>
        <item h="1" x="7"/>
        <item t="default"/>
      </items>
    </pivotField>
    <pivotField dataField="1" showAll="0"/>
    <pivotField axis="axisCol" showAll="0">
      <items count="7">
        <item x="0"/>
        <item x="2"/>
        <item x="1"/>
        <item x="3"/>
        <item x="4"/>
        <item x="5"/>
        <item t="default"/>
      </items>
    </pivotField>
    <pivotField showAll="0"/>
    <pivotField showAll="0"/>
    <pivotField multipleItemSelectionAllowed="1" showAll="0">
      <items count="571">
        <item x="2"/>
        <item x="3"/>
        <item x="4"/>
        <item x="5"/>
        <item x="6"/>
        <item x="7"/>
        <item x="9"/>
        <item x="8"/>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51"/>
        <item x="42"/>
        <item x="43"/>
        <item x="44"/>
        <item x="45"/>
        <item x="46"/>
        <item x="47"/>
        <item x="56"/>
        <item x="48"/>
        <item x="49"/>
        <item x="50"/>
        <item x="53"/>
        <item x="52"/>
        <item x="54"/>
        <item x="55"/>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5"/>
        <item x="94"/>
        <item x="96"/>
        <item x="97"/>
        <item x="98"/>
        <item x="99"/>
        <item x="121"/>
        <item x="100"/>
        <item x="101"/>
        <item x="102"/>
        <item x="104"/>
        <item x="105"/>
        <item x="103"/>
        <item x="106"/>
        <item x="107"/>
        <item x="108"/>
        <item x="109"/>
        <item x="111"/>
        <item x="112"/>
        <item x="113"/>
        <item x="114"/>
        <item x="115"/>
        <item x="110"/>
        <item x="116"/>
        <item x="117"/>
        <item x="118"/>
        <item x="119"/>
        <item x="120"/>
        <item x="122"/>
        <item x="123"/>
        <item x="124"/>
        <item x="125"/>
        <item x="126"/>
        <item x="127"/>
        <item x="128"/>
        <item x="129"/>
        <item x="131"/>
        <item x="130"/>
        <item x="132"/>
        <item x="133"/>
        <item x="134"/>
        <item x="135"/>
        <item x="136"/>
        <item x="138"/>
        <item x="137"/>
        <item x="139"/>
        <item x="140"/>
        <item x="141"/>
        <item x="142"/>
        <item x="143"/>
        <item x="144"/>
        <item x="145"/>
        <item x="146"/>
        <item x="147"/>
        <item x="148"/>
        <item x="149"/>
        <item x="150"/>
        <item x="151"/>
        <item x="152"/>
        <item x="154"/>
        <item x="153"/>
        <item x="155"/>
        <item x="156"/>
        <item x="157"/>
        <item x="158"/>
        <item x="159"/>
        <item x="160"/>
        <item x="161"/>
        <item x="205"/>
        <item x="162"/>
        <item x="163"/>
        <item x="164"/>
        <item x="168"/>
        <item x="165"/>
        <item x="166"/>
        <item x="167"/>
        <item x="169"/>
        <item x="170"/>
        <item x="171"/>
        <item x="206"/>
        <item x="172"/>
        <item x="173"/>
        <item x="174"/>
        <item x="175"/>
        <item x="176"/>
        <item x="181"/>
        <item x="177"/>
        <item x="178"/>
        <item x="179"/>
        <item x="180"/>
        <item x="182"/>
        <item x="183"/>
        <item x="184"/>
        <item x="185"/>
        <item x="186"/>
        <item x="187"/>
        <item x="188"/>
        <item x="189"/>
        <item x="190"/>
        <item x="207"/>
        <item x="191"/>
        <item x="192"/>
        <item x="193"/>
        <item x="194"/>
        <item x="195"/>
        <item x="196"/>
        <item x="197"/>
        <item x="198"/>
        <item x="1"/>
        <item x="199"/>
        <item x="200"/>
        <item x="201"/>
        <item x="202"/>
        <item x="203"/>
        <item x="204"/>
        <item x="208"/>
        <item x="209"/>
        <item x="210"/>
        <item x="211"/>
        <item x="212"/>
        <item x="213"/>
        <item x="214"/>
        <item x="215"/>
        <item x="216"/>
        <item x="217"/>
        <item x="218"/>
        <item x="219"/>
        <item x="221"/>
        <item x="220"/>
        <item x="222"/>
        <item x="223"/>
        <item x="224"/>
        <item x="225"/>
        <item x="226"/>
        <item x="227"/>
        <item x="228"/>
        <item x="229"/>
        <item x="230"/>
        <item x="231"/>
        <item x="232"/>
        <item x="233"/>
        <item x="234"/>
        <item x="235"/>
        <item x="236"/>
        <item x="237"/>
        <item x="238"/>
        <item x="239"/>
        <item x="240"/>
        <item x="241"/>
        <item x="243"/>
        <item x="242"/>
        <item x="244"/>
        <item x="245"/>
        <item x="246"/>
        <item x="249"/>
        <item x="247"/>
        <item x="248"/>
        <item x="250"/>
        <item x="251"/>
        <item x="252"/>
        <item x="253"/>
        <item x="255"/>
        <item x="256"/>
        <item x="257"/>
        <item x="258"/>
        <item x="259"/>
        <item x="260"/>
        <item x="261"/>
        <item x="264"/>
        <item x="263"/>
        <item x="262"/>
        <item x="266"/>
        <item x="265"/>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3"/>
        <item x="301"/>
        <item x="302"/>
        <item x="304"/>
        <item x="305"/>
        <item x="306"/>
        <item x="308"/>
        <item x="307"/>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3"/>
        <item x="342"/>
        <item x="344"/>
        <item x="345"/>
        <item x="346"/>
        <item x="347"/>
        <item x="348"/>
        <item x="349"/>
        <item x="350"/>
        <item x="351"/>
        <item x="352"/>
        <item x="353"/>
        <item x="354"/>
        <item x="355"/>
        <item x="356"/>
        <item x="357"/>
        <item x="358"/>
        <item x="359"/>
        <item x="362"/>
        <item x="360"/>
        <item x="361"/>
        <item x="363"/>
        <item x="364"/>
        <item x="365"/>
        <item x="366"/>
        <item x="367"/>
        <item x="368"/>
        <item x="369"/>
        <item x="370"/>
        <item x="371"/>
        <item x="372"/>
        <item x="373"/>
        <item x="374"/>
        <item x="381"/>
        <item x="384"/>
        <item x="375"/>
        <item x="383"/>
        <item x="376"/>
        <item x="377"/>
        <item x="378"/>
        <item x="379"/>
        <item x="380"/>
        <item x="382"/>
        <item x="385"/>
        <item x="408"/>
        <item x="386"/>
        <item x="387"/>
        <item x="390"/>
        <item x="388"/>
        <item x="391"/>
        <item x="389"/>
        <item x="392"/>
        <item x="393"/>
        <item x="394"/>
        <item x="395"/>
        <item x="396"/>
        <item x="397"/>
        <item x="398"/>
        <item x="254"/>
        <item x="399"/>
        <item x="400"/>
        <item x="401"/>
        <item x="402"/>
        <item x="403"/>
        <item x="404"/>
        <item x="405"/>
        <item x="406"/>
        <item x="407"/>
        <item x="409"/>
        <item x="410"/>
        <item x="446"/>
        <item x="413"/>
        <item x="414"/>
        <item x="415"/>
        <item m="1" x="569"/>
        <item x="416"/>
        <item x="417"/>
        <item x="418"/>
        <item x="419"/>
        <item x="420"/>
        <item x="421"/>
        <item x="422"/>
        <item x="423"/>
        <item x="424"/>
        <item x="425"/>
        <item x="426"/>
        <item x="427"/>
        <item x="428"/>
        <item x="411"/>
        <item x="429"/>
        <item x="430"/>
        <item x="431"/>
        <item x="432"/>
        <item x="433"/>
        <item x="434"/>
        <item x="435"/>
        <item x="436"/>
        <item x="437"/>
        <item x="438"/>
        <item x="439"/>
        <item x="0"/>
        <item x="440"/>
        <item x="441"/>
        <item x="442"/>
        <item x="443"/>
        <item x="444"/>
        <item x="445"/>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12"/>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t="default"/>
      </items>
    </pivotField>
    <pivotField showAll="0"/>
    <pivotField showAll="0"/>
    <pivotField showAll="0"/>
    <pivotField axis="axisRow" showAll="0">
      <items count="31">
        <item sd="0" x="8"/>
        <item sd="0" x="4"/>
        <item sd="0" x="1"/>
        <item sd="0" x="9"/>
        <item sd="0" x="0"/>
        <item sd="0" x="12"/>
        <item sd="0" x="5"/>
        <item h="1" sd="0" x="2"/>
        <item sd="0" x="18"/>
        <item sd="0" x="3"/>
        <item sd="0" x="10"/>
        <item h="1" sd="0" m="1" x="27"/>
        <item sd="0" x="6"/>
        <item sd="0" x="11"/>
        <item sd="0" x="7"/>
        <item sd="0" x="13"/>
        <item sd="0" m="1" x="28"/>
        <item sd="0" x="15"/>
        <item sd="0" x="16"/>
        <item sd="0" x="17"/>
        <item h="1" sd="0" m="1" x="29"/>
        <item sd="0" x="19"/>
        <item sd="0" x="20"/>
        <item sd="0" x="21"/>
        <item h="1" x="22"/>
        <item h="1" x="14"/>
        <item h="1" x="23"/>
        <item h="1" x="24"/>
        <item h="1" x="25"/>
        <item h="1" x="26"/>
        <item t="default" sd="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9">
        <item h="1" x="3"/>
        <item x="4"/>
        <item h="1" x="5"/>
        <item h="1" x="6"/>
        <item h="1" x="0"/>
        <item h="1" x="1"/>
        <item h="1" x="2"/>
        <item h="1" x="7"/>
        <item t="default"/>
      </items>
    </pivotField>
  </pivotFields>
  <rowFields count="3">
    <field x="10"/>
    <field x="34"/>
    <field x="35"/>
  </rowFields>
  <rowItems count="9">
    <i>
      <x/>
    </i>
    <i>
      <x v="2"/>
    </i>
    <i>
      <x v="4"/>
    </i>
    <i>
      <x v="5"/>
    </i>
    <i>
      <x v="6"/>
    </i>
    <i>
      <x v="9"/>
    </i>
    <i>
      <x v="10"/>
    </i>
    <i>
      <x v="14"/>
    </i>
    <i t="grand">
      <x/>
    </i>
  </rowItems>
  <colFields count="1">
    <field x="3"/>
  </colFields>
  <colItems count="4">
    <i>
      <x/>
    </i>
    <i>
      <x v="1"/>
    </i>
    <i>
      <x v="3"/>
    </i>
    <i t="grand">
      <x/>
    </i>
  </colItems>
  <pageFields count="1">
    <pageField fld="1" hier="-1"/>
  </pageFields>
  <dataFields count="1">
    <dataField name="Count of Log #" fld="2"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0"/>
          </reference>
        </references>
      </pivotArea>
    </chartFormat>
    <chartFormat chart="0" format="6" series="1">
      <pivotArea type="data" outline="0" fieldPosition="0">
        <references count="2">
          <reference field="4294967294" count="1" selected="0">
            <x v="0"/>
          </reference>
          <reference field="3" count="1" selected="0">
            <x v="3"/>
          </reference>
        </references>
      </pivotArea>
    </chartFormat>
    <chartFormat chart="0" format="7" series="1">
      <pivotArea type="data" outline="0" fieldPosition="0">
        <references count="2">
          <reference field="4294967294" count="1" selected="0">
            <x v="0"/>
          </reference>
          <reference field="3" count="1" selected="0">
            <x v="4"/>
          </reference>
        </references>
      </pivotArea>
    </chartFormat>
    <chartFormat chart="0" format="8"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309DC5-2BA7-4E74-8A42-446EA5763062}" name="PivotTable1" cacheId="5" applyNumberFormats="0" applyBorderFormats="0" applyFontFormats="0" applyPatternFormats="0" applyAlignmentFormats="0" applyWidthHeightFormats="1" dataCaption="Values" updatedVersion="8" minRefreshableVersion="3" useAutoFormatting="1" itemPrintTitles="1" createdVersion="4" indent="0" multipleFieldFilters="0" chartFormat="1">
  <location ref="E5:E6" firstHeaderRow="1" firstDataRow="1" firstDataCol="1" rowPageCount="3" colPageCount="1"/>
  <pivotFields count="46">
    <pivotField axis="axisPage" showAll="0">
      <items count="6">
        <item x="0"/>
        <item m="1" x="4"/>
        <item x="2"/>
        <item m="1" x="3"/>
        <item x="1"/>
        <item t="default"/>
      </items>
    </pivotField>
    <pivotField axis="axisPage" multipleItemSelectionAllowed="1" showAll="0">
      <items count="10">
        <item h="1" x="4"/>
        <item x="0"/>
        <item h="1" x="1"/>
        <item x="5"/>
        <item h="1" m="1" x="8"/>
        <item x="2"/>
        <item h="1" x="6"/>
        <item h="1" m="1" x="7"/>
        <item h="1" x="3"/>
        <item t="default"/>
      </items>
    </pivotField>
    <pivotField showAll="0"/>
    <pivotField showAll="0"/>
    <pivotField showAll="0"/>
    <pivotField showAll="0"/>
    <pivotField axis="axisRow" showAll="0">
      <items count="782">
        <item m="1" x="193"/>
        <item m="1" x="194"/>
        <item m="1" x="195"/>
        <item m="1" x="196"/>
        <item m="1" x="197"/>
        <item m="1" x="198"/>
        <item m="1" x="200"/>
        <item m="1" x="1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42"/>
        <item m="1" x="233"/>
        <item m="1" x="234"/>
        <item m="1" x="235"/>
        <item m="1" x="236"/>
        <item m="1" x="237"/>
        <item m="1" x="238"/>
        <item m="1" x="247"/>
        <item m="1" x="239"/>
        <item m="1" x="240"/>
        <item m="1" x="241"/>
        <item m="1" x="244"/>
        <item m="1" x="243"/>
        <item m="1" x="245"/>
        <item m="1" x="246"/>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277"/>
        <item m="1" x="278"/>
        <item m="1" x="279"/>
        <item m="1" x="280"/>
        <item m="1" x="281"/>
        <item m="1" x="282"/>
        <item m="1" x="283"/>
        <item m="1" x="284"/>
        <item m="1" x="286"/>
        <item m="1" x="285"/>
        <item m="1" x="287"/>
        <item m="1" x="288"/>
        <item m="1" x="289"/>
        <item m="1" x="290"/>
        <item m="1" x="312"/>
        <item m="1" x="291"/>
        <item m="1" x="292"/>
        <item m="1" x="293"/>
        <item m="1" x="295"/>
        <item m="1" x="296"/>
        <item m="1" x="294"/>
        <item m="1" x="297"/>
        <item m="1" x="298"/>
        <item m="1" x="299"/>
        <item m="1" x="300"/>
        <item m="1" x="302"/>
        <item m="1" x="303"/>
        <item m="1" x="304"/>
        <item m="1" x="305"/>
        <item m="1" x="306"/>
        <item m="1" x="301"/>
        <item m="1" x="307"/>
        <item m="1" x="308"/>
        <item m="1" x="309"/>
        <item m="1" x="310"/>
        <item m="1" x="311"/>
        <item m="1" x="313"/>
        <item m="1" x="314"/>
        <item m="1" x="315"/>
        <item m="1" x="316"/>
        <item m="1" x="317"/>
        <item m="1" x="318"/>
        <item m="1" x="319"/>
        <item m="1" x="320"/>
        <item m="1" x="322"/>
        <item m="1" x="321"/>
        <item m="1" x="323"/>
        <item m="1" x="324"/>
        <item m="1" x="325"/>
        <item m="1" x="326"/>
        <item m="1" x="327"/>
        <item m="1" x="329"/>
        <item m="1" x="328"/>
        <item m="1" x="330"/>
        <item m="1" x="331"/>
        <item m="1" x="332"/>
        <item m="1" x="333"/>
        <item m="1" x="334"/>
        <item m="1" x="335"/>
        <item m="1" x="336"/>
        <item m="1" x="337"/>
        <item m="1" x="338"/>
        <item m="1" x="339"/>
        <item m="1" x="340"/>
        <item m="1" x="341"/>
        <item m="1" x="342"/>
        <item m="1" x="343"/>
        <item m="1" x="345"/>
        <item m="1" x="344"/>
        <item m="1" x="346"/>
        <item m="1" x="347"/>
        <item m="1" x="348"/>
        <item m="1" x="349"/>
        <item m="1" x="350"/>
        <item m="1" x="351"/>
        <item m="1" x="352"/>
        <item m="1" x="396"/>
        <item m="1" x="353"/>
        <item m="1" x="354"/>
        <item m="1" x="355"/>
        <item m="1" x="359"/>
        <item m="1" x="356"/>
        <item m="1" x="357"/>
        <item m="1" x="358"/>
        <item m="1" x="360"/>
        <item m="1" x="361"/>
        <item m="1" x="362"/>
        <item m="1" x="397"/>
        <item m="1" x="363"/>
        <item m="1" x="364"/>
        <item m="1" x="365"/>
        <item m="1" x="366"/>
        <item m="1" x="367"/>
        <item m="1" x="372"/>
        <item m="1" x="368"/>
        <item m="1" x="369"/>
        <item m="1" x="370"/>
        <item m="1" x="371"/>
        <item m="1" x="373"/>
        <item m="1" x="374"/>
        <item m="1" x="375"/>
        <item m="1" x="376"/>
        <item m="1" x="377"/>
        <item m="1" x="378"/>
        <item m="1" x="379"/>
        <item m="1" x="380"/>
        <item m="1" x="381"/>
        <item m="1" x="398"/>
        <item m="1" x="382"/>
        <item m="1" x="383"/>
        <item m="1" x="384"/>
        <item m="1" x="385"/>
        <item m="1" x="386"/>
        <item m="1" x="387"/>
        <item m="1" x="388"/>
        <item m="1" x="389"/>
        <item m="1" x="192"/>
        <item m="1" x="390"/>
        <item m="1" x="391"/>
        <item m="1" x="392"/>
        <item m="1" x="393"/>
        <item m="1" x="394"/>
        <item m="1" x="395"/>
        <item m="1" x="399"/>
        <item m="1" x="400"/>
        <item m="1" x="401"/>
        <item m="1" x="402"/>
        <item m="1" x="403"/>
        <item m="1" x="404"/>
        <item m="1" x="405"/>
        <item m="1" x="406"/>
        <item m="1" x="407"/>
        <item m="1" x="408"/>
        <item m="1" x="409"/>
        <item m="1" x="410"/>
        <item m="1" x="412"/>
        <item m="1" x="411"/>
        <item m="1" x="413"/>
        <item m="1" x="414"/>
        <item m="1" x="415"/>
        <item m="1" x="416"/>
        <item m="1" x="417"/>
        <item m="1" x="418"/>
        <item m="1" x="419"/>
        <item m="1" x="420"/>
        <item m="1" x="421"/>
        <item m="1" x="422"/>
        <item m="1" x="423"/>
        <item m="1" x="424"/>
        <item m="1" x="425"/>
        <item m="1" x="426"/>
        <item m="1" x="427"/>
        <item m="1" x="428"/>
        <item m="1" x="429"/>
        <item m="1" x="430"/>
        <item m="1" x="431"/>
        <item m="1" x="432"/>
        <item m="1" x="434"/>
        <item m="1" x="433"/>
        <item m="1" x="435"/>
        <item m="1" x="436"/>
        <item m="1" x="437"/>
        <item m="1" x="440"/>
        <item m="1" x="438"/>
        <item m="1" x="439"/>
        <item m="1" x="441"/>
        <item m="1" x="442"/>
        <item m="1" x="443"/>
        <item m="1" x="444"/>
        <item m="1" x="446"/>
        <item m="1" x="447"/>
        <item m="1" x="448"/>
        <item m="1" x="449"/>
        <item m="1" x="450"/>
        <item m="1" x="451"/>
        <item m="1" x="452"/>
        <item m="1" x="455"/>
        <item m="1" x="454"/>
        <item m="1" x="453"/>
        <item m="1" x="457"/>
        <item m="1" x="456"/>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4"/>
        <item m="1" x="492"/>
        <item m="1" x="493"/>
        <item m="1" x="495"/>
        <item m="1" x="496"/>
        <item m="1" x="497"/>
        <item m="1" x="499"/>
        <item m="1" x="498"/>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648"/>
        <item m="1" x="528"/>
        <item m="1" x="529"/>
        <item m="1" x="530"/>
        <item m="1" x="531"/>
        <item m="1" x="532"/>
        <item m="1" x="534"/>
        <item m="1" x="533"/>
        <item m="1" x="535"/>
        <item m="1" x="536"/>
        <item m="1" x="537"/>
        <item m="1" x="538"/>
        <item m="1" x="539"/>
        <item m="1" x="540"/>
        <item m="1" x="541"/>
        <item m="1" x="542"/>
        <item m="1" x="543"/>
        <item m="1" x="544"/>
        <item m="1" x="545"/>
        <item m="1" x="546"/>
        <item m="1" x="547"/>
        <item m="1" x="548"/>
        <item m="1" x="549"/>
        <item m="1" x="550"/>
        <item m="1" x="553"/>
        <item m="1" x="551"/>
        <item m="1" x="552"/>
        <item m="1" x="554"/>
        <item m="1" x="555"/>
        <item m="1" x="556"/>
        <item m="1" x="557"/>
        <item m="1" x="558"/>
        <item m="1" x="559"/>
        <item m="1" x="560"/>
        <item m="1" x="561"/>
        <item m="1" x="562"/>
        <item m="1" x="563"/>
        <item m="1" x="564"/>
        <item m="1" x="565"/>
        <item m="1" x="572"/>
        <item m="1" x="575"/>
        <item m="1" x="566"/>
        <item m="1" x="574"/>
        <item m="1" x="567"/>
        <item m="1" x="568"/>
        <item m="1" x="569"/>
        <item m="1" x="570"/>
        <item m="1" x="571"/>
        <item m="1" x="650"/>
        <item m="1" x="573"/>
        <item m="1" x="576"/>
        <item m="1" x="599"/>
        <item m="1" x="577"/>
        <item m="1" x="578"/>
        <item m="1" x="581"/>
        <item m="1" x="579"/>
        <item m="1" x="582"/>
        <item m="1" x="580"/>
        <item m="1" x="583"/>
        <item m="1" x="584"/>
        <item m="1" x="585"/>
        <item m="1" x="586"/>
        <item m="1" x="587"/>
        <item m="1" x="588"/>
        <item m="1" x="589"/>
        <item m="1" x="445"/>
        <item m="1" x="590"/>
        <item m="1" x="591"/>
        <item m="1" x="592"/>
        <item m="1" x="593"/>
        <item m="1" x="594"/>
        <item m="1" x="595"/>
        <item m="1" x="596"/>
        <item m="1" x="597"/>
        <item m="1" x="598"/>
        <item m="1" x="600"/>
        <item m="1" x="601"/>
        <item m="1" x="608"/>
        <item m="1" x="604"/>
        <item m="1" x="605"/>
        <item m="1" x="606"/>
        <item m="1" x="607"/>
        <item m="1" x="609"/>
        <item m="1" x="610"/>
        <item m="1" x="611"/>
        <item m="1" x="612"/>
        <item m="1" x="613"/>
        <item m="1" x="614"/>
        <item m="1" x="615"/>
        <item m="1" x="616"/>
        <item m="1" x="617"/>
        <item m="1" x="618"/>
        <item m="1" x="619"/>
        <item m="1" x="602"/>
        <item m="1" x="620"/>
        <item m="1" x="621"/>
        <item m="1" x="622"/>
        <item m="1" x="623"/>
        <item m="1" x="624"/>
        <item m="1" x="625"/>
        <item m="1" x="626"/>
        <item m="1" x="638"/>
        <item m="1" x="627"/>
        <item m="1" x="628"/>
        <item m="1" x="629"/>
        <item m="1" x="630"/>
        <item m="1" x="190"/>
        <item m="1" x="631"/>
        <item m="1" x="632"/>
        <item m="1" x="633"/>
        <item m="1" x="634"/>
        <item m="1" x="635"/>
        <item m="1" x="636"/>
        <item m="1" x="637"/>
        <item m="1" x="639"/>
        <item m="1" x="640"/>
        <item m="1" x="641"/>
        <item m="1" x="642"/>
        <item m="1" x="643"/>
        <item m="1" x="644"/>
        <item m="1" x="645"/>
        <item m="1" x="646"/>
        <item m="1" x="647"/>
        <item m="1" x="649"/>
        <item m="1" x="651"/>
        <item m="1" x="652"/>
        <item m="1" x="653"/>
        <item m="1" x="654"/>
        <item m="1" x="655"/>
        <item m="1" x="656"/>
        <item m="1" x="657"/>
        <item m="1" x="658"/>
        <item m="1" x="659"/>
        <item m="1" x="660"/>
        <item m="1" x="661"/>
        <item m="1" x="662"/>
        <item x="6"/>
        <item m="1" x="663"/>
        <item m="1" x="664"/>
        <item m="1" x="665"/>
        <item m="1" x="666"/>
        <item m="1" x="667"/>
        <item m="1" x="668"/>
        <item m="1" x="669"/>
        <item m="1" x="670"/>
        <item m="1" x="671"/>
        <item m="1" x="674"/>
        <item m="1" x="675"/>
        <item m="1" x="676"/>
        <item m="1" x="672"/>
        <item m="1" x="673"/>
        <item m="1" x="603"/>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x="8"/>
        <item x="7"/>
        <item x="9"/>
        <item x="10"/>
        <item x="11"/>
        <item x="0"/>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21"/>
        <item x="44"/>
        <item x="45"/>
        <item x="46"/>
        <item x="47"/>
        <item x="49"/>
        <item x="48"/>
        <item x="50"/>
        <item x="52"/>
        <item x="53"/>
        <item x="54"/>
        <item x="55"/>
        <item x="56"/>
        <item x="57"/>
        <item x="58"/>
        <item x="59"/>
        <item x="60"/>
        <item m="1" x="776"/>
        <item x="61"/>
        <item x="62"/>
        <item x="63"/>
        <item x="64"/>
        <item x="65"/>
        <item x="66"/>
        <item x="67"/>
        <item x="68"/>
        <item x="69"/>
        <item x="70"/>
        <item x="71"/>
        <item x="72"/>
        <item x="73"/>
        <item x="74"/>
        <item x="75"/>
        <item x="76"/>
        <item x="77"/>
        <item x="78"/>
        <item x="79"/>
        <item x="80"/>
        <item x="1"/>
        <item x="81"/>
        <item x="82"/>
        <item x="83"/>
        <item x="84"/>
        <item x="85"/>
        <item x="86"/>
        <item x="87"/>
        <item x="2"/>
        <item x="88"/>
        <item x="89"/>
        <item x="90"/>
        <item x="91"/>
        <item x="92"/>
        <item x="93"/>
        <item m="1" x="777"/>
        <item m="1" x="778"/>
        <item x="94"/>
        <item x="95"/>
        <item x="96"/>
        <item x="3"/>
        <item x="97"/>
        <item x="98"/>
        <item m="1" x="191"/>
        <item x="100"/>
        <item m="1" x="780"/>
        <item x="101"/>
        <item x="102"/>
        <item x="103"/>
        <item x="104"/>
        <item x="105"/>
        <item x="106"/>
        <item x="107"/>
        <item x="108"/>
        <item x="109"/>
        <item x="110"/>
        <item x="111"/>
        <item x="112"/>
        <item x="113"/>
        <item x="114"/>
        <item x="115"/>
        <item x="116"/>
        <item x="117"/>
        <item x="118"/>
        <item x="119"/>
        <item x="120"/>
        <item x="122"/>
        <item x="123"/>
        <item x="124"/>
        <item x="125"/>
        <item x="126"/>
        <item x="127"/>
        <item x="128"/>
        <item x="129"/>
        <item x="130"/>
        <item x="131"/>
        <item x="133"/>
        <item x="134"/>
        <item x="132"/>
        <item x="135"/>
        <item x="136"/>
        <item x="137"/>
        <item x="138"/>
        <item x="139"/>
        <item x="140"/>
        <item x="141"/>
        <item x="142"/>
        <item x="143"/>
        <item x="144"/>
        <item x="145"/>
        <item x="146"/>
        <item x="147"/>
        <item x="148"/>
        <item x="149"/>
        <item x="150"/>
        <item x="151"/>
        <item x="152"/>
        <item x="153"/>
        <item x="154"/>
        <item x="155"/>
        <item x="156"/>
        <item x="157"/>
        <item x="158"/>
        <item x="159"/>
        <item x="121"/>
        <item x="160"/>
        <item x="161"/>
        <item x="162"/>
        <item x="163"/>
        <item x="164"/>
        <item x="165"/>
        <item x="166"/>
        <item x="167"/>
        <item x="168"/>
        <item x="169"/>
        <item m="1" x="779"/>
        <item x="170"/>
        <item x="171"/>
        <item x="172"/>
        <item x="180"/>
        <item x="4"/>
        <item x="5"/>
        <item x="173"/>
        <item x="174"/>
        <item x="175"/>
        <item x="176"/>
        <item x="177"/>
        <item x="178"/>
        <item x="179"/>
        <item x="181"/>
        <item x="182"/>
        <item x="183"/>
        <item x="184"/>
        <item x="185"/>
        <item x="186"/>
        <item x="187"/>
        <item x="188"/>
        <item x="189"/>
        <item x="99"/>
        <item x="51"/>
        <item t="default"/>
      </items>
    </pivotField>
    <pivotField showAll="0"/>
    <pivotField showAll="0"/>
    <pivotField axis="axisPage" multipleItemSelectionAllowed="1" showAll="0">
      <items count="158">
        <item m="1" x="150"/>
        <item h="1" m="1" x="139"/>
        <item h="1" m="1" x="145"/>
        <item h="1" m="1" x="140"/>
        <item h="1" m="1" x="134"/>
        <item h="1" m="1" x="135"/>
        <item h="1" m="1" x="138"/>
        <item h="1" m="1" x="151"/>
        <item h="1" m="1" x="147"/>
        <item h="1" m="1" x="149"/>
        <item h="1" m="1" x="142"/>
        <item h="1" m="1" x="152"/>
        <item h="1" m="1" x="148"/>
        <item h="1" m="1" x="136"/>
        <item h="1" m="1" x="141"/>
        <item h="1" m="1" x="146"/>
        <item h="1" m="1" x="133"/>
        <item h="1" m="1" x="154"/>
        <item h="1" m="1" x="143"/>
        <item h="1" m="1" x="137"/>
        <item h="1" m="1" x="153"/>
        <item h="1" m="1" x="144"/>
        <item h="1" x="67"/>
        <item h="1" x="19"/>
        <item h="1" x="3"/>
        <item h="1" x="44"/>
        <item h="1" x="28"/>
        <item h="1" x="65"/>
        <item h="1" x="16"/>
        <item h="1" x="7"/>
        <item h="1" x="2"/>
        <item h="1" x="113"/>
        <item h="1" x="97"/>
        <item h="1" x="68"/>
        <item h="1" x="48"/>
        <item h="1" x="57"/>
        <item h="1" x="21"/>
        <item h="1" x="39"/>
        <item h="1" x="34"/>
        <item h="1" x="76"/>
        <item h="1" x="38"/>
        <item h="1" x="63"/>
        <item h="1" x="37"/>
        <item h="1" x="23"/>
        <item h="1" x="83"/>
        <item h="1" x="20"/>
        <item h="1" x="15"/>
        <item h="1" x="66"/>
        <item h="1" x="17"/>
        <item h="1" x="101"/>
        <item h="1" x="26"/>
        <item h="1" x="9"/>
        <item h="1" x="60"/>
        <item h="1" x="31"/>
        <item h="1" x="8"/>
        <item h="1" x="129"/>
        <item h="1" x="22"/>
        <item h="1" x="122"/>
        <item h="1" x="27"/>
        <item h="1" x="6"/>
        <item h="1" x="30"/>
        <item h="1" x="11"/>
        <item h="1" x="49"/>
        <item h="1" x="18"/>
        <item h="1" m="1" x="155"/>
        <item h="1" x="58"/>
        <item h="1" x="1"/>
        <item h="1" x="112"/>
        <item h="1" x="59"/>
        <item h="1" x="29"/>
        <item h="1" x="111"/>
        <item h="1" x="0"/>
        <item h="1" x="10"/>
        <item h="1" x="12"/>
        <item h="1" x="13"/>
        <item h="1" x="14"/>
        <item h="1" x="24"/>
        <item h="1" x="25"/>
        <item h="1" x="32"/>
        <item h="1" x="33"/>
        <item h="1" x="35"/>
        <item h="1" x="36"/>
        <item h="1" x="40"/>
        <item h="1" x="41"/>
        <item h="1" x="42"/>
        <item h="1" x="43"/>
        <item h="1" x="45"/>
        <item h="1" x="46"/>
        <item h="1" x="47"/>
        <item h="1" x="50"/>
        <item h="1" x="51"/>
        <item h="1" x="52"/>
        <item h="1" x="53"/>
        <item h="1" x="54"/>
        <item h="1" x="55"/>
        <item h="1" x="56"/>
        <item h="1" x="61"/>
        <item h="1" x="62"/>
        <item h="1" x="64"/>
        <item h="1" x="69"/>
        <item h="1" x="70"/>
        <item h="1" x="71"/>
        <item h="1" x="72"/>
        <item h="1" x="73"/>
        <item h="1" x="74"/>
        <item h="1" x="75"/>
        <item h="1" x="77"/>
        <item h="1" x="78"/>
        <item h="1" x="79"/>
        <item h="1" x="80"/>
        <item h="1" x="81"/>
        <item h="1" x="82"/>
        <item h="1" x="84"/>
        <item h="1" x="85"/>
        <item h="1" x="86"/>
        <item h="1" x="87"/>
        <item h="1" x="89"/>
        <item h="1" x="90"/>
        <item h="1" x="91"/>
        <item h="1" x="92"/>
        <item h="1" x="93"/>
        <item h="1" x="94"/>
        <item h="1" x="95"/>
        <item h="1" x="96"/>
        <item h="1" x="98"/>
        <item h="1" x="99"/>
        <item h="1" x="100"/>
        <item h="1" x="102"/>
        <item h="1" m="1" x="156"/>
        <item h="1" x="103"/>
        <item h="1" x="104"/>
        <item h="1" x="105"/>
        <item h="1" x="106"/>
        <item h="1" x="107"/>
        <item h="1" x="108"/>
        <item h="1" x="109"/>
        <item h="1" x="110"/>
        <item h="1" x="114"/>
        <item h="1" x="115"/>
        <item h="1" x="117"/>
        <item h="1" x="118"/>
        <item h="1" x="88"/>
        <item h="1" x="116"/>
        <item h="1" x="119"/>
        <item h="1" x="120"/>
        <item h="1" x="121"/>
        <item h="1" x="123"/>
        <item h="1" x="4"/>
        <item h="1" x="5"/>
        <item h="1" x="124"/>
        <item h="1" x="125"/>
        <item h="1" x="126"/>
        <item h="1" x="127"/>
        <item h="1" x="128"/>
        <item h="1" x="130"/>
        <item h="1" x="131"/>
        <item h="1" x="13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570">
        <item m="1" x="755"/>
        <item m="1" x="895"/>
        <item m="1" x="822"/>
        <item m="1" x="590"/>
        <item m="1" x="610"/>
        <item m="1" x="536"/>
        <item m="1" x="877"/>
        <item m="1" x="870"/>
        <item m="1" x="722"/>
        <item m="1" x="996"/>
        <item m="1" x="999"/>
        <item m="1" x="813"/>
        <item m="1" x="842"/>
        <item m="1" x="844"/>
        <item m="1" x="805"/>
        <item m="1" x="866"/>
        <item m="1" x="868"/>
        <item m="1" x="853"/>
        <item m="1" x="769"/>
        <item m="1" x="548"/>
        <item m="1" x="499"/>
        <item m="1" x="331"/>
        <item m="1" x="451"/>
        <item m="1" x="1021"/>
        <item m="1" x="638"/>
        <item m="1" x="735"/>
        <item m="1" x="497"/>
        <item m="1" x="566"/>
        <item m="1" x="1040"/>
        <item m="1" x="572"/>
        <item m="1" x="670"/>
        <item m="1" x="459"/>
        <item m="1" x="966"/>
        <item m="1" x="355"/>
        <item m="1" x="437"/>
        <item m="1" x="820"/>
        <item m="1" x="364"/>
        <item m="1" x="450"/>
        <item m="1" x="651"/>
        <item m="1" x="691"/>
        <item m="1" x="692"/>
        <item m="1" x="612"/>
        <item m="1" x="1473"/>
        <item m="1" x="804"/>
        <item m="1" x="1026"/>
        <item m="1" x="470"/>
        <item m="1" x="1014"/>
        <item m="1" x="1002"/>
        <item m="1" x="432"/>
        <item m="1" x="903"/>
        <item m="1" x="535"/>
        <item m="1" x="438"/>
        <item m="1" x="433"/>
        <item m="1" x="387"/>
        <item m="1" x="764"/>
        <item m="1" x="640"/>
        <item m="1" x="686"/>
        <item m="1" x="436"/>
        <item m="1" x="609"/>
        <item m="1" x="1066"/>
        <item m="1" x="512"/>
        <item m="1" x="341"/>
        <item m="1" x="379"/>
        <item m="1" x="372"/>
        <item m="1" x="359"/>
        <item m="1" x="931"/>
        <item m="1" x="340"/>
        <item m="1" x="481"/>
        <item m="1" x="728"/>
        <item m="1" x="740"/>
        <item m="1" x="719"/>
        <item m="1" x="654"/>
        <item m="1" x="525"/>
        <item m="1" x="1022"/>
        <item m="1" x="1082"/>
        <item m="1" x="827"/>
        <item m="1" x="1037"/>
        <item m="1" x="826"/>
        <item m="1" x="818"/>
        <item m="1" x="949"/>
        <item m="1" x="954"/>
        <item m="1" x="939"/>
        <item m="1" x="1517"/>
        <item m="1" x="507"/>
        <item m="1" x="860"/>
        <item m="1" x="1538"/>
        <item m="1" x="953"/>
        <item m="1" x="388"/>
        <item m="1" x="376"/>
        <item m="1" x="546"/>
        <item m="1" x="793"/>
        <item m="1" x="339"/>
        <item m="1" x="606"/>
        <item m="1" x="613"/>
        <item m="1" x="412"/>
        <item m="1" x="360"/>
        <item m="1" x="1537"/>
        <item m="1" x="798"/>
        <item m="1" x="1555"/>
        <item m="1" x="539"/>
        <item m="1" x="790"/>
        <item m="1" x="1038"/>
        <item m="1" x="732"/>
        <item m="1" x="736"/>
        <item m="1" x="560"/>
        <item m="1" x="356"/>
        <item m="1" x="452"/>
        <item m="1" x="534"/>
        <item m="1" x="504"/>
        <item m="1" x="733"/>
        <item m="1" x="453"/>
        <item m="1" x="797"/>
        <item m="1" x="597"/>
        <item m="1" x="1062"/>
        <item m="1" x="856"/>
        <item m="1" x="542"/>
        <item m="1" x="878"/>
        <item m="1" x="748"/>
        <item m="1" x="759"/>
        <item m="1" x="864"/>
        <item m="1" x="840"/>
        <item m="1" x="873"/>
        <item m="1" x="1056"/>
        <item m="1" x="1093"/>
        <item m="1" x="874"/>
        <item m="1" x="1030"/>
        <item m="1" x="1503"/>
        <item m="1" x="530"/>
        <item m="1" x="484"/>
        <item m="1" x="893"/>
        <item m="1" x="578"/>
        <item m="1" x="847"/>
        <item m="1" x="650"/>
        <item m="1" x="828"/>
        <item m="1" x="482"/>
        <item m="1" x="533"/>
        <item m="1" x="1031"/>
        <item m="1" x="861"/>
        <item m="1" x="1080"/>
        <item m="1" x="935"/>
        <item m="1" x="934"/>
        <item m="1" x="1084"/>
        <item m="1" x="991"/>
        <item m="1" x="1510"/>
        <item m="1" x="745"/>
        <item m="1" x="1044"/>
        <item m="1" x="599"/>
        <item m="1" x="1547"/>
        <item m="1" x="831"/>
        <item m="1" x="952"/>
        <item m="1" x="1500"/>
        <item m="1" x="753"/>
        <item m="1" x="547"/>
        <item m="1" x="875"/>
        <item m="1" x="917"/>
        <item m="1" x="829"/>
        <item m="1" x="381"/>
        <item m="1" x="384"/>
        <item m="1" x="908"/>
        <item m="1" x="605"/>
        <item m="1" x="644"/>
        <item m="1" x="854"/>
        <item m="1" x="1089"/>
        <item m="1" x="1521"/>
        <item m="1" x="775"/>
        <item m="1" x="823"/>
        <item m="1" x="653"/>
        <item m="1" x="714"/>
        <item m="1" x="657"/>
        <item m="1" x="465"/>
        <item m="1" x="668"/>
        <item m="1" x="737"/>
        <item m="1" x="1546"/>
        <item m="1" x="837"/>
        <item m="1" x="849"/>
        <item m="1" x="1549"/>
        <item m="1" x="1035"/>
        <item m="1" x="1539"/>
        <item m="1" x="1550"/>
        <item m="1" x="1518"/>
        <item m="1" x="718"/>
        <item m="1" x="581"/>
        <item m="1" x="552"/>
        <item m="1" x="643"/>
        <item m="1" x="821"/>
        <item m="1" x="799"/>
        <item m="1" x="824"/>
        <item m="1" x="765"/>
        <item m="1" x="349"/>
        <item m="1" x="671"/>
        <item m="1" x="941"/>
        <item m="1" x="369"/>
        <item m="1" x="684"/>
        <item m="1" x="760"/>
        <item m="1" x="1059"/>
        <item m="1" x="1001"/>
        <item m="1" x="371"/>
        <item m="1" x="551"/>
        <item m="1" x="703"/>
        <item m="1" x="649"/>
        <item m="1" x="836"/>
        <item m="1" x="785"/>
        <item m="1" x="444"/>
        <item m="1" x="524"/>
        <item m="1" x="982"/>
        <item m="1" x="721"/>
        <item m="1" x="980"/>
        <item m="1" x="1535"/>
        <item m="1" x="1536"/>
        <item m="1" x="1061"/>
        <item m="1" x="906"/>
        <item m="1" x="1049"/>
        <item m="1" x="663"/>
        <item m="1" x="712"/>
        <item m="1" x="632"/>
        <item m="1" x="709"/>
        <item m="1" x="1096"/>
        <item m="1" x="990"/>
        <item m="1" x="366"/>
        <item m="1" x="414"/>
        <item m="1" x="742"/>
        <item m="1" x="739"/>
        <item m="1" x="485"/>
        <item m="1" x="589"/>
        <item m="1" x="596"/>
        <item m="1" x="370"/>
        <item m="1" x="354"/>
        <item m="1" x="754"/>
        <item m="1" x="967"/>
        <item m="1" x="430"/>
        <item m="1" x="832"/>
        <item m="1" x="334"/>
        <item m="1" x="1005"/>
        <item m="1" x="838"/>
        <item m="1" x="916"/>
        <item m="1" x="1474"/>
        <item m="1" x="1526"/>
        <item m="1" x="678"/>
        <item m="1" x="720"/>
        <item m="1" x="706"/>
        <item m="1" x="515"/>
        <item m="1" x="1063"/>
        <item m="1" x="382"/>
        <item m="1" x="531"/>
        <item m="1" x="509"/>
        <item m="1" x="688"/>
        <item m="1" x="618"/>
        <item m="1" x="476"/>
        <item m="1" x="544"/>
        <item m="1" x="715"/>
        <item m="1" x="1513"/>
        <item m="1" x="673"/>
        <item m="1" x="656"/>
        <item m="1" x="705"/>
        <item m="1" x="676"/>
        <item m="1" x="796"/>
        <item m="1" x="557"/>
        <item m="1" x="957"/>
        <item m="1" x="1065"/>
        <item m="1" x="773"/>
        <item m="1" x="1543"/>
        <item m="1" x="1554"/>
        <item m="1" x="716"/>
        <item m="1" x="858"/>
        <item m="1" x="1003"/>
        <item m="1" x="600"/>
        <item m="1" x="1012"/>
        <item m="1" x="1013"/>
        <item m="1" x="1502"/>
        <item m="1" x="1515"/>
        <item m="1" x="848"/>
        <item m="1" x="960"/>
        <item m="1" x="795"/>
        <item m="1" x="889"/>
        <item m="1" x="1032"/>
        <item m="1" x="869"/>
        <item m="1" x="516"/>
        <item m="1" x="783"/>
        <item m="1" x="1092"/>
        <item m="1" x="992"/>
        <item m="1" x="770"/>
        <item m="1" x="834"/>
        <item m="1" x="1516"/>
        <item m="1" x="833"/>
        <item m="1" x="789"/>
        <item m="1" x="615"/>
        <item m="1" x="617"/>
        <item m="1" x="747"/>
        <item m="1" x="693"/>
        <item m="1" x="1512"/>
        <item m="1" x="633"/>
        <item m="1" x="639"/>
        <item m="1" x="455"/>
        <item m="1" x="508"/>
        <item m="1" x="1072"/>
        <item m="1" x="629"/>
        <item m="1" x="1055"/>
        <item m="1" x="1008"/>
        <item m="1" x="1533"/>
        <item m="1" x="550"/>
        <item m="1" x="707"/>
        <item m="1" x="708"/>
        <item m="1" x="901"/>
        <item m="1" x="738"/>
        <item m="1" x="879"/>
        <item m="1" x="898"/>
        <item m="1" x="819"/>
        <item m="1" x="685"/>
        <item m="1" x="556"/>
        <item m="1" x="1506"/>
        <item m="1" x="362"/>
        <item m="1" x="570"/>
        <item m="1" x="569"/>
        <item m="1" x="418"/>
        <item m="1" x="1511"/>
        <item m="1" x="816"/>
        <item m="1" x="378"/>
        <item m="1" x="1534"/>
        <item m="1" x="918"/>
        <item m="1" x="924"/>
        <item m="1" x="443"/>
        <item m="1" x="573"/>
        <item m="1" x="781"/>
        <item m="1" x="902"/>
        <item m="1" x="743"/>
        <item m="1" x="883"/>
        <item m="1" x="984"/>
        <item m="1" x="772"/>
        <item m="1" x="981"/>
        <item m="1" x="468"/>
        <item m="1" x="467"/>
        <item m="1" x="357"/>
        <item m="1" x="661"/>
        <item m="1" x="394"/>
        <item m="1" x="885"/>
        <item m="1" x="408"/>
        <item m="1" x="794"/>
        <item m="1" x="422"/>
        <item m="1" x="593"/>
        <item m="1" x="929"/>
        <item m="1" x="628"/>
        <item m="1" x="763"/>
        <item m="1" x="734"/>
        <item m="1" x="603"/>
        <item m="1" x="586"/>
        <item m="1" x="815"/>
        <item m="1" x="567"/>
        <item m="1" x="393"/>
        <item m="1" x="695"/>
        <item m="1" x="697"/>
        <item m="1" x="927"/>
        <item m="1" x="425"/>
        <item m="1" x="426"/>
        <item m="1" x="493"/>
        <item m="1" x="492"/>
        <item m="1" x="757"/>
        <item m="1" x="1541"/>
        <item m="1" x="1085"/>
        <item m="1" x="771"/>
        <item m="1" x="429"/>
        <item m="1" x="585"/>
        <item m="1" x="471"/>
        <item m="1" x="932"/>
        <item m="1" x="801"/>
        <item m="1" x="746"/>
        <item m="1" x="788"/>
        <item m="1" x="648"/>
        <item m="1" x="749"/>
        <item m="1" x="475"/>
        <item m="1" x="498"/>
        <item m="1" x="766"/>
        <item m="1" x="750"/>
        <item m="1" x="1519"/>
        <item m="1" x="500"/>
        <item m="1" x="1522"/>
        <item m="1" x="1016"/>
        <item m="1" x="751"/>
        <item m="1" x="951"/>
        <item m="1" x="741"/>
        <item m="1" x="574"/>
        <item m="1" x="374"/>
        <item m="1" x="710"/>
        <item m="1" x="679"/>
        <item m="1" x="680"/>
        <item m="1" x="761"/>
        <item m="1" x="1507"/>
        <item m="1" x="662"/>
        <item m="1" x="937"/>
        <item m="1" x="921"/>
        <item m="1" x="1514"/>
        <item m="1" x="974"/>
        <item m="1" x="977"/>
        <item m="1" x="979"/>
        <item m="1" x="1564"/>
        <item m="1" x="584"/>
        <item m="1" x="862"/>
        <item m="1" x="915"/>
        <item m="1" x="1015"/>
        <item m="1" x="1523"/>
        <item m="1" x="888"/>
        <item m="1" x="591"/>
        <item m="1" x="528"/>
        <item m="1" x="852"/>
        <item m="1" x="890"/>
        <item m="1" x="876"/>
        <item m="1" x="907"/>
        <item m="1" x="884"/>
        <item m="1" x="1560"/>
        <item m="1" x="1561"/>
        <item m="1" x="1524"/>
        <item m="1" x="664"/>
        <item m="1" x="881"/>
        <item m="1" x="800"/>
        <item m="1" x="396"/>
        <item m="1" x="401"/>
        <item m="1" x="1020"/>
        <item m="1" x="353"/>
        <item m="1" x="373"/>
        <item m="1" x="415"/>
        <item m="1" x="674"/>
        <item m="1" x="1520"/>
        <item m="1" x="911"/>
        <item m="1" x="553"/>
        <item m="1" x="959"/>
        <item m="1" x="495"/>
        <item m="1" x="445"/>
        <item m="1" x="807"/>
        <item m="1" x="786"/>
        <item m="1" x="602"/>
        <item m="1" x="1088"/>
        <item m="1" x="803"/>
        <item m="1" x="587"/>
        <item m="1" x="1565"/>
        <item m="1" x="383"/>
        <item m="1" x="527"/>
        <item m="1" x="1051"/>
        <item m="1" x="913"/>
        <item m="1" x="554"/>
        <item m="1" x="787"/>
        <item m="1" x="802"/>
        <item m="1" x="1060"/>
        <item m="1" x="582"/>
        <item m="1" x="835"/>
        <item m="1" x="435"/>
        <item m="1" x="442"/>
        <item m="1" x="402"/>
        <item m="1" x="474"/>
        <item m="1" x="704"/>
        <item m="1" x="1548"/>
        <item m="1" x="352"/>
        <item m="1" x="1099"/>
        <item m="1" x="698"/>
        <item m="1" x="624"/>
        <item m="1" x="623"/>
        <item m="1" x="627"/>
        <item m="1" x="812"/>
        <item m="1" x="843"/>
        <item m="1" x="845"/>
        <item m="1" x="846"/>
        <item m="1" x="841"/>
        <item m="1" x="776"/>
        <item m="1" x="933"/>
        <item m="1" x="522"/>
        <item m="1" x="859"/>
        <item m="1" x="887"/>
        <item m="1" x="914"/>
        <item m="1" x="809"/>
        <item m="1" x="646"/>
        <item m="1" x="460"/>
        <item m="1" x="1079"/>
        <item m="1" x="1076"/>
        <item m="1" x="1077"/>
        <item m="1" x="1081"/>
        <item m="1" x="1083"/>
        <item m="1" x="1000"/>
        <item m="1" x="611"/>
        <item m="1" x="667"/>
        <item m="1" x="469"/>
        <item m="1" x="780"/>
        <item m="1" x="583"/>
        <item m="1" x="367"/>
        <item m="1" x="817"/>
        <item m="1" x="409"/>
        <item m="1" x="399"/>
        <item m="1" x="342"/>
        <item m="1" x="397"/>
        <item m="1" x="689"/>
        <item m="1" x="1545"/>
        <item m="1" x="604"/>
        <item m="1" x="614"/>
        <item m="1" x="608"/>
        <item m="1" x="993"/>
        <item m="1" x="510"/>
        <item m="1" x="1097"/>
        <item m="1" x="506"/>
        <item m="1" x="768"/>
        <item m="1" x="1566"/>
        <item m="1" x="630"/>
        <item m="1" x="1553"/>
        <item m="1" x="405"/>
        <item m="1" x="330"/>
        <item m="1" x="867"/>
        <item m="1" x="756"/>
        <item m="1" x="607"/>
        <item m="1" x="575"/>
        <item m="1" x="711"/>
        <item m="1" x="343"/>
        <item m="1" x="424"/>
        <item m="1" x="983"/>
        <item x="260"/>
        <item m="1" x="337"/>
        <item m="1" x="619"/>
        <item m="1" x="565"/>
        <item m="1" x="622"/>
        <item m="1" x="375"/>
        <item m="1" x="682"/>
        <item m="1" x="666"/>
        <item m="1" x="423"/>
        <item m="1" x="488"/>
        <item m="1" x="464"/>
        <item m="1" x="792"/>
        <item m="1" x="723"/>
        <item m="1" x="891"/>
        <item m="1" x="380"/>
        <item m="1" x="672"/>
        <item m="1" x="635"/>
        <item m="1" x="965"/>
        <item m="1" x="620"/>
        <item m="1" x="621"/>
        <item m="1" x="505"/>
        <item m="1" x="456"/>
        <item m="1" x="439"/>
        <item m="1" x="421"/>
        <item m="1" x="791"/>
        <item m="1" x="1504"/>
        <item m="1" x="446"/>
        <item m="1" x="491"/>
        <item m="1" x="702"/>
        <item m="1" x="690"/>
        <item m="1" x="338"/>
        <item m="1" x="1505"/>
        <item m="1" x="336"/>
        <item m="1" x="1025"/>
        <item m="1" x="501"/>
        <item m="1" x="490"/>
        <item m="1" x="541"/>
        <item m="1" x="447"/>
        <item m="1" x="486"/>
        <item m="1" x="1508"/>
        <item m="1" x="1540"/>
        <item m="1" x="729"/>
        <item m="1" x="767"/>
        <item m="1" x="744"/>
        <item m="1" x="811"/>
        <item m="1" x="647"/>
        <item m="1" x="699"/>
        <item m="1" x="830"/>
        <item m="1" x="687"/>
        <item m="1" x="389"/>
        <item m="1" x="700"/>
        <item m="1" x="857"/>
        <item m="1" x="882"/>
        <item m="1" x="1551"/>
        <item m="1" x="962"/>
        <item m="1" x="961"/>
        <item m="1" x="1542"/>
        <item m="1" x="1053"/>
        <item m="1" x="1552"/>
        <item m="1" x="1544"/>
        <item m="1" x="925"/>
        <item m="1" x="1532"/>
        <item m="1" x="1531"/>
        <item m="1" x="1509"/>
        <item m="1" x="1098"/>
        <item m="1" x="1529"/>
        <item m="1" x="1530"/>
        <item m="1" x="1004"/>
        <item m="1" x="592"/>
        <item m="1" x="365"/>
        <item m="1" x="920"/>
        <item m="1" x="701"/>
        <item m="1" x="496"/>
        <item m="1" x="1501"/>
        <item m="1" x="958"/>
        <item m="1" x="513"/>
        <item m="1" x="892"/>
        <item m="1" x="894"/>
        <item m="1" x="434"/>
        <item m="1" x="905"/>
        <item m="1" x="971"/>
        <item m="1" x="784"/>
        <item m="1" x="694"/>
        <item m="1" x="631"/>
        <item m="1" x="576"/>
        <item m="1" x="683"/>
        <item m="1" x="665"/>
        <item m="1" x="758"/>
        <item m="1" x="571"/>
        <item m="1" x="681"/>
        <item m="1" x="440"/>
        <item m="1" x="441"/>
        <item m="1" x="363"/>
        <item m="1" x="540"/>
        <item m="1" x="407"/>
        <item m="1" x="537"/>
        <item m="1" x="660"/>
        <item m="1" x="616"/>
        <item m="1" x="517"/>
        <item m="1" x="731"/>
        <item m="1" x="919"/>
        <item m="1" x="588"/>
        <item m="1" x="855"/>
        <item m="1" x="1557"/>
        <item m="1" x="1011"/>
        <item m="1" x="930"/>
        <item m="1" x="886"/>
        <item m="1" x="724"/>
        <item m="1" x="658"/>
        <item m="1" x="403"/>
        <item m="1" x="642"/>
        <item m="1" x="1017"/>
        <item m="1" x="1054"/>
        <item m="1" x="377"/>
        <item m="1" x="477"/>
        <item m="1" x="814"/>
        <item m="1" x="865"/>
        <item m="1" x="427"/>
        <item m="1" x="726"/>
        <item m="1" x="413"/>
        <item m="1" x="850"/>
        <item m="1" x="810"/>
        <item m="1" x="986"/>
        <item m="1" x="483"/>
        <item m="1" x="1046"/>
        <item m="1" x="480"/>
        <item m="1" x="478"/>
        <item m="1" x="774"/>
        <item m="1" x="555"/>
        <item m="1" x="561"/>
        <item m="1" x="518"/>
        <item m="1" x="502"/>
        <item m="1" x="1527"/>
        <item m="1" x="545"/>
        <item m="1" x="713"/>
        <item m="1" x="392"/>
        <item m="1" x="458"/>
        <item m="1" x="523"/>
        <item m="1" x="1562"/>
        <item m="1" x="489"/>
        <item m="1" x="549"/>
        <item m="1" x="863"/>
        <item m="1" x="928"/>
        <item m="1" x="345"/>
        <item m="1" x="351"/>
        <item m="1" x="346"/>
        <item m="1" x="347"/>
        <item m="1" x="348"/>
        <item m="1" x="762"/>
        <item m="1" x="641"/>
        <item m="1" x="543"/>
        <item m="1" x="538"/>
        <item m="1" x="454"/>
        <item m="1" x="514"/>
        <item m="1" x="532"/>
        <item m="1" x="406"/>
        <item m="1" x="1525"/>
        <item m="1" x="419"/>
        <item m="1" x="529"/>
        <item m="1" x="912"/>
        <item m="1" x="1528"/>
        <item m="1" x="1558"/>
        <item m="1" x="1090"/>
        <item m="1" x="808"/>
        <item m="1" x="806"/>
        <item m="1" x="1078"/>
        <item m="1" x="431"/>
        <item m="1" x="727"/>
        <item m="1" x="463"/>
        <item m="1" x="519"/>
        <item m="1" x="385"/>
        <item m="1" x="410"/>
        <item m="1" x="778"/>
        <item m="1" x="350"/>
        <item m="1" x="580"/>
        <item m="1" x="659"/>
        <item m="1" x="562"/>
        <item m="1" x="487"/>
        <item m="1" x="601"/>
        <item m="1" x="428"/>
        <item m="1" x="462"/>
        <item m="1" x="420"/>
        <item m="1" x="717"/>
        <item m="1" x="1556"/>
        <item m="1" x="448"/>
        <item m="1" x="344"/>
        <item m="1" x="577"/>
        <item m="1" x="558"/>
        <item m="1" x="655"/>
        <item m="1" x="652"/>
        <item m="1" x="594"/>
        <item m="1" x="335"/>
        <item m="1" x="782"/>
        <item m="1" x="1563"/>
        <item m="1" x="400"/>
        <item m="1" x="416"/>
        <item m="1" x="386"/>
        <item m="1" x="730"/>
        <item m="1" x="779"/>
        <item m="1" x="938"/>
        <item m="1" x="871"/>
        <item m="1" x="395"/>
        <item m="1" x="333"/>
        <item m="1" x="449"/>
        <item m="1" x="677"/>
        <item m="1" x="943"/>
        <item m="1" x="963"/>
        <item m="1" x="1075"/>
        <item m="1" x="825"/>
        <item m="1" x="391"/>
        <item m="1" x="390"/>
        <item m="1" x="872"/>
        <item m="1" x="634"/>
        <item m="1" x="521"/>
        <item m="1" x="361"/>
        <item m="1" x="520"/>
        <item m="1" x="839"/>
        <item m="1" x="940"/>
        <item m="1" x="398"/>
        <item m="1" x="457"/>
        <item m="1" x="473"/>
        <item m="1" x="472"/>
        <item m="1" x="417"/>
        <item m="1" x="579"/>
        <item m="1" x="598"/>
        <item m="1" x="494"/>
        <item m="1" x="1028"/>
        <item m="1" x="332"/>
        <item m="1" x="752"/>
        <item m="1" x="696"/>
        <item m="1" x="511"/>
        <item m="1" x="880"/>
        <item m="1" x="777"/>
        <item m="1" x="503"/>
        <item m="1" x="466"/>
        <item m="1" x="479"/>
        <item m="1" x="411"/>
        <item m="1" x="559"/>
        <item m="1" x="568"/>
        <item m="1" x="625"/>
        <item m="1" x="626"/>
        <item m="1" x="595"/>
        <item m="1" x="1087"/>
        <item m="1" x="675"/>
        <item m="1" x="645"/>
        <item m="1" x="368"/>
        <item m="1" x="564"/>
        <item m="1" x="945"/>
        <item m="1" x="563"/>
        <item m="1" x="637"/>
        <item m="1" x="358"/>
        <item m="1" x="404"/>
        <item m="1" x="1559"/>
        <item m="1" x="972"/>
        <item m="1" x="636"/>
        <item m="1" x="896"/>
        <item m="1" x="461"/>
        <item m="1" x="669"/>
        <item m="1" x="725"/>
        <item m="1" x="526"/>
        <item x="9"/>
        <item m="1" x="1103"/>
        <item m="1" x="1104"/>
        <item m="1" x="1105"/>
        <item m="1" x="1106"/>
        <item m="1" x="1107"/>
        <item m="1" x="1108"/>
        <item m="1" x="1109"/>
        <item m="1" x="1110"/>
        <item m="1" x="1111"/>
        <item m="1" x="1112"/>
        <item m="1" x="1113"/>
        <item m="1" x="1475"/>
        <item m="1" x="1115"/>
        <item m="1" x="1567"/>
        <item m="1" x="1117"/>
        <item m="1" x="1118"/>
        <item m="1" x="1119"/>
        <item m="1" x="1120"/>
        <item m="1" x="1121"/>
        <item m="1" x="1122"/>
        <item m="1" x="1128"/>
        <item m="1" x="1129"/>
        <item m="1" x="1568"/>
        <item m="1" x="1491"/>
        <item m="1" x="1476"/>
        <item m="1" x="1123"/>
        <item m="1" x="1124"/>
        <item m="1" x="1125"/>
        <item m="1" x="1126"/>
        <item m="1" x="1127"/>
        <item m="1" x="329"/>
        <item m="1" x="851"/>
        <item m="1" x="897"/>
        <item m="1" x="899"/>
        <item m="1" x="900"/>
        <item m="1" x="904"/>
        <item m="1" x="909"/>
        <item m="1" x="910"/>
        <item m="1" x="922"/>
        <item m="1" x="923"/>
        <item m="1" x="926"/>
        <item m="1" x="936"/>
        <item m="1" x="942"/>
        <item m="1" x="944"/>
        <item m="1" x="946"/>
        <item m="1" x="947"/>
        <item m="1" x="948"/>
        <item m="1" x="950"/>
        <item m="1" x="955"/>
        <item m="1" x="956"/>
        <item m="1" x="964"/>
        <item m="1" x="968"/>
        <item m="1" x="969"/>
        <item m="1" x="970"/>
        <item m="1" x="973"/>
        <item m="1" x="975"/>
        <item m="1" x="976"/>
        <item m="1" x="978"/>
        <item m="1" x="985"/>
        <item m="1" x="987"/>
        <item m="1" x="988"/>
        <item m="1" x="989"/>
        <item m="1" x="994"/>
        <item m="1" x="995"/>
        <item m="1" x="997"/>
        <item m="1" x="998"/>
        <item m="1" x="1006"/>
        <item m="1" x="1007"/>
        <item m="1" x="1009"/>
        <item m="1" x="1010"/>
        <item m="1" x="1018"/>
        <item m="1" x="1019"/>
        <item m="1" x="1023"/>
        <item m="1" x="1024"/>
        <item m="1" x="1027"/>
        <item m="1" x="1029"/>
        <item m="1" x="1033"/>
        <item m="1" x="1034"/>
        <item m="1" x="1036"/>
        <item m="1" x="1039"/>
        <item m="1" x="1041"/>
        <item m="1" x="1042"/>
        <item m="1" x="1043"/>
        <item m="1" x="1045"/>
        <item m="1" x="1047"/>
        <item m="1" x="1048"/>
        <item m="1" x="1050"/>
        <item m="1" x="1052"/>
        <item m="1" x="1057"/>
        <item m="1" x="1058"/>
        <item m="1" x="1064"/>
        <item m="1" x="1067"/>
        <item m="1" x="1068"/>
        <item m="1" x="1069"/>
        <item m="1" x="1070"/>
        <item m="1" x="1071"/>
        <item m="1" x="1073"/>
        <item m="1" x="1074"/>
        <item m="1" x="1086"/>
        <item m="1" x="1091"/>
        <item m="1" x="1094"/>
        <item m="1" x="1095"/>
        <item m="1" x="1100"/>
        <item m="1" x="1116"/>
        <item m="1" x="1130"/>
        <item m="1" x="1477"/>
        <item m="1" x="1478"/>
        <item m="1" x="1135"/>
        <item m="1" x="1479"/>
        <item m="1" x="1137"/>
        <item m="1" x="1138"/>
        <item m="1" x="1139"/>
        <item m="1" x="1480"/>
        <item m="1" x="1141"/>
        <item m="1" x="1142"/>
        <item m="1" x="1492"/>
        <item m="1" x="1144"/>
        <item m="1" x="1493"/>
        <item m="1" x="1146"/>
        <item m="1" x="1147"/>
        <item m="1" x="1442"/>
        <item m="1" x="1149"/>
        <item m="1" x="1494"/>
        <item m="1" x="1495"/>
        <item m="1" x="1152"/>
        <item m="1" x="1482"/>
        <item m="1" x="1496"/>
        <item m="1" x="1155"/>
        <item m="1" x="1424"/>
        <item m="1" x="1157"/>
        <item m="1" x="1158"/>
        <item m="1" x="1497"/>
        <item m="1" x="1160"/>
        <item m="1" x="1483"/>
        <item m="1" x="1498"/>
        <item m="1" x="1163"/>
        <item m="1" x="1484"/>
        <item m="1" x="1485"/>
        <item m="1" x="1499"/>
        <item m="1" x="1167"/>
        <item m="1" x="1168"/>
        <item m="1" x="1486"/>
        <item m="1" x="1170"/>
        <item m="1" x="1171"/>
        <item m="1" x="1172"/>
        <item m="1" x="1173"/>
        <item m="1" x="1174"/>
        <item m="1" x="1175"/>
        <item m="1" x="1176"/>
        <item m="1" x="1487"/>
        <item m="1" x="1488"/>
        <item m="1" x="1489"/>
        <item m="1" x="1416"/>
        <item m="1" x="1181"/>
        <item m="1" x="1131"/>
        <item m="1" x="1143"/>
        <item m="1" x="1145"/>
        <item m="1" x="1150"/>
        <item m="1" x="1481"/>
        <item m="1" x="1154"/>
        <item m="1" x="1159"/>
        <item m="1" x="1162"/>
        <item m="1" x="1166"/>
        <item m="1" x="1182"/>
        <item m="1" x="1183"/>
        <item m="1" x="1184"/>
        <item m="1" x="1490"/>
        <item m="1" x="1186"/>
        <item m="1" x="1415"/>
        <item m="1" x="1188"/>
        <item m="1" x="1189"/>
        <item m="1" x="1190"/>
        <item m="1" x="1191"/>
        <item m="1" x="1192"/>
        <item m="1" x="1417"/>
        <item m="1" x="1194"/>
        <item m="1" x="1195"/>
        <item m="1" x="1418"/>
        <item m="1" x="1197"/>
        <item m="1" x="1198"/>
        <item m="1" x="1413"/>
        <item m="1" x="1200"/>
        <item m="1" x="1201"/>
        <item m="1" x="1202"/>
        <item m="1" x="1203"/>
        <item m="1" x="1204"/>
        <item m="1" x="1419"/>
        <item m="1" x="1206"/>
        <item m="1" x="1207"/>
        <item m="1" x="1208"/>
        <item m="1" x="1420"/>
        <item m="1" x="1443"/>
        <item m="1" x="1211"/>
        <item m="1" x="1212"/>
        <item m="1" x="1213"/>
        <item m="1" x="1214"/>
        <item m="1" x="1444"/>
        <item m="1" x="1216"/>
        <item m="1" x="1445"/>
        <item m="1" x="1446"/>
        <item m="1" x="1219"/>
        <item m="1" x="1447"/>
        <item m="1" x="1221"/>
        <item m="1" x="1222"/>
        <item m="1" x="1223"/>
        <item m="1" x="1224"/>
        <item m="1" x="1225"/>
        <item m="1" x="1226"/>
        <item m="1" x="1101"/>
        <item m="1" x="1102"/>
        <item m="1" x="1114"/>
        <item m="1" x="1132"/>
        <item m="1" x="1133"/>
        <item m="1" x="1134"/>
        <item m="1" x="1136"/>
        <item m="1" x="1140"/>
        <item m="1" x="1151"/>
        <item m="1" x="1153"/>
        <item m="1" x="1161"/>
        <item m="1" x="1164"/>
        <item m="1" x="1165"/>
        <item m="1" x="1169"/>
        <item m="1" x="1177"/>
        <item m="1" x="1178"/>
        <item m="1" x="1179"/>
        <item m="1" x="1185"/>
        <item m="1" x="1448"/>
        <item m="1" x="1449"/>
        <item m="1" x="1450"/>
        <item m="1" x="1451"/>
        <item m="1" x="1421"/>
        <item m="1" x="1232"/>
        <item m="1" x="1452"/>
        <item m="1" x="1453"/>
        <item m="1" x="1454"/>
        <item m="1" x="1455"/>
        <item m="1" x="1456"/>
        <item m="1" x="1457"/>
        <item m="1" x="1239"/>
        <item m="1" x="1240"/>
        <item m="1" x="1458"/>
        <item m="1" x="1242"/>
        <item m="1" x="1243"/>
        <item m="1" x="1427"/>
        <item m="1" x="1428"/>
        <item m="1" x="1246"/>
        <item m="1" x="1459"/>
        <item m="1" x="1460"/>
        <item m="1" x="1429"/>
        <item m="1" x="1251"/>
        <item m="1" x="1252"/>
        <item m="1" x="1253"/>
        <item m="1" x="1254"/>
        <item m="1" x="1255"/>
        <item m="1" x="1461"/>
        <item m="1" x="1431"/>
        <item m="1" x="1258"/>
        <item m="1" x="1259"/>
        <item m="1" x="1260"/>
        <item m="1" x="1261"/>
        <item m="1" x="1462"/>
        <item m="1" x="1463"/>
        <item m="1" x="1464"/>
        <item m="1" x="1265"/>
        <item m="1" x="1266"/>
        <item m="1" x="1465"/>
        <item m="1" x="1466"/>
        <item m="1" x="1467"/>
        <item m="1" x="1468"/>
        <item m="1" x="1469"/>
        <item m="1" x="1470"/>
        <item m="1" x="1471"/>
        <item m="1" x="1274"/>
        <item m="1" x="1430"/>
        <item m="1" x="1276"/>
        <item m="1" x="1472"/>
        <item m="1" x="1278"/>
        <item m="1" x="1279"/>
        <item m="1" x="1280"/>
        <item m="1" x="1432"/>
        <item m="1" x="1433"/>
        <item m="1" x="1434"/>
        <item m="1" x="1435"/>
        <item m="1" x="1436"/>
        <item m="1" x="1148"/>
        <item m="1" x="1210"/>
        <item m="1" x="1215"/>
        <item m="1" x="1217"/>
        <item m="1" x="1218"/>
        <item m="1" x="1220"/>
        <item m="1" x="1227"/>
        <item m="1" x="1228"/>
        <item m="1" x="1229"/>
        <item m="1" x="1230"/>
        <item m="1" x="1233"/>
        <item m="1" x="1234"/>
        <item m="1" x="1235"/>
        <item m="1" x="1236"/>
        <item m="1" x="1237"/>
        <item m="1" x="1238"/>
        <item m="1" x="1241"/>
        <item m="1" x="1247"/>
        <item m="1" x="1248"/>
        <item m="1" x="1249"/>
        <item m="1" x="1256"/>
        <item m="1" x="1257"/>
        <item m="1" x="1262"/>
        <item m="1" x="1263"/>
        <item m="1" x="1264"/>
        <item m="1" x="1267"/>
        <item m="1" x="1268"/>
        <item m="1" x="1269"/>
        <item m="1" x="1270"/>
        <item m="1" x="1271"/>
        <item m="1" x="1272"/>
        <item m="1" x="1273"/>
        <item m="1" x="1277"/>
        <item m="1" x="1437"/>
        <item m="1" x="1438"/>
        <item m="1" x="1288"/>
        <item m="1" x="1439"/>
        <item m="1" x="1440"/>
        <item m="1" x="1441"/>
        <item m="1" x="1292"/>
        <item m="1" x="1293"/>
        <item m="1" x="1294"/>
        <item m="1" x="1295"/>
        <item m="1" x="1296"/>
        <item m="1" x="1356"/>
        <item m="1" x="1297"/>
        <item m="1" x="1298"/>
        <item m="1" x="1425"/>
        <item m="1" x="1300"/>
        <item m="1" x="1301"/>
        <item m="1" x="1302"/>
        <item m="1" x="1303"/>
        <item m="1" x="1304"/>
        <item m="1" x="1305"/>
        <item m="1" x="1306"/>
        <item m="1" x="1307"/>
        <item m="1" x="1308"/>
        <item m="1" x="1309"/>
        <item m="1" x="1310"/>
        <item m="1" x="1311"/>
        <item m="1" x="1312"/>
        <item m="1" x="1313"/>
        <item m="1" x="1314"/>
        <item m="1" x="1244"/>
        <item m="1" x="1245"/>
        <item m="1" x="1250"/>
        <item m="1" x="1275"/>
        <item m="1" x="1281"/>
        <item m="1" x="1282"/>
        <item m="1" x="1283"/>
        <item m="1" x="1284"/>
        <item m="1" x="1285"/>
        <item m="1" x="1286"/>
        <item m="1" x="1287"/>
        <item m="1" x="1289"/>
        <item m="1" x="1290"/>
        <item m="1" x="1291"/>
        <item m="1" x="1315"/>
        <item m="1" x="1316"/>
        <item m="1" x="1317"/>
        <item m="1" x="1318"/>
        <item m="1" x="1319"/>
        <item m="1" x="1320"/>
        <item m="1" x="1321"/>
        <item m="1" x="1426"/>
        <item m="1" x="1323"/>
        <item m="1" x="1324"/>
        <item m="1" x="1325"/>
        <item m="1" x="1326"/>
        <item m="1" x="1327"/>
        <item m="1" x="1328"/>
        <item m="1" x="1329"/>
        <item m="1" x="1330"/>
        <item m="1" x="1331"/>
        <item m="1" x="1332"/>
        <item m="1" x="1333"/>
        <item m="1" x="1334"/>
        <item m="1" x="1335"/>
        <item m="1" x="1336"/>
        <item m="1" x="1337"/>
        <item m="1" x="1338"/>
        <item x="10"/>
        <item x="11"/>
        <item x="12"/>
        <item x="13"/>
        <item m="1" x="1422"/>
        <item m="1" x="1423"/>
        <item x="16"/>
        <item x="17"/>
        <item m="1" x="1339"/>
        <item x="18"/>
        <item x="19"/>
        <item x="0"/>
        <item m="1" x="1340"/>
        <item x="20"/>
        <item m="1" x="1156"/>
        <item m="1" x="1299"/>
        <item m="1" x="1322"/>
        <item x="21"/>
        <item x="22"/>
        <item x="23"/>
        <item x="24"/>
        <item x="25"/>
        <item x="26"/>
        <item x="27"/>
        <item x="28"/>
        <item x="29"/>
        <item x="30"/>
        <item x="31"/>
        <item x="32"/>
        <item x="33"/>
        <item m="1" x="1369"/>
        <item x="36"/>
        <item x="37"/>
        <item x="34"/>
        <item m="1" x="1180"/>
        <item m="1" x="1193"/>
        <item m="1" x="1196"/>
        <item m="1" x="1205"/>
        <item m="1" x="1209"/>
        <item m="1" x="1231"/>
        <item x="14"/>
        <item x="15"/>
        <item x="38"/>
        <item x="39"/>
        <item x="40"/>
        <item x="41"/>
        <item m="1" x="1411"/>
        <item x="43"/>
        <item x="44"/>
        <item x="45"/>
        <item x="46"/>
        <item x="47"/>
        <item x="48"/>
        <item x="49"/>
        <item x="50"/>
        <item x="51"/>
        <item m="1" x="1341"/>
        <item x="52"/>
        <item m="1" x="1414"/>
        <item x="54"/>
        <item x="55"/>
        <item x="56"/>
        <item x="57"/>
        <item x="59"/>
        <item x="60"/>
        <item x="61"/>
        <item x="62"/>
        <item x="63"/>
        <item x="64"/>
        <item x="65"/>
        <item x="66"/>
        <item x="67"/>
        <item x="68"/>
        <item x="69"/>
        <item m="1" x="1187"/>
        <item x="70"/>
        <item x="71"/>
        <item m="1" x="1199"/>
        <item m="1" x="1412"/>
        <item x="53"/>
        <item x="58"/>
        <item x="72"/>
        <item x="73"/>
        <item x="74"/>
        <item x="75"/>
        <item x="76"/>
        <item x="77"/>
        <item x="79"/>
        <item x="78"/>
        <item x="80"/>
        <item x="81"/>
        <item x="82"/>
        <item x="83"/>
        <item x="84"/>
        <item x="85"/>
        <item x="86"/>
        <item x="87"/>
        <item x="88"/>
        <item x="89"/>
        <item x="90"/>
        <item x="91"/>
        <item x="92"/>
        <item x="93"/>
        <item x="94"/>
        <item x="95"/>
        <item x="96"/>
        <item m="1" x="1342"/>
        <item m="1" x="1343"/>
        <item x="97"/>
        <item x="98"/>
        <item x="42"/>
        <item x="99"/>
        <item x="100"/>
        <item x="101"/>
        <item x="102"/>
        <item x="103"/>
        <item x="104"/>
        <item m="1" x="1344"/>
        <item x="105"/>
        <item x="106"/>
        <item x="107"/>
        <item x="108"/>
        <item x="109"/>
        <item m="1" x="1389"/>
        <item m="1" x="1390"/>
        <item m="1" x="1391"/>
        <item m="1" x="1392"/>
        <item x="114"/>
        <item x="115"/>
        <item x="116"/>
        <item x="117"/>
        <item x="118"/>
        <item x="119"/>
        <item m="1" x="1393"/>
        <item x="121"/>
        <item x="127"/>
        <item m="1" x="1394"/>
        <item x="1"/>
        <item m="1" x="1395"/>
        <item x="125"/>
        <item m="1" x="1396"/>
        <item x="130"/>
        <item x="131"/>
        <item m="1" x="1397"/>
        <item m="1" x="1398"/>
        <item m="1" x="1399"/>
        <item m="1" x="1400"/>
        <item m="1" x="1401"/>
        <item x="136"/>
        <item m="1" x="1402"/>
        <item m="1" x="1403"/>
        <item m="1" x="1404"/>
        <item m="1" x="1410"/>
        <item m="1" x="1355"/>
        <item x="140"/>
        <item m="1" x="1405"/>
        <item x="142"/>
        <item x="143"/>
        <item m="1" x="1406"/>
        <item m="1" x="1407"/>
        <item m="1" x="1408"/>
        <item m="1" x="1345"/>
        <item m="1" x="1346"/>
        <item m="1" x="1409"/>
        <item x="147"/>
        <item m="1" x="1373"/>
        <item m="1" x="1387"/>
        <item m="1" x="1374"/>
        <item x="110"/>
        <item x="111"/>
        <item x="112"/>
        <item x="113"/>
        <item x="120"/>
        <item x="122"/>
        <item x="123"/>
        <item x="124"/>
        <item x="126"/>
        <item x="128"/>
        <item x="129"/>
        <item x="132"/>
        <item x="133"/>
        <item x="134"/>
        <item x="135"/>
        <item x="2"/>
        <item x="137"/>
        <item x="138"/>
        <item x="139"/>
        <item x="141"/>
        <item x="144"/>
        <item x="145"/>
        <item x="146"/>
        <item m="1" x="1347"/>
        <item m="1" x="1375"/>
        <item x="151"/>
        <item x="152"/>
        <item x="153"/>
        <item x="154"/>
        <item m="1" x="1388"/>
        <item x="149"/>
        <item x="155"/>
        <item x="156"/>
        <item x="157"/>
        <item x="162"/>
        <item x="158"/>
        <item x="159"/>
        <item x="160"/>
        <item x="161"/>
        <item x="163"/>
        <item x="164"/>
        <item m="1" x="1386"/>
        <item x="166"/>
        <item x="167"/>
        <item x="168"/>
        <item x="169"/>
        <item x="170"/>
        <item x="171"/>
        <item x="165"/>
        <item x="172"/>
        <item m="1" x="1376"/>
        <item x="174"/>
        <item x="175"/>
        <item m="1" x="1377"/>
        <item m="1" x="1378"/>
        <item m="1" x="1379"/>
        <item m="1" x="1380"/>
        <item x="180"/>
        <item x="181"/>
        <item m="1" x="1381"/>
        <item x="183"/>
        <item x="184"/>
        <item x="185"/>
        <item x="186"/>
        <item x="187"/>
        <item x="188"/>
        <item x="189"/>
        <item x="190"/>
        <item m="1" x="1382"/>
        <item x="192"/>
        <item x="193"/>
        <item m="1" x="1383"/>
        <item m="1" x="1384"/>
        <item x="197"/>
        <item m="1" x="1385"/>
        <item m="1" x="1370"/>
        <item x="200"/>
        <item x="201"/>
        <item m="1" x="1348"/>
        <item x="202"/>
        <item x="203"/>
        <item m="1" x="1349"/>
        <item x="148"/>
        <item x="3"/>
        <item x="150"/>
        <item x="173"/>
        <item x="176"/>
        <item x="177"/>
        <item x="178"/>
        <item x="179"/>
        <item x="182"/>
        <item x="191"/>
        <item x="194"/>
        <item x="195"/>
        <item x="196"/>
        <item x="198"/>
        <item x="205"/>
        <item x="206"/>
        <item x="207"/>
        <item x="208"/>
        <item x="209"/>
        <item x="210"/>
        <item x="211"/>
        <item x="212"/>
        <item x="213"/>
        <item x="214"/>
        <item x="215"/>
        <item x="216"/>
        <item x="217"/>
        <item x="218"/>
        <item x="219"/>
        <item x="220"/>
        <item m="1" x="1371"/>
        <item x="225"/>
        <item x="35"/>
        <item x="223"/>
        <item m="1" x="1372"/>
        <item x="199"/>
        <item x="221"/>
        <item x="222"/>
        <item x="224"/>
        <item x="226"/>
        <item x="227"/>
        <item x="228"/>
        <item m="1" x="1357"/>
        <item x="230"/>
        <item x="231"/>
        <item m="1" x="1350"/>
        <item m="1" x="1358"/>
        <item m="1" x="1359"/>
        <item m="1" x="1360"/>
        <item x="235"/>
        <item m="1" x="1361"/>
        <item m="1" x="1362"/>
        <item m="1" x="1363"/>
        <item x="239"/>
        <item m="1" x="1364"/>
        <item m="1" x="1365"/>
        <item m="1" x="1366"/>
        <item m="1" x="1367"/>
        <item m="1" x="1368"/>
        <item x="229"/>
        <item x="232"/>
        <item x="233"/>
        <item x="234"/>
        <item x="236"/>
        <item x="237"/>
        <item x="238"/>
        <item x="240"/>
        <item x="241"/>
        <item x="242"/>
        <item x="243"/>
        <item x="244"/>
        <item x="245"/>
        <item x="246"/>
        <item x="247"/>
        <item x="248"/>
        <item x="249"/>
        <item m="1" x="1351"/>
        <item x="250"/>
        <item x="251"/>
        <item x="252"/>
        <item x="253"/>
        <item x="254"/>
        <item x="255"/>
        <item x="256"/>
        <item x="257"/>
        <item x="258"/>
        <item x="259"/>
        <item m="1" x="1352"/>
        <item x="261"/>
        <item x="262"/>
        <item x="263"/>
        <item x="264"/>
        <item x="265"/>
        <item x="266"/>
        <item x="267"/>
        <item x="268"/>
        <item x="269"/>
        <item x="270"/>
        <item x="271"/>
        <item x="272"/>
        <item x="273"/>
        <item x="274"/>
        <item x="275"/>
        <item x="276"/>
        <item x="277"/>
        <item x="204"/>
        <item x="278"/>
        <item x="279"/>
        <item x="280"/>
        <item x="281"/>
        <item x="282"/>
        <item x="283"/>
        <item x="284"/>
        <item x="285"/>
        <item x="286"/>
        <item x="287"/>
        <item x="288"/>
        <item x="289"/>
        <item m="1" x="1353"/>
        <item x="290"/>
        <item x="291"/>
        <item x="292"/>
        <item x="293"/>
        <item x="294"/>
        <item m="1" x="1354"/>
        <item x="295"/>
        <item x="313"/>
        <item x="4"/>
        <item x="5"/>
        <item x="6"/>
        <item x="7"/>
        <item x="8"/>
        <item x="296"/>
        <item x="297"/>
        <item x="298"/>
        <item x="299"/>
        <item x="300"/>
        <item x="301"/>
        <item x="302"/>
        <item x="303"/>
        <item x="304"/>
        <item x="305"/>
        <item x="306"/>
        <item x="307"/>
        <item x="308"/>
        <item x="309"/>
        <item x="310"/>
        <item x="311"/>
        <item x="312"/>
        <item x="314"/>
        <item x="315"/>
        <item x="316"/>
        <item x="317"/>
        <item x="318"/>
        <item x="319"/>
        <item x="320"/>
        <item x="321"/>
        <item x="322"/>
        <item x="323"/>
        <item x="324"/>
        <item x="325"/>
        <item x="326"/>
        <item x="327"/>
        <item x="328"/>
        <item t="default"/>
      </items>
    </pivotField>
    <pivotField showAll="0"/>
    <pivotField axis="axisRow" showAll="0">
      <items count="98">
        <item m="1" x="82"/>
        <item m="1" x="80"/>
        <item m="1" x="67"/>
        <item m="1" x="70"/>
        <item x="30"/>
        <item m="1" x="78"/>
        <item x="6"/>
        <item m="1" x="63"/>
        <item x="26"/>
        <item m="1" x="84"/>
        <item x="18"/>
        <item m="1" x="64"/>
        <item m="1" x="66"/>
        <item x="13"/>
        <item m="1" x="86"/>
        <item m="1" x="77"/>
        <item m="1" x="71"/>
        <item x="15"/>
        <item x="0"/>
        <item m="1" x="72"/>
        <item m="1" x="83"/>
        <item m="1" x="74"/>
        <item x="16"/>
        <item x="5"/>
        <item m="1" x="85"/>
        <item x="39"/>
        <item m="1" x="87"/>
        <item x="1"/>
        <item m="1" x="60"/>
        <item m="1" x="68"/>
        <item m="1" x="79"/>
        <item m="1" x="73"/>
        <item m="1" x="65"/>
        <item m="1" x="81"/>
        <item x="12"/>
        <item m="1" x="76"/>
        <item m="1" x="69"/>
        <item m="1" x="61"/>
        <item x="7"/>
        <item m="1" x="75"/>
        <item x="19"/>
        <item x="25"/>
        <item x="10"/>
        <item m="1" x="62"/>
        <item x="4"/>
        <item m="1" x="88"/>
        <item x="38"/>
        <item m="1" x="89"/>
        <item x="32"/>
        <item x="14"/>
        <item x="11"/>
        <item x="21"/>
        <item x="23"/>
        <item m="1" x="94"/>
        <item m="1" x="95"/>
        <item x="49"/>
        <item m="1" x="55"/>
        <item m="1" x="96"/>
        <item x="20"/>
        <item m="1" x="91"/>
        <item x="42"/>
        <item x="27"/>
        <item x="3"/>
        <item m="1" x="92"/>
        <item x="29"/>
        <item m="1" x="93"/>
        <item x="2"/>
        <item x="8"/>
        <item m="1" x="51"/>
        <item x="31"/>
        <item m="1" x="53"/>
        <item m="1" x="50"/>
        <item m="1" x="56"/>
        <item x="17"/>
        <item x="33"/>
        <item x="34"/>
        <item x="35"/>
        <item m="1" x="58"/>
        <item m="1" x="90"/>
        <item x="36"/>
        <item x="37"/>
        <item x="40"/>
        <item m="1" x="57"/>
        <item x="43"/>
        <item x="44"/>
        <item x="45"/>
        <item x="46"/>
        <item m="1" x="54"/>
        <item x="48"/>
        <item m="1" x="59"/>
        <item x="22"/>
        <item x="24"/>
        <item x="28"/>
        <item x="41"/>
        <item x="9"/>
        <item m="1" x="52"/>
        <item x="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3"/>
    <field x="6"/>
    <field x="21"/>
  </rowFields>
  <rowItems count="1">
    <i t="grand">
      <x/>
    </i>
  </rowItems>
  <colItems count="1">
    <i/>
  </colItems>
  <pageFields count="3">
    <pageField fld="9" hier="-1"/>
    <pageField fld="1" hier="-1"/>
    <pageField fld="0" item="2" hier="-1"/>
  </pageFields>
  <formats count="21">
    <format dxfId="97">
      <pivotArea field="23" type="button" dataOnly="0" labelOnly="1" outline="0" axis="axisRow" fieldPosition="0"/>
    </format>
    <format dxfId="96">
      <pivotArea dataOnly="0" labelOnly="1" fieldPosition="0">
        <references count="1">
          <reference field="23" count="4">
            <x v="2"/>
            <x v="8"/>
            <x v="18"/>
            <x v="44"/>
          </reference>
        </references>
      </pivotArea>
    </format>
    <format dxfId="95">
      <pivotArea dataOnly="0" labelOnly="1" grandRow="1" outline="0" fieldPosition="0"/>
    </format>
    <format dxfId="94">
      <pivotArea dataOnly="0" labelOnly="1" fieldPosition="0">
        <references count="2">
          <reference field="21" count="1">
            <x v="322"/>
          </reference>
          <reference field="23" count="1" selected="0">
            <x v="2"/>
          </reference>
        </references>
      </pivotArea>
    </format>
    <format dxfId="93">
      <pivotArea dataOnly="0" labelOnly="1" fieldPosition="0">
        <references count="2">
          <reference field="21" count="1">
            <x v="326"/>
          </reference>
          <reference field="23" count="1" selected="0">
            <x v="8"/>
          </reference>
        </references>
      </pivotArea>
    </format>
    <format dxfId="92">
      <pivotArea dataOnly="0" labelOnly="1" fieldPosition="0">
        <references count="2">
          <reference field="21" count="4">
            <x v="58"/>
            <x v="217"/>
            <x v="620"/>
            <x v="725"/>
          </reference>
          <reference field="23" count="1" selected="0">
            <x v="18"/>
          </reference>
        </references>
      </pivotArea>
    </format>
    <format dxfId="91">
      <pivotArea dataOnly="0" labelOnly="1" fieldPosition="0">
        <references count="2">
          <reference field="21" count="1">
            <x v="57"/>
          </reference>
          <reference field="23" count="1" selected="0">
            <x v="44"/>
          </reference>
        </references>
      </pivotArea>
    </format>
    <format dxfId="90">
      <pivotArea field="23" type="button" dataOnly="0" labelOnly="1" outline="0" axis="axisRow" fieldPosition="0"/>
    </format>
    <format dxfId="89">
      <pivotArea dataOnly="0" labelOnly="1" fieldPosition="0">
        <references count="1">
          <reference field="23" count="4">
            <x v="2"/>
            <x v="8"/>
            <x v="18"/>
            <x v="44"/>
          </reference>
        </references>
      </pivotArea>
    </format>
    <format dxfId="88">
      <pivotArea dataOnly="0" labelOnly="1" grandRow="1" outline="0" fieldPosition="0"/>
    </format>
    <format dxfId="87">
      <pivotArea dataOnly="0" labelOnly="1" fieldPosition="0">
        <references count="2">
          <reference field="21" count="1">
            <x v="322"/>
          </reference>
          <reference field="23" count="1" selected="0">
            <x v="2"/>
          </reference>
        </references>
      </pivotArea>
    </format>
    <format dxfId="86">
      <pivotArea dataOnly="0" labelOnly="1" fieldPosition="0">
        <references count="2">
          <reference field="21" count="1">
            <x v="326"/>
          </reference>
          <reference field="23" count="1" selected="0">
            <x v="8"/>
          </reference>
        </references>
      </pivotArea>
    </format>
    <format dxfId="85">
      <pivotArea dataOnly="0" labelOnly="1" fieldPosition="0">
        <references count="2">
          <reference field="21" count="4">
            <x v="58"/>
            <x v="217"/>
            <x v="620"/>
            <x v="725"/>
          </reference>
          <reference field="23" count="1" selected="0">
            <x v="18"/>
          </reference>
        </references>
      </pivotArea>
    </format>
    <format dxfId="84">
      <pivotArea dataOnly="0" labelOnly="1" fieldPosition="0">
        <references count="2">
          <reference field="21" count="1">
            <x v="57"/>
          </reference>
          <reference field="23" count="1" selected="0">
            <x v="44"/>
          </reference>
        </references>
      </pivotArea>
    </format>
    <format dxfId="83">
      <pivotArea field="23" type="button" dataOnly="0" labelOnly="1" outline="0" axis="axisRow" fieldPosition="0"/>
    </format>
    <format dxfId="82">
      <pivotArea dataOnly="0" labelOnly="1" fieldPosition="0">
        <references count="1">
          <reference field="23" count="3">
            <x v="2"/>
            <x v="18"/>
            <x v="44"/>
          </reference>
        </references>
      </pivotArea>
    </format>
    <format dxfId="81">
      <pivotArea dataOnly="0" labelOnly="1" grandRow="1" outline="0" fieldPosition="0"/>
    </format>
    <format dxfId="80">
      <pivotArea dataOnly="0" labelOnly="1" fieldPosition="0">
        <references count="2">
          <reference field="6" count="1">
            <x v="298"/>
          </reference>
          <reference field="23" count="1" selected="0">
            <x v="2"/>
          </reference>
        </references>
      </pivotArea>
    </format>
    <format dxfId="79">
      <pivotArea dataOnly="0" labelOnly="1" fieldPosition="0">
        <references count="2">
          <reference field="6" count="4">
            <x v="197"/>
            <x v="330"/>
            <x v="413"/>
            <x v="427"/>
          </reference>
          <reference field="23" count="1" selected="0">
            <x v="18"/>
          </reference>
        </references>
      </pivotArea>
    </format>
    <format dxfId="78">
      <pivotArea dataOnly="0" labelOnly="1" fieldPosition="0">
        <references count="2">
          <reference field="6" count="1">
            <x v="74"/>
          </reference>
          <reference field="23" count="1" selected="0">
            <x v="44"/>
          </reference>
        </references>
      </pivotArea>
    </format>
    <format dxfId="77">
      <pivotArea dataOnly="0" labelOnly="1" fieldPosition="0">
        <references count="3">
          <reference field="6" count="1" selected="0">
            <x v="74"/>
          </reference>
          <reference field="21" count="1">
            <x v="57"/>
          </reference>
          <reference field="23" count="1" selected="0">
            <x v="4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1794D3-8406-46FA-9926-F457C9509428}" name="PivotTable1" cacheId="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A7:B34" firstHeaderRow="1" firstDataRow="1" firstDataCol="1" rowPageCount="4" colPageCount="1"/>
  <pivotFields count="36">
    <pivotField axis="axisPage" showAll="0">
      <items count="6">
        <item x="0"/>
        <item x="3"/>
        <item x="2"/>
        <item x="1"/>
        <item x="4"/>
        <item t="default"/>
      </items>
    </pivotField>
    <pivotField axis="axisPage" multipleItemSelectionAllowed="1" showAll="0">
      <items count="10">
        <item h="1" x="1"/>
        <item x="0"/>
        <item x="6"/>
        <item x="2"/>
        <item x="3"/>
        <item h="1" x="4"/>
        <item h="1" x="8"/>
        <item h="1" x="5"/>
        <item h="1" x="7"/>
        <item t="default"/>
      </items>
    </pivotField>
    <pivotField showAll="0"/>
    <pivotField showAll="0"/>
    <pivotField showAll="0"/>
    <pivotField showAll="0"/>
    <pivotField multipleItemSelectionAllowed="1" showAll="0">
      <items count="571">
        <item x="2"/>
        <item x="3"/>
        <item x="4"/>
        <item x="5"/>
        <item x="6"/>
        <item x="7"/>
        <item x="9"/>
        <item x="8"/>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51"/>
        <item x="42"/>
        <item x="43"/>
        <item x="44"/>
        <item x="45"/>
        <item x="46"/>
        <item x="47"/>
        <item x="56"/>
        <item x="48"/>
        <item x="49"/>
        <item x="50"/>
        <item x="53"/>
        <item x="52"/>
        <item x="54"/>
        <item x="55"/>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5"/>
        <item x="94"/>
        <item x="96"/>
        <item x="97"/>
        <item x="98"/>
        <item x="99"/>
        <item x="121"/>
        <item x="100"/>
        <item x="101"/>
        <item x="102"/>
        <item x="104"/>
        <item x="105"/>
        <item x="103"/>
        <item x="106"/>
        <item x="107"/>
        <item x="108"/>
        <item x="109"/>
        <item x="111"/>
        <item x="112"/>
        <item x="113"/>
        <item x="114"/>
        <item x="115"/>
        <item x="110"/>
        <item x="116"/>
        <item x="117"/>
        <item x="118"/>
        <item x="119"/>
        <item x="120"/>
        <item x="122"/>
        <item x="123"/>
        <item x="124"/>
        <item x="125"/>
        <item x="126"/>
        <item x="127"/>
        <item x="128"/>
        <item x="129"/>
        <item x="131"/>
        <item x="130"/>
        <item x="132"/>
        <item x="133"/>
        <item x="134"/>
        <item x="135"/>
        <item x="136"/>
        <item x="138"/>
        <item x="137"/>
        <item x="139"/>
        <item x="140"/>
        <item x="141"/>
        <item x="142"/>
        <item x="143"/>
        <item x="144"/>
        <item x="145"/>
        <item x="146"/>
        <item x="147"/>
        <item x="148"/>
        <item x="149"/>
        <item x="150"/>
        <item x="151"/>
        <item x="152"/>
        <item x="154"/>
        <item x="153"/>
        <item x="155"/>
        <item x="156"/>
        <item x="157"/>
        <item x="158"/>
        <item x="159"/>
        <item x="160"/>
        <item x="161"/>
        <item x="162"/>
        <item x="163"/>
        <item x="164"/>
        <item x="168"/>
        <item x="165"/>
        <item x="166"/>
        <item x="169"/>
        <item x="170"/>
        <item x="171"/>
        <item x="172"/>
        <item x="173"/>
        <item x="174"/>
        <item x="175"/>
        <item x="176"/>
        <item x="181"/>
        <item x="177"/>
        <item x="178"/>
        <item x="179"/>
        <item x="180"/>
        <item x="182"/>
        <item x="183"/>
        <item x="184"/>
        <item x="185"/>
        <item x="186"/>
        <item x="187"/>
        <item x="188"/>
        <item x="189"/>
        <item x="190"/>
        <item x="191"/>
        <item x="192"/>
        <item x="193"/>
        <item x="194"/>
        <item x="195"/>
        <item x="167"/>
        <item x="196"/>
        <item x="197"/>
        <item x="1"/>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46"/>
        <item x="413"/>
        <item x="414"/>
        <item x="415"/>
        <item m="1" x="569"/>
        <item x="416"/>
        <item x="417"/>
        <item x="418"/>
        <item x="419"/>
        <item x="420"/>
        <item x="421"/>
        <item x="422"/>
        <item x="423"/>
        <item x="424"/>
        <item x="425"/>
        <item x="426"/>
        <item x="427"/>
        <item x="428"/>
        <item x="411"/>
        <item x="429"/>
        <item x="430"/>
        <item x="431"/>
        <item x="432"/>
        <item x="433"/>
        <item x="434"/>
        <item x="435"/>
        <item x="436"/>
        <item x="437"/>
        <item x="438"/>
        <item x="439"/>
        <item x="0"/>
        <item x="440"/>
        <item x="441"/>
        <item x="442"/>
        <item x="443"/>
        <item x="444"/>
        <item x="445"/>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12"/>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t="default"/>
      </items>
    </pivotField>
    <pivotField axis="axisRow" showAll="0">
      <items count="427">
        <item x="29"/>
        <item x="61"/>
        <item x="299"/>
        <item x="30"/>
        <item x="201"/>
        <item x="76"/>
        <item x="120"/>
        <item x="98"/>
        <item x="137"/>
        <item x="322"/>
        <item x="89"/>
        <item x="15"/>
        <item x="16"/>
        <item x="83"/>
        <item x="11"/>
        <item x="24"/>
        <item x="304"/>
        <item x="302"/>
        <item x="241"/>
        <item x="49"/>
        <item x="109"/>
        <item sd="0" x="202"/>
        <item x="8"/>
        <item x="77"/>
        <item x="242"/>
        <item x="243"/>
        <item x="213"/>
        <item x="73"/>
        <item x="145"/>
        <item x="57"/>
        <item x="280"/>
        <item x="138"/>
        <item x="110"/>
        <item x="178"/>
        <item x="133"/>
        <item x="172"/>
        <item x="72"/>
        <item x="19"/>
        <item x="5"/>
        <item x="126"/>
        <item x="197"/>
        <item x="307"/>
        <item x="214"/>
        <item x="106"/>
        <item x="17"/>
        <item x="199"/>
        <item x="153"/>
        <item x="152"/>
        <item x="244"/>
        <item x="4"/>
        <item x="160"/>
        <item x="124"/>
        <item x="192"/>
        <item x="34"/>
        <item x="22"/>
        <item x="10"/>
        <item x="18"/>
        <item x="158"/>
        <item x="87"/>
        <item x="86"/>
        <item x="294"/>
        <item x="52"/>
        <item x="321"/>
        <item x="46"/>
        <item x="14"/>
        <item x="41"/>
        <item x="313"/>
        <item x="179"/>
        <item x="275"/>
        <item x="193"/>
        <item x="12"/>
        <item x="84"/>
        <item x="70"/>
        <item x="51"/>
        <item x="39"/>
        <item x="53"/>
        <item x="238"/>
        <item x="7"/>
        <item x="2"/>
        <item x="3"/>
        <item x="6"/>
        <item x="9"/>
        <item x="13"/>
        <item x="20"/>
        <item x="21"/>
        <item x="23"/>
        <item x="25"/>
        <item x="26"/>
        <item x="27"/>
        <item x="28"/>
        <item x="31"/>
        <item x="32"/>
        <item x="33"/>
        <item x="35"/>
        <item x="36"/>
        <item x="37"/>
        <item x="38"/>
        <item x="40"/>
        <item x="42"/>
        <item x="43"/>
        <item x="44"/>
        <item x="45"/>
        <item x="47"/>
        <item x="48"/>
        <item x="50"/>
        <item x="54"/>
        <item x="55"/>
        <item x="56"/>
        <item x="58"/>
        <item x="59"/>
        <item x="60"/>
        <item x="62"/>
        <item x="63"/>
        <item x="64"/>
        <item x="65"/>
        <item x="66"/>
        <item x="67"/>
        <item x="68"/>
        <item x="69"/>
        <item x="71"/>
        <item x="74"/>
        <item x="78"/>
        <item x="79"/>
        <item x="80"/>
        <item x="81"/>
        <item x="82"/>
        <item x="85"/>
        <item x="88"/>
        <item x="90"/>
        <item x="91"/>
        <item x="92"/>
        <item x="93"/>
        <item x="94"/>
        <item x="95"/>
        <item x="96"/>
        <item x="97"/>
        <item x="99"/>
        <item x="100"/>
        <item x="101"/>
        <item x="102"/>
        <item x="103"/>
        <item x="104"/>
        <item x="105"/>
        <item x="107"/>
        <item x="108"/>
        <item x="111"/>
        <item x="112"/>
        <item x="113"/>
        <item x="114"/>
        <item x="115"/>
        <item x="116"/>
        <item x="117"/>
        <item x="118"/>
        <item x="121"/>
        <item x="122"/>
        <item x="123"/>
        <item x="125"/>
        <item x="127"/>
        <item x="128"/>
        <item x="129"/>
        <item x="130"/>
        <item x="131"/>
        <item x="132"/>
        <item x="134"/>
        <item x="135"/>
        <item x="136"/>
        <item x="139"/>
        <item x="140"/>
        <item x="141"/>
        <item x="142"/>
        <item x="143"/>
        <item x="144"/>
        <item x="146"/>
        <item x="147"/>
        <item x="148"/>
        <item x="149"/>
        <item x="150"/>
        <item x="151"/>
        <item x="154"/>
        <item x="155"/>
        <item x="156"/>
        <item x="157"/>
        <item x="159"/>
        <item x="161"/>
        <item x="162"/>
        <item x="163"/>
        <item x="164"/>
        <item x="165"/>
        <item x="166"/>
        <item x="167"/>
        <item x="119"/>
        <item x="1"/>
        <item x="168"/>
        <item x="169"/>
        <item x="170"/>
        <item x="171"/>
        <item x="173"/>
        <item x="174"/>
        <item x="175"/>
        <item x="176"/>
        <item x="177"/>
        <item x="180"/>
        <item x="181"/>
        <item x="182"/>
        <item x="183"/>
        <item x="184"/>
        <item x="185"/>
        <item x="186"/>
        <item x="187"/>
        <item x="188"/>
        <item x="189"/>
        <item x="190"/>
        <item x="191"/>
        <item x="194"/>
        <item x="195"/>
        <item x="196"/>
        <item x="198"/>
        <item x="200"/>
        <item x="203"/>
        <item x="204"/>
        <item x="205"/>
        <item x="206"/>
        <item x="207"/>
        <item x="208"/>
        <item x="209"/>
        <item x="210"/>
        <item x="211"/>
        <item x="212"/>
        <item x="215"/>
        <item x="216"/>
        <item x="217"/>
        <item x="218"/>
        <item x="219"/>
        <item x="220"/>
        <item x="221"/>
        <item x="222"/>
        <item x="223"/>
        <item x="224"/>
        <item x="225"/>
        <item x="226"/>
        <item x="227"/>
        <item x="228"/>
        <item x="229"/>
        <item x="230"/>
        <item x="231"/>
        <item x="232"/>
        <item x="233"/>
        <item x="234"/>
        <item x="235"/>
        <item x="236"/>
        <item x="237"/>
        <item x="239"/>
        <item x="240"/>
        <item x="75"/>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6"/>
        <item x="277"/>
        <item x="278"/>
        <item x="279"/>
        <item x="281"/>
        <item x="282"/>
        <item x="283"/>
        <item x="284"/>
        <item x="285"/>
        <item x="286"/>
        <item x="287"/>
        <item x="288"/>
        <item x="289"/>
        <item x="290"/>
        <item x="291"/>
        <item x="292"/>
        <item x="293"/>
        <item x="295"/>
        <item x="296"/>
        <item x="297"/>
        <item x="298"/>
        <item x="300"/>
        <item x="301"/>
        <item x="303"/>
        <item x="305"/>
        <item x="306"/>
        <item x="308"/>
        <item x="309"/>
        <item x="310"/>
        <item x="311"/>
        <item x="312"/>
        <item x="314"/>
        <item x="315"/>
        <item x="316"/>
        <item x="317"/>
        <item x="318"/>
        <item x="319"/>
        <item x="320"/>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0"/>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t="default"/>
      </items>
    </pivotField>
    <pivotField showAll="0"/>
    <pivotField showAll="0"/>
    <pivotField axis="axisRow" showAll="0">
      <items count="31">
        <item x="1"/>
        <item x="0"/>
        <item x="12"/>
        <item x="5"/>
        <item x="2"/>
        <item x="6"/>
        <item x="3"/>
        <item x="18"/>
        <item x="4"/>
        <item m="1" x="27"/>
        <item x="8"/>
        <item x="9"/>
        <item x="10"/>
        <item x="11"/>
        <item x="7"/>
        <item x="13"/>
        <item m="1" x="28"/>
        <item x="15"/>
        <item x="16"/>
        <item x="17"/>
        <item m="1" x="29"/>
        <item x="19"/>
        <item x="20"/>
        <item x="21"/>
        <item x="22"/>
        <item x="14"/>
        <item x="23"/>
        <item x="24"/>
        <item x="25"/>
        <item x="26"/>
        <item t="default"/>
      </items>
    </pivotField>
    <pivotField showAll="0"/>
    <pivotField showAll="0"/>
    <pivotField showAll="0"/>
    <pivotField showAll="0"/>
    <pivotField showAll="0"/>
    <pivotField showAll="0"/>
    <pivotField dataField="1" showAll="0"/>
    <pivotField axis="axisRow" showAll="0">
      <items count="1055">
        <item x="15"/>
        <item x="142"/>
        <item x="38"/>
        <item x="7"/>
        <item x="2"/>
        <item x="3"/>
        <item x="4"/>
        <item x="5"/>
        <item x="6"/>
        <item x="8"/>
        <item x="9"/>
        <item x="10"/>
        <item x="11"/>
        <item x="12"/>
        <item x="13"/>
        <item x="14"/>
        <item x="16"/>
        <item x="19"/>
        <item x="21"/>
        <item x="22"/>
        <item x="17"/>
        <item x="18"/>
        <item x="20"/>
        <item x="23"/>
        <item x="24"/>
        <item x="25"/>
        <item x="26"/>
        <item x="27"/>
        <item x="28"/>
        <item x="29"/>
        <item x="32"/>
        <item x="33"/>
        <item x="34"/>
        <item x="35"/>
        <item x="30"/>
        <item x="31"/>
        <item x="36"/>
        <item x="37"/>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2"/>
        <item x="73"/>
        <item x="71"/>
        <item x="74"/>
        <item x="75"/>
        <item x="76"/>
        <item x="79"/>
        <item x="80"/>
        <item x="81"/>
        <item x="82"/>
        <item x="84"/>
        <item x="85"/>
        <item x="77"/>
        <item x="78"/>
        <item x="83"/>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4"/>
        <item x="125"/>
        <item x="126"/>
        <item x="127"/>
        <item x="121"/>
        <item x="123"/>
        <item x="128"/>
        <item x="129"/>
        <item x="130"/>
        <item x="131"/>
        <item x="132"/>
        <item x="133"/>
        <item x="134"/>
        <item x="122"/>
        <item x="135"/>
        <item x="136"/>
        <item x="137"/>
        <item x="138"/>
        <item x="139"/>
        <item x="140"/>
        <item x="141"/>
        <item x="143"/>
        <item x="144"/>
        <item x="145"/>
        <item x="146"/>
        <item x="147"/>
        <item x="149"/>
        <item x="150"/>
        <item x="151"/>
        <item x="153"/>
        <item x="120"/>
        <item x="154"/>
        <item x="155"/>
        <item x="157"/>
        <item x="158"/>
        <item x="159"/>
        <item x="160"/>
        <item x="161"/>
        <item x="162"/>
        <item x="163"/>
        <item x="164"/>
        <item x="165"/>
        <item x="166"/>
        <item x="168"/>
        <item x="55"/>
        <item x="148"/>
        <item x="152"/>
        <item x="156"/>
        <item x="167"/>
        <item x="169"/>
        <item x="170"/>
        <item x="171"/>
        <item x="172"/>
        <item x="173"/>
        <item x="174"/>
        <item x="175"/>
        <item x="176"/>
        <item x="177"/>
        <item x="178"/>
        <item x="179"/>
        <item x="180"/>
        <item x="181"/>
        <item x="182"/>
        <item x="183"/>
        <item x="184"/>
        <item x="185"/>
        <item x="186"/>
        <item x="187"/>
        <item x="189"/>
        <item x="190"/>
        <item x="192"/>
        <item x="188"/>
        <item x="191"/>
        <item x="193"/>
        <item x="194"/>
        <item x="196"/>
        <item x="198"/>
        <item x="199"/>
        <item x="200"/>
        <item x="202"/>
        <item x="203"/>
        <item x="205"/>
        <item x="206"/>
        <item x="207"/>
        <item x="209"/>
        <item x="197"/>
        <item x="201"/>
        <item x="204"/>
        <item x="208"/>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9"/>
        <item x="251"/>
        <item x="252"/>
        <item x="253"/>
        <item x="255"/>
        <item x="256"/>
        <item x="257"/>
        <item x="254"/>
        <item x="258"/>
        <item x="260"/>
        <item x="261"/>
        <item x="263"/>
        <item x="265"/>
        <item x="259"/>
        <item x="262"/>
        <item x="264"/>
        <item x="266"/>
        <item x="267"/>
        <item x="270"/>
        <item x="271"/>
        <item x="272"/>
        <item x="273"/>
        <item x="275"/>
        <item x="276"/>
        <item x="277"/>
        <item x="278"/>
        <item x="195"/>
        <item x="248"/>
        <item x="250"/>
        <item x="268"/>
        <item x="269"/>
        <item x="274"/>
        <item x="279"/>
        <item x="280"/>
        <item x="281"/>
        <item x="282"/>
        <item x="283"/>
        <item x="284"/>
        <item x="285"/>
        <item x="1"/>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m="1" x="104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m="1" x="1050"/>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m="1" x="979"/>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m="1" x="980"/>
        <item x="571"/>
        <item m="1" x="981"/>
        <item m="1" x="982"/>
        <item x="574"/>
        <item x="575"/>
        <item x="576"/>
        <item m="1" x="983"/>
        <item x="578"/>
        <item x="579"/>
        <item x="580"/>
        <item x="581"/>
        <item m="1" x="984"/>
        <item m="1" x="985"/>
        <item x="584"/>
        <item x="585"/>
        <item x="586"/>
        <item x="587"/>
        <item x="588"/>
        <item x="589"/>
        <item x="590"/>
        <item x="591"/>
        <item x="592"/>
        <item x="593"/>
        <item x="594"/>
        <item m="1" x="986"/>
        <item m="1" x="987"/>
        <item x="597"/>
        <item x="598"/>
        <item m="1" x="988"/>
        <item x="600"/>
        <item x="601"/>
        <item x="602"/>
        <item x="603"/>
        <item x="604"/>
        <item x="605"/>
        <item x="606"/>
        <item x="607"/>
        <item x="608"/>
        <item m="1" x="989"/>
        <item x="610"/>
        <item x="611"/>
        <item x="612"/>
        <item x="613"/>
        <item x="614"/>
        <item m="1" x="990"/>
        <item x="616"/>
        <item x="618"/>
        <item m="1" x="991"/>
        <item m="1" x="992"/>
        <item m="1" x="993"/>
        <item x="622"/>
        <item m="1" x="994"/>
        <item x="624"/>
        <item x="625"/>
        <item x="626"/>
        <item x="627"/>
        <item m="1" x="995"/>
        <item m="1" x="996"/>
        <item x="630"/>
        <item x="631"/>
        <item x="632"/>
        <item x="633"/>
        <item x="634"/>
        <item x="635"/>
        <item x="636"/>
        <item m="1" x="997"/>
        <item x="638"/>
        <item x="639"/>
        <item x="640"/>
        <item m="1" x="998"/>
        <item m="1" x="999"/>
        <item m="1" x="1000"/>
        <item x="644"/>
        <item x="645"/>
        <item m="1" x="1001"/>
        <item x="647"/>
        <item m="1" x="1002"/>
        <item m="1" x="1003"/>
        <item x="650"/>
        <item m="1" x="1004"/>
        <item x="652"/>
        <item x="653"/>
        <item x="654"/>
        <item x="655"/>
        <item x="656"/>
        <item x="657"/>
        <item m="1" x="1005"/>
        <item m="1" x="1053"/>
        <item x="664"/>
        <item x="665"/>
        <item m="1" x="1051"/>
        <item x="663"/>
        <item m="1" x="1006"/>
        <item m="1" x="1007"/>
        <item x="669"/>
        <item m="1" x="1008"/>
        <item m="1" x="1009"/>
        <item x="672"/>
        <item x="673"/>
        <item x="674"/>
        <item x="675"/>
        <item x="676"/>
        <item x="659"/>
        <item m="1" x="1052"/>
        <item x="429"/>
        <item x="475"/>
        <item x="666"/>
        <item x="677"/>
        <item x="678"/>
        <item m="1" x="1010"/>
        <item m="1" x="1011"/>
        <item x="681"/>
        <item m="1" x="1012"/>
        <item m="1" x="1013"/>
        <item x="684"/>
        <item x="685"/>
        <item x="686"/>
        <item x="687"/>
        <item x="688"/>
        <item x="689"/>
        <item x="690"/>
        <item m="1" x="1014"/>
        <item m="1" x="1015"/>
        <item x="693"/>
        <item x="694"/>
        <item x="695"/>
        <item m="1" x="1016"/>
        <item m="1" x="1017"/>
        <item x="698"/>
        <item x="699"/>
        <item m="1" x="1018"/>
        <item x="701"/>
        <item m="1" x="1019"/>
        <item x="703"/>
        <item x="704"/>
        <item x="705"/>
        <item m="1" x="1020"/>
        <item m="1" x="1021"/>
        <item x="708"/>
        <item m="1" x="1022"/>
        <item x="710"/>
        <item m="1" x="1023"/>
        <item x="711"/>
        <item m="1" x="1024"/>
        <item x="713"/>
        <item m="1" x="1025"/>
        <item m="1" x="1026"/>
        <item m="1" x="1027"/>
        <item x="717"/>
        <item m="1" x="1028"/>
        <item x="719"/>
        <item m="1" x="1029"/>
        <item m="1" x="1030"/>
        <item x="722"/>
        <item m="1" x="1031"/>
        <item x="724"/>
        <item x="726"/>
        <item x="727"/>
        <item x="728"/>
        <item x="729"/>
        <item m="1" x="1032"/>
        <item m="1" x="1033"/>
        <item x="732"/>
        <item x="733"/>
        <item x="734"/>
        <item x="735"/>
        <item x="736"/>
        <item m="1" x="1034"/>
        <item x="738"/>
        <item x="739"/>
        <item m="1" x="1035"/>
        <item m="1" x="1036"/>
        <item m="1" x="1037"/>
        <item m="1" x="1038"/>
        <item m="1" x="1039"/>
        <item x="745"/>
        <item m="1" x="1040"/>
        <item m="1" x="1041"/>
        <item x="748"/>
        <item x="749"/>
        <item x="750"/>
        <item x="751"/>
        <item x="752"/>
        <item x="753"/>
        <item x="754"/>
        <item x="755"/>
        <item x="756"/>
        <item x="757"/>
        <item x="758"/>
        <item m="1" x="1042"/>
        <item x="760"/>
        <item x="761"/>
        <item x="762"/>
        <item x="763"/>
        <item x="765"/>
        <item x="766"/>
        <item m="1" x="1043"/>
        <item m="1" x="1044"/>
        <item x="769"/>
        <item x="770"/>
        <item x="771"/>
        <item x="772"/>
        <item m="1" x="1045"/>
        <item m="1" x="1046"/>
        <item m="1" x="1047"/>
        <item x="776"/>
        <item x="777"/>
        <item x="778"/>
        <item x="779"/>
        <item x="780"/>
        <item x="781"/>
        <item x="782"/>
        <item x="783"/>
        <item m="1" x="1048"/>
        <item x="0"/>
        <item x="524"/>
        <item x="570"/>
        <item x="572"/>
        <item x="573"/>
        <item x="577"/>
        <item x="582"/>
        <item x="583"/>
        <item x="595"/>
        <item x="596"/>
        <item x="599"/>
        <item x="609"/>
        <item x="615"/>
        <item x="617"/>
        <item x="619"/>
        <item x="620"/>
        <item x="621"/>
        <item x="623"/>
        <item x="628"/>
        <item x="629"/>
        <item x="637"/>
        <item x="641"/>
        <item x="642"/>
        <item x="643"/>
        <item x="646"/>
        <item x="648"/>
        <item x="649"/>
        <item x="651"/>
        <item x="658"/>
        <item x="660"/>
        <item x="661"/>
        <item x="662"/>
        <item x="667"/>
        <item x="668"/>
        <item x="670"/>
        <item x="671"/>
        <item x="679"/>
        <item x="680"/>
        <item x="682"/>
        <item x="683"/>
        <item x="691"/>
        <item x="692"/>
        <item x="696"/>
        <item x="697"/>
        <item x="700"/>
        <item x="702"/>
        <item x="706"/>
        <item x="707"/>
        <item x="709"/>
        <item x="712"/>
        <item x="714"/>
        <item x="715"/>
        <item x="716"/>
        <item x="718"/>
        <item x="720"/>
        <item x="721"/>
        <item x="723"/>
        <item x="725"/>
        <item x="730"/>
        <item x="731"/>
        <item x="737"/>
        <item x="740"/>
        <item x="741"/>
        <item x="742"/>
        <item x="743"/>
        <item x="744"/>
        <item x="746"/>
        <item x="747"/>
        <item x="759"/>
        <item x="764"/>
        <item x="767"/>
        <item x="768"/>
        <item x="773"/>
        <item x="774"/>
        <item x="775"/>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5">
        <item h="1" x="0"/>
        <item h="1" x="1"/>
        <item h="1" x="2"/>
        <item h="1" x="3"/>
        <item h="1" x="4"/>
        <item x="5"/>
        <item h="1" x="6"/>
        <item h="1" x="7"/>
        <item h="1" x="8"/>
        <item h="1" x="9"/>
        <item h="1" x="10"/>
        <item h="1" x="11"/>
        <item h="1" x="12"/>
        <item h="1" x="13"/>
        <item t="default"/>
      </items>
    </pivotField>
    <pivotField axis="axisPage" multipleItemSelectionAllowed="1" showAll="0">
      <items count="9">
        <item h="1" x="3"/>
        <item x="4"/>
        <item h="1" x="5"/>
        <item h="1" x="6"/>
        <item h="1" x="0"/>
        <item h="1" x="1"/>
        <item h="1" x="2"/>
        <item h="1" x="7"/>
        <item t="default"/>
      </items>
    </pivotField>
  </pivotFields>
  <rowFields count="3">
    <field x="10"/>
    <field x="7"/>
    <field x="18"/>
  </rowFields>
  <rowItems count="27">
    <i>
      <x v="1"/>
    </i>
    <i r="1">
      <x v="32"/>
    </i>
    <i r="2">
      <x v="237"/>
    </i>
    <i r="1">
      <x v="37"/>
    </i>
    <i r="2">
      <x v="246"/>
    </i>
    <i r="2">
      <x v="247"/>
    </i>
    <i r="2">
      <x v="248"/>
    </i>
    <i r="2">
      <x v="272"/>
    </i>
    <i r="1">
      <x v="46"/>
    </i>
    <i r="2">
      <x v="273"/>
    </i>
    <i r="1">
      <x v="47"/>
    </i>
    <i r="2">
      <x v="273"/>
    </i>
    <i r="1">
      <x v="54"/>
    </i>
    <i r="2">
      <x v="249"/>
    </i>
    <i r="1">
      <x v="82"/>
    </i>
    <i r="2">
      <x v="235"/>
    </i>
    <i r="1">
      <x v="174"/>
    </i>
    <i r="2">
      <x v="240"/>
    </i>
    <i r="1">
      <x v="176"/>
    </i>
    <i r="2">
      <x v="244"/>
    </i>
    <i r="1">
      <x v="177"/>
    </i>
    <i r="2">
      <x v="245"/>
    </i>
    <i r="1">
      <x v="178"/>
    </i>
    <i r="2">
      <x v="252"/>
    </i>
    <i r="1">
      <x v="179"/>
    </i>
    <i r="2">
      <x v="250"/>
    </i>
    <i t="grand">
      <x/>
    </i>
  </rowItems>
  <colItems count="1">
    <i/>
  </colItems>
  <pageFields count="4">
    <pageField fld="0" item="0" hier="-1"/>
    <pageField fld="35" hier="-1"/>
    <pageField fld="34" hier="-1"/>
    <pageField fld="1" hier="-1"/>
  </pageFields>
  <dataFields count="1">
    <dataField name="Sum of Quantity" fld="17" baseField="12" baseItem="0"/>
  </dataFields>
  <formats count="25">
    <format dxfId="76">
      <pivotArea field="10" type="button" dataOnly="0" labelOnly="1" outline="0" axis="axisRow" fieldPosition="0"/>
    </format>
    <format dxfId="75">
      <pivotArea dataOnly="0" labelOnly="1" fieldPosition="0">
        <references count="1">
          <reference field="10" count="2">
            <x v="1"/>
            <x v="2"/>
          </reference>
        </references>
      </pivotArea>
    </format>
    <format dxfId="74">
      <pivotArea dataOnly="0" labelOnly="1" grandRow="1" outline="0" fieldPosition="0"/>
    </format>
    <format dxfId="73">
      <pivotArea dataOnly="0" labelOnly="1" fieldPosition="0">
        <references count="2">
          <reference field="7" count="4">
            <x v="6"/>
            <x v="32"/>
            <x v="53"/>
            <x v="55"/>
          </reference>
          <reference field="10" count="1" selected="0">
            <x v="1"/>
          </reference>
        </references>
      </pivotArea>
    </format>
    <format dxfId="72">
      <pivotArea type="all" dataOnly="0" outline="0" fieldPosition="0"/>
    </format>
    <format dxfId="71">
      <pivotArea outline="0" collapsedLevelsAreSubtotals="1" fieldPosition="0"/>
    </format>
    <format dxfId="70">
      <pivotArea field="10" type="button" dataOnly="0" labelOnly="1" outline="0" axis="axisRow" fieldPosition="0"/>
    </format>
    <format dxfId="69">
      <pivotArea dataOnly="0" labelOnly="1" fieldPosition="0">
        <references count="1">
          <reference field="10" count="1">
            <x v="1"/>
          </reference>
        </references>
      </pivotArea>
    </format>
    <format dxfId="68">
      <pivotArea dataOnly="0" labelOnly="1" grandRow="1" outline="0" fieldPosition="0"/>
    </format>
    <format dxfId="67">
      <pivotArea dataOnly="0" labelOnly="1" fieldPosition="0">
        <references count="2">
          <reference field="7" count="6">
            <x v="11"/>
            <x v="14"/>
            <x v="20"/>
            <x v="54"/>
            <x v="55"/>
            <x v="57"/>
          </reference>
          <reference field="10" count="1" selected="0">
            <x v="1"/>
          </reference>
        </references>
      </pivotArea>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10" type="button" dataOnly="0" labelOnly="1" outline="0" axis="axisRow" fieldPosition="0"/>
    </format>
    <format dxfId="62">
      <pivotArea dataOnly="0" labelOnly="1" fieldPosition="0">
        <references count="1">
          <reference field="10" count="1">
            <x v="1"/>
          </reference>
        </references>
      </pivotArea>
    </format>
    <format dxfId="61">
      <pivotArea dataOnly="0" labelOnly="1" grandRow="1" outline="0" fieldPosition="0"/>
    </format>
    <format dxfId="60">
      <pivotArea dataOnly="0" labelOnly="1" fieldPosition="0">
        <references count="2">
          <reference field="7" count="10">
            <x v="2"/>
            <x v="3"/>
            <x v="8"/>
            <x v="10"/>
            <x v="28"/>
            <x v="36"/>
            <x v="56"/>
            <x v="57"/>
            <x v="58"/>
            <x v="61"/>
          </reference>
          <reference field="10" count="1" selected="0">
            <x v="1"/>
          </reference>
        </references>
      </pivotArea>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10" type="button" dataOnly="0" labelOnly="1" outline="0" axis="axisRow" fieldPosition="0"/>
    </format>
    <format dxfId="55">
      <pivotArea dataOnly="0" labelOnly="1" fieldPosition="0">
        <references count="1">
          <reference field="10" count="1">
            <x v="1"/>
          </reference>
        </references>
      </pivotArea>
    </format>
    <format dxfId="54">
      <pivotArea dataOnly="0" labelOnly="1" grandRow="1" outline="0" fieldPosition="0"/>
    </format>
    <format dxfId="53">
      <pivotArea dataOnly="0" labelOnly="1" fieldPosition="0">
        <references count="2">
          <reference field="7" count="10">
            <x v="2"/>
            <x v="3"/>
            <x v="8"/>
            <x v="10"/>
            <x v="28"/>
            <x v="36"/>
            <x v="56"/>
            <x v="57"/>
            <x v="58"/>
            <x v="61"/>
          </reference>
          <reference field="10" count="1" selected="0">
            <x v="1"/>
          </reference>
        </references>
      </pivotArea>
    </format>
    <format dxfId="5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FD0AFBEA-2395-4281-BBD8-E7FAB62E81E3}" sourceName="Status">
  <pivotTables>
    <pivotTable tabId="23" name="PivotTable1"/>
  </pivotTables>
  <data>
    <tabular pivotCacheId="1033521350">
      <items count="9">
        <i x="4" nd="1"/>
        <i x="0" s="1" nd="1"/>
        <i x="1" nd="1"/>
        <i x="5" s="1" nd="1"/>
        <i x="8" nd="1"/>
        <i x="2" s="1" nd="1"/>
        <i x="6" nd="1"/>
        <i x="7"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ect_Category" xr10:uid="{7CC8B0D2-748E-42CC-BB09-57BCC8B16699}" sourceName="Defect Category">
  <pivotTables>
    <pivotTable tabId="23" name="PivotTable1"/>
  </pivotTables>
  <data>
    <tabular pivotCacheId="1033521350">
      <items count="97">
        <i x="22" s="1" nd="1"/>
        <i x="82" s="1" nd="1"/>
        <i x="80" s="1" nd="1"/>
        <i x="67" s="1" nd="1"/>
        <i x="21" s="1" nd="1"/>
        <i x="70" s="1" nd="1"/>
        <i x="30" s="1" nd="1"/>
        <i x="78" s="1" nd="1"/>
        <i x="17" s="1" nd="1"/>
        <i x="43" s="1" nd="1"/>
        <i x="6" s="1" nd="1"/>
        <i x="63" s="1" nd="1"/>
        <i x="26" s="1" nd="1"/>
        <i x="91" s="1" nd="1"/>
        <i x="84" s="1" nd="1"/>
        <i x="18" s="1" nd="1"/>
        <i x="64" s="1" nd="1"/>
        <i x="66" s="1" nd="1"/>
        <i x="28" s="1" nd="1"/>
        <i x="48" s="1" nd="1"/>
        <i x="13" s="1" nd="1"/>
        <i x="29" s="1" nd="1"/>
        <i x="86" s="1" nd="1"/>
        <i x="35" s="1" nd="1"/>
        <i x="77" s="1" nd="1"/>
        <i x="88" s="1" nd="1"/>
        <i x="71" s="1" nd="1"/>
        <i x="27" s="1" nd="1"/>
        <i x="89" s="1" nd="1"/>
        <i x="15" s="1" nd="1"/>
        <i x="0" s="1" nd="1"/>
        <i x="96" s="1" nd="1"/>
        <i x="41" s="1" nd="1"/>
        <i x="72" s="1" nd="1"/>
        <i x="57" s="1" nd="1"/>
        <i x="23" s="1" nd="1"/>
        <i x="83" s="1" nd="1"/>
        <i x="40" s="1" nd="1"/>
        <i x="74" s="1" nd="1"/>
        <i x="46" s="1" nd="1"/>
        <i x="16" s="1" nd="1"/>
        <i x="90" s="1" nd="1"/>
        <i x="54" s="1" nd="1"/>
        <i x="55" s="1" nd="1"/>
        <i x="5" s="1" nd="1"/>
        <i x="85" s="1" nd="1"/>
        <i x="56" s="1" nd="1"/>
        <i x="14" s="1" nd="1"/>
        <i x="39" s="1" nd="1"/>
        <i x="51" s="1" nd="1"/>
        <i x="50" s="1" nd="1"/>
        <i x="87" s="1" nd="1"/>
        <i x="24" s="1" nd="1"/>
        <i x="36" s="1" nd="1"/>
        <i x="47" s="1" nd="1"/>
        <i x="52" s="1" nd="1"/>
        <i x="20" s="1" nd="1"/>
        <i x="1" s="1" nd="1"/>
        <i x="60" s="1" nd="1"/>
        <i x="42" s="1" nd="1"/>
        <i x="92" s="1" nd="1"/>
        <i x="59" s="1" nd="1"/>
        <i x="32" s="1" nd="1"/>
        <i x="93" s="1" nd="1"/>
        <i x="58" s="1" nd="1"/>
        <i x="68" s="1" nd="1"/>
        <i x="8" s="1" nd="1"/>
        <i x="79" s="1" nd="1"/>
        <i x="73" s="1" nd="1"/>
        <i x="3" s="1" nd="1"/>
        <i x="65" s="1" nd="1"/>
        <i x="37" s="1" nd="1"/>
        <i x="81" s="1" nd="1"/>
        <i x="45" s="1" nd="1"/>
        <i x="12" s="1" nd="1"/>
        <i x="76" s="1" nd="1"/>
        <i x="38" s="1" nd="1"/>
        <i x="94" s="1" nd="1"/>
        <i x="95" s="1" nd="1"/>
        <i x="53" s="1" nd="1"/>
        <i x="9" s="1" nd="1"/>
        <i x="2" s="1" nd="1"/>
        <i x="69" s="1" nd="1"/>
        <i x="61" s="1" nd="1"/>
        <i x="44" s="1" nd="1"/>
        <i x="49" s="1" nd="1"/>
        <i x="7" s="1" nd="1"/>
        <i x="75" s="1" nd="1"/>
        <i x="19" s="1" nd="1"/>
        <i x="25" s="1" nd="1"/>
        <i x="11" s="1" nd="1"/>
        <i x="33" s="1" nd="1"/>
        <i x="31" s="1" nd="1"/>
        <i x="34" s="1" nd="1"/>
        <i x="10" s="1" nd="1"/>
        <i x="62"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49B8FF3C-DE9A-4880-8972-02CF757DFE5F}" cache="Slicer_Status1" caption="Status" rowHeight="234950"/>
  <slicer name="Defect Category" xr10:uid="{5759FCD3-43F7-4710-9B3E-1726496098BA}" cache="Slicer_Defect_Category" caption="Defec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08EF0E-2E2F-439B-9537-68877481CC62}" name="Table1" displayName="Table1" ref="A3:AT657" totalsRowShown="0" headerRowDxfId="146" dataDxfId="145" tableBorderDxfId="144">
  <autoFilter ref="A3:AT657" xr:uid="{6C08EF0E-2E2F-439B-9537-68877481CC62}">
    <filterColumn colId="0">
      <filters>
        <filter val="Cambridge"/>
      </filters>
    </filterColumn>
    <filterColumn colId="4">
      <filters>
        <filter val="Customer"/>
      </filters>
    </filterColumn>
    <filterColumn colId="11">
      <filters>
        <filter val="Axle"/>
      </filters>
    </filterColumn>
    <filterColumn colId="13">
      <filters>
        <filter val="Komatsu"/>
      </filters>
    </filterColumn>
    <filterColumn colId="23">
      <filters>
        <filter val="Weld Defects"/>
      </filters>
    </filterColumn>
  </autoFilter>
  <tableColumns count="46">
    <tableColumn id="1" xr3:uid="{00000000-0010-0000-0000-000001000000}" name="Location_x000a_(as applicable)" dataDxfId="143"/>
    <tableColumn id="2" xr3:uid="{00000000-0010-0000-0000-000002000000}" name="Status" dataDxfId="142"/>
    <tableColumn id="6" xr3:uid="{00000000-0010-0000-0000-000006000000}" name="Internal CAR #" dataDxfId="141"/>
    <tableColumn id="3" xr3:uid="{00000000-0010-0000-0000-000003000000}" name="Incidence Type" dataDxfId="140"/>
    <tableColumn id="4" xr3:uid="{00000000-0010-0000-0000-000004000000}" name="Type" dataDxfId="139"/>
    <tableColumn id="5" xr3:uid="{00000000-0010-0000-0000-000005000000}" name="Category" dataDxfId="138"/>
    <tableColumn id="7" xr3:uid="{00000000-0010-0000-0000-000007000000}" name="Received Date" dataDxfId="137"/>
    <tableColumn id="43" xr3:uid="{2A5B18DD-EFEA-409B-BBE9-40E4EB86C13F}" name="Month" dataDxfId="136">
      <calculatedColumnFormula>MONTH(Table1[[#This Row],[Received Date]])</calculatedColumnFormula>
    </tableColumn>
    <tableColumn id="40" xr3:uid="{9383FF6E-88DD-4A2E-9CD6-3B71509EA9DF}" name="Year" dataDxfId="135">
      <calculatedColumnFormula>YEAR(Table1[[#This Row],[Received Date]])</calculatedColumnFormula>
    </tableColumn>
    <tableColumn id="11" xr3:uid="{00000000-0010-0000-0000-00000B000000}" name="Part Number" dataDxfId="134"/>
    <tableColumn id="12" xr3:uid="{00000000-0010-0000-0000-00000C000000}" name="Part _x000a_Description" dataDxfId="133"/>
    <tableColumn id="46" xr3:uid="{6482B2C1-C4B6-4D94-A7DE-61ED3F17447F}" name="Part Family" dataDxfId="132">
      <calculatedColumnFormula>IF(ISNUMBER(SEARCH("Axle",K4)),"Axle",
IF(ISNUMBER(SEARCH("Deck",K4)),"Deck",
IF(ISNUMBER(SEARCH("Cab",K4)),"Cab",
IF(ISNUMBER(SEARCH("Tank",K4)),"Tank",
IF(ISNUMBER(SEARCH("Grill",K4)),"Grill",
IF(ISNUMBER(SEARCH("Control",K4)),"Control Box",
"Other"))))))</calculatedColumnFormula>
    </tableColumn>
    <tableColumn id="13" xr3:uid="{00000000-0010-0000-0000-00000D000000}" name="Reference #'s _x000a_(Cust. CAR #, Stop _x000a_Tag #, Audit NC #)" dataDxfId="131"/>
    <tableColumn id="14" xr3:uid="{00000000-0010-0000-0000-00000E000000}" name="Customer" dataDxfId="130"/>
    <tableColumn id="15" xr3:uid="{00000000-0010-0000-0000-00000F000000}" name="email" dataDxfId="129">
      <calculatedColumnFormula>IF(ISNUMBER(SEARCH("mail",M4)), "Email", "")</calculatedColumnFormula>
    </tableColumn>
    <tableColumn id="16" xr3:uid="{00000000-0010-0000-0000-000010000000}" name="200 Series" dataDxfId="128">
      <calculatedColumnFormula>IF(AND(200000&lt;M4,M4&lt;299999), 2, "")</calculatedColumnFormula>
    </tableColumn>
    <tableColumn id="17" xr3:uid="{00000000-0010-0000-0000-000011000000}" name="800 Series" dataDxfId="127">
      <calculatedColumnFormula>IF(AND(800000&lt;M4,M4&lt;899999), 8, "")</calculatedColumnFormula>
    </tableColumn>
    <tableColumn id="18" xr3:uid="{00000000-0010-0000-0000-000012000000}" name="Komatsu Tracking" dataDxfId="126">
      <calculatedColumnFormula>IF(OR(O4="Email",P4=2, Q4=8), "don't count", "count")</calculatedColumnFormula>
    </tableColumn>
    <tableColumn id="19" xr3:uid="{00000000-0010-0000-0000-000013000000}" name="Work _x000a_Order #" dataDxfId="125"/>
    <tableColumn id="20" xr3:uid="{00000000-0010-0000-0000-000014000000}" name="Manufacture _x000a_Date" dataDxfId="124"/>
    <tableColumn id="21" xr3:uid="{00000000-0010-0000-0000-000015000000}" name="Quantity" dataDxfId="123"/>
    <tableColumn id="22" xr3:uid="{00000000-0010-0000-0000-000016000000}" name="Problem Description" dataDxfId="122"/>
    <tableColumn id="23" xr3:uid="{00000000-0010-0000-0000-000017000000}" name="Department Responsible" dataDxfId="121"/>
    <tableColumn id="24" xr3:uid="{00000000-0010-0000-0000-000018000000}" name="Defect Category" dataDxfId="120"/>
    <tableColumn id="26" xr3:uid="{00000000-0010-0000-0000-00001A000000}" name="Champion" dataDxfId="119"/>
    <tableColumn id="36" xr3:uid="{4D6F245D-CBF9-4881-AE3A-8EBB08DBAEDE}" name="Containment Complete?" dataDxfId="118"/>
    <tableColumn id="10" xr3:uid="{B515D7D4-5810-48FF-97AD-E803B4407C10}" name="Corrective Action Prevention" dataDxfId="117"/>
    <tableColumn id="25" xr3:uid="{00000000-0010-0000-0000-000019000000}" name="Corrective Action Detection" dataDxfId="116"/>
    <tableColumn id="39" xr3:uid="{E559F4F7-DEFD-4C23-AC8E-7614F2DE2F9D}" name="Proposed Cost" dataDxfId="115"/>
    <tableColumn id="38" xr3:uid="{FEF6893C-14C1-4E0F-855C-B0A2E1AEEE08}" name="Cost Approved?" dataDxfId="114"/>
    <tableColumn id="27" xr3:uid="{00000000-0010-0000-0000-00001B000000}" name="Initial Resp." dataDxfId="113"/>
    <tableColumn id="28" xr3:uid="{00000000-0010-0000-0000-00001C000000}" name="Final Resp. Due Date" dataDxfId="112"/>
    <tableColumn id="29" xr3:uid="{00000000-0010-0000-0000-00001D000000}" name="Completed Resp. Actual" dataDxfId="111"/>
    <tableColumn id="30" xr3:uid="{00000000-0010-0000-0000-00001E000000}" name="Follow Up Dates " dataDxfId="110"/>
    <tableColumn id="41" xr3:uid="{00000000-0010-0000-0000-000029000000}" name="# Days Ongoing" dataDxfId="109">
      <calculatedColumnFormula>IF(ISBLANK(G4), "",IF(ISBLANK(AK4), TODAY()-G4, "Closed"))</calculatedColumnFormula>
    </tableColumn>
    <tableColumn id="42" xr3:uid="{00000000-0010-0000-0000-00002A000000}" name="# Days to Close" dataDxfId="108">
      <calculatedColumnFormula>IF(ISBLANK(G4),"", IF(ISBLANK(AK4), "Pending", DATEDIF(G4,AK4,"d")))</calculatedColumnFormula>
    </tableColumn>
    <tableColumn id="31" xr3:uid="{00000000-0010-0000-0000-00001F000000}" name="Closed Date" dataDxfId="107"/>
    <tableColumn id="32" xr3:uid="{00000000-0010-0000-0000-000020000000}" name="Employee ID" dataDxfId="106"/>
    <tableColumn id="33" xr3:uid="{00000000-0010-0000-0000-000021000000}" name="RMA #" dataDxfId="105"/>
    <tableColumn id="34" xr3:uid="{00000000-0010-0000-0000-000022000000}" name="Follow up items: " dataDxfId="104"/>
    <tableColumn id="35" xr3:uid="{00000000-0010-0000-0000-000023000000}" name="Contact" dataDxfId="103"/>
    <tableColumn id="37" xr3:uid="{00000000-0010-0000-0000-000025000000}" name="Contact2" dataDxfId="102"/>
    <tableColumn id="8" xr3:uid="{CF76CC5E-8F22-479B-992C-F2DEBD743018}" name="Contact3" dataDxfId="101"/>
    <tableColumn id="9" xr3:uid="{F54DD6FD-1A05-4503-B33F-52225E89D1F7}" name="Contact4" dataDxfId="100"/>
    <tableColumn id="44" xr3:uid="{41AC3A8B-C091-4C28-ABD8-C3DCC7D9ADD6}" name="Debit Cost" dataDxfId="99"/>
    <tableColumn id="45" xr3:uid="{BEA9D499-2A50-4D95-9FE0-6A010F7DAD3C}" name="Comments" dataDxfId="9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CCF0E9-24C3-4C21-8885-18454D66AEFD}" name="LISTS" displayName="LISTS" ref="A4:J60" totalsRowShown="0">
  <autoFilter ref="A4:J60" xr:uid="{C2CCF0E9-24C3-4C21-8885-18454D66AEFD}"/>
  <tableColumns count="10">
    <tableColumn id="1" xr3:uid="{FCEDB717-E0C7-4C30-8055-80798D6DBE81}" name="Location"/>
    <tableColumn id="2" xr3:uid="{AC80EAFA-2716-4F96-B21D-9B2D0E37DE94}" name="Status"/>
    <tableColumn id="3" xr3:uid="{9146D2FB-AE43-4F73-B055-A4677B9D0A19}" name="IncType"/>
    <tableColumn id="21" xr3:uid="{6B21C519-F0E0-4D53-8816-0876A1A860AA}" name="Type"/>
    <tableColumn id="5" xr3:uid="{6850FE91-30A5-4304-818A-1AC8FA46EDCC}" name="Category"/>
    <tableColumn id="6" xr3:uid="{DC045621-3640-4551-AF6F-6D85A329DABE}" name="Customer"/>
    <tableColumn id="7" xr3:uid="{8DFF1954-EF0A-4435-83A7-DE12E4EED754}" name="Dept."/>
    <tableColumn id="8" xr3:uid="{A4919C6F-518A-4CB4-8723-250BC591BC0E}" name="DefectCat"/>
    <tableColumn id="17" xr3:uid="{38FB2E99-1671-43EB-A997-23C37907D4C3}" name="RMA Status"/>
    <tableColumn id="18" xr3:uid="{7F0AD1BB-99AB-4894-B889-E8F2F23AAD53}" name="RMA Dispositio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AOR - Red with Accents">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Main Event">
      <a:fillStyleLst>
        <a:solidFill>
          <a:schemeClr val="phClr"/>
        </a:solidFill>
        <a:solidFill>
          <a:schemeClr val="phClr">
            <a:tint val="69000"/>
            <a:satMod val="105000"/>
            <a:lumMod val="110000"/>
          </a:schemeClr>
        </a:solidFill>
        <a:blipFill>
          <a:blip xmlns:r="http://schemas.openxmlformats.org/officeDocument/2006/relationships" r:embed="rId1">
            <a:duotone>
              <a:schemeClr val="phClr">
                <a:shade val="88000"/>
                <a:lumMod val="88000"/>
              </a:schemeClr>
              <a:schemeClr val="phClr"/>
            </a:duotone>
          </a:blip>
          <a:tile tx="0" ty="0" sx="100000" sy="100000" flip="none" algn="tl"/>
        </a:blipFill>
      </a:fillStyleLst>
      <a:lnStyleLst>
        <a:ln w="9525" cap="flat" cmpd="sng" algn="ctr">
          <a:solidFill>
            <a:schemeClr val="phClr">
              <a:shade val="60000"/>
            </a:scheme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effectStyle>
        <a:effectStyle>
          <a:effectLst>
            <a:outerShdw blurRad="25400" dist="127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88000"/>
              </a:schemeClr>
            </a:gs>
          </a:gsLst>
          <a:lin ang="5400000" scaled="0"/>
        </a:gradFill>
        <a:blipFill>
          <a:blip xmlns:r="http://schemas.openxmlformats.org/officeDocument/2006/relationships" r:embed="rId2">
            <a:duotone>
              <a:schemeClr val="phClr">
                <a:shade val="48000"/>
                <a:satMod val="110000"/>
                <a:lumMod val="40000"/>
              </a:schemeClr>
              <a:schemeClr val="phClr">
                <a:tint val="90000"/>
                <a:lumMod val="106000"/>
              </a:schemeClr>
            </a:duotone>
          </a:blip>
          <a:stretch/>
        </a:blipFill>
      </a:bgFillStyleLst>
    </a:fmtScheme>
  </a:themeElements>
  <a:objectDefaults/>
  <a:extraClrSchemeLst/>
  <a:extLst>
    <a:ext uri="{05A4C25C-085E-4340-85A3-A5531E510DB2}">
      <thm15:themeFamily xmlns:thm15="http://schemas.microsoft.com/office/thememl/2012/main" name="Main Event" id="{AC372BB4-D83D-411E-B849-B641926BA760}" vid="{F1EFBDE3-1A95-4E3D-81AD-1F53D65BEA01}"/>
    </a:ext>
  </a:extLst>
</a:theme>
</file>

<file path=xl/threadedComments/threadedComment1.xml><?xml version="1.0" encoding="utf-8"?>
<ThreadedComments xmlns="http://schemas.microsoft.com/office/spreadsheetml/2018/threadedcomments" xmlns:x="http://schemas.openxmlformats.org/spreadsheetml/2006/main">
  <threadedComment ref="C8" dT="2021-08-10T19:00:53.76" personId="{A13C1681-459A-48E7-98F4-A92CF46BC2C8}" id="{A340AF01-E686-426C-B88D-C63EC992C744}">
    <text>will be reduced to 4</text>
  </threadedComment>
</ThreadedComments>
</file>

<file path=xl/threadedComments/threadedComment2.xml><?xml version="1.0" encoding="utf-8"?>
<ThreadedComments xmlns="http://schemas.microsoft.com/office/spreadsheetml/2018/threadedcomments" xmlns:x="http://schemas.openxmlformats.org/spreadsheetml/2006/main">
  <threadedComment ref="AA160" dT="2025-12-23T16:46:12.74" personId="{DD771DC0-2158-405C-8BDE-D65C7AE3359D}" id="{D323A39D-A16B-43CB-8064-6FA518A5E2FF}">
    <text>@Sibin Siva , needs to update 8D. Fixture is in place, ITP update. 8D to be done by Dec23 2025</text>
    <mentions>
      <mention mentionpersonId="{DE744B9A-B4B3-461A-BEEC-145632FFC728}" mentionId="{4F9771A4-B0AC-4F58-A6FB-8D4AE824F6A3}" startIndex="0" length="11"/>
    </mentions>
  </threadedComment>
  <threadedComment ref="AA346" dT="2025-12-16T15:03:45.10" personId="{DD771DC0-2158-405C-8BDE-D65C7AE3359D}" id="{AAC72878-431C-4579-8F96-FC80E779B566}">
    <text>@Sibin Siva Was there ITP created and issued to floor?
Any training required?</text>
    <mentions>
      <mention mentionpersonId="{DE744B9A-B4B3-461A-BEEC-145632FFC728}" mentionId="{18F4E53E-59BF-4079-8418-D0A778D116B1}" startIndex="0" length="11"/>
    </mentions>
  </threadedComment>
  <threadedComment ref="V347" dT="2025-12-16T15:05:51.57" personId="{DD771DC0-2158-405C-8BDE-D65C7AE3359D}" id="{58352FFF-D5E3-406D-88D8-3B0D40C96F22}">
    <text>@Sibin Siva please update log, seems pending information from customer</text>
    <mentions>
      <mention mentionpersonId="{DE744B9A-B4B3-461A-BEEC-145632FFC728}" mentionId="{DB7A05FF-9A59-4803-9AB1-A29FDD4DF1BB}" startIndex="0" length="11"/>
    </mentions>
  </threadedComment>
  <threadedComment ref="AA348" dT="2025-12-16T15:09:45.74" personId="{DD771DC0-2158-405C-8BDE-D65C7AE3359D}" id="{DFE242C4-D501-4389-86EA-1DA26C2A7921}">
    <text>@Sibin Siva  , any investigation was done?</text>
    <mentions>
      <mention mentionpersonId="{DE744B9A-B4B3-461A-BEEC-145632FFC728}" mentionId="{455FFB09-3964-4A0E-A7B9-34C1670B7F87}" startIndex="0" length="11"/>
    </mentions>
  </threadedComment>
  <threadedComment ref="AA348" dT="2025-12-16T16:54:34.19" personId="{F97C518B-CF25-42C2-9D7C-1E3D8EE16CA0}" id="{9DB496D5-A76B-4CEE-85E8-B2D2065E378C}" parentId="{DFE242C4-D501-4389-86EA-1DA26C2A7921}">
    <text xml:space="preserve">@Yingman Cheng Yes, I did an investigation and found out that these were made by Onarc. Issued supplier NCR on 3-Dec-25.. Onarc proposed a fixture design, we reviewed and gave our suggestions. </text>
    <mentions>
      <mention mentionpersonId="{7AC0A56D-3DF4-435F-88B5-4C57EB095A22}" mentionId="{FB46AF9A-F492-4062-BA9C-A3B6E204BD29}" startIndex="0" length="14"/>
    </mentions>
  </threadedComment>
  <threadedComment ref="V349" dT="2025-12-16T15:26:52.39" personId="{DD771DC0-2158-405C-8BDE-D65C7AE3359D}" id="{69419E64-1574-4BFF-B86B-9E923BF16307}">
    <text>@Jatinder Singh did we issue Quality Alert on this? Any containment action done?</text>
    <mentions>
      <mention mentionpersonId="{1CCD4714-53F0-4E93-98D7-59F6050109F0}" mentionId="{6A6F1B16-520D-424A-97B6-FE13795F63F7}" startIndex="0" length="15"/>
    </mentions>
  </threadedComment>
  <threadedComment ref="AA349" dT="2025-12-16T15:28:00.29" personId="{DD771DC0-2158-405C-8BDE-D65C7AE3359D}" id="{CE92728D-3C96-4851-B80D-3E9F6BDEA177}">
    <text>@Jatinder Singh Do we have jig for this? If not, do we need one?</text>
    <mentions>
      <mention mentionpersonId="{1CCD4714-53F0-4E93-98D7-59F6050109F0}" mentionId="{03597FE3-CB66-4634-AA72-52416F8C7B8E}" startIndex="0" length="15"/>
    </mentions>
  </threadedComment>
  <threadedComment ref="AA351" dT="2025-12-16T15:29:46.42" personId="{DD771DC0-2158-405C-8BDE-D65C7AE3359D}" id="{96B5D140-1146-42E9-BC48-D38ADA67CB36}">
    <text>@Sibin Siva what’s the follow up on this? Do we need issue quality alert?</text>
    <mentions>
      <mention mentionpersonId="{DE744B9A-B4B3-461A-BEEC-145632FFC728}" mentionId="{1D6BA32C-28E7-4495-A630-0CBC2F925572}" startIndex="0" length="11"/>
    </mentions>
  </threadedComment>
  <threadedComment ref="AA351" dT="2025-12-16T16:12:32.40" personId="{F97C518B-CF25-42C2-9D7C-1E3D8EE16CA0}" id="{E7DFFE0F-ADCF-4F9B-9669-84AF720189D0}" parentId="{96B5D140-1146-42E9-BC48-D38ADA67CB36}">
    <text>@Yingman Cheng We provided Jeff with the information regarding where they can find our stamp ID. We still need confirmation to make sure this is our part. We can issue a quality alert as a warning at this point.</text>
    <mentions>
      <mention mentionpersonId="{7AC0A56D-3DF4-435F-88B5-4C57EB095A22}" mentionId="{9E3D3E17-C390-4BD5-A8B5-EDB769B9ED44}" startIndex="0" length="14"/>
    </mentions>
  </threadedComment>
  <threadedComment ref="Z352" dT="2025-12-16T16:05:52.42" personId="{DD771DC0-2158-405C-8BDE-D65C7AE3359D}" id="{30B77578-C9A4-4A9C-9BE9-F5618A3ED355}">
    <text>@Sibin Siva , did we issue quality alert for this?</text>
    <mentions>
      <mention mentionpersonId="{DE744B9A-B4B3-461A-BEEC-145632FFC728}" mentionId="{E9B008C2-3292-46C3-8C99-5CBA12DFD255}" startIndex="0" length="11"/>
    </mentions>
  </threadedComment>
  <threadedComment ref="AA352" dT="2025-12-16T15:32:12.34" personId="{DD771DC0-2158-405C-8BDE-D65C7AE3359D}" id="{78A2FC25-F804-4BD2-AD62-E4B478954241}">
    <text>@Jatinder Singh This is re-occurring issue as defect 513383. Need further investigation</text>
    <mentions>
      <mention mentionpersonId="{1CCD4714-53F0-4E93-98D7-59F6050109F0}" mentionId="{BB0F11C4-21BE-443F-8579-825236D0CD88}" startIndex="0" length="15"/>
    </mentions>
  </threadedComment>
  <threadedComment ref="AA352" dT="2025-12-17T16:55:38.67" personId="{DD771DC0-2158-405C-8BDE-D65C7AE3359D}" id="{2AFF7058-BB92-4231-AD46-C9F109B11587}" parentId="{78A2FC25-F804-4BD2-AD62-E4B478954241}">
    <text>Will need to send a photo of fixture in use once it’s arrived</text>
  </threadedComment>
  <threadedComment ref="V353" dT="2025-12-16T16:06:43.82" personId="{DD771DC0-2158-405C-8BDE-D65C7AE3359D}" id="{4283C53A-E8A6-4227-888D-C46BCB90122E}">
    <text xml:space="preserve">@Sibin Siva did we issue quality alert for this? </text>
    <mentions>
      <mention mentionpersonId="{DE744B9A-B4B3-461A-BEEC-145632FFC728}" mentionId="{CAE8E8D4-7FC8-47DC-AF84-0FCEBF813428}" startIndex="0" length="11"/>
    </mentions>
  </threadedComment>
  <threadedComment ref="AA353" dT="2025-12-16T16:09:59.73" personId="{DD771DC0-2158-405C-8BDE-D65C7AE3359D}" id="{F3D0E334-B9DD-46F0-903B-699490E4B0E7}">
    <text>@Clay Paquette , is the fixture design completed? Are you the responsible person to update ENG master?</text>
    <mentions>
      <mention mentionpersonId="{DBCE699A-EE72-4F37-9BA8-0486D044B562}" mentionId="{E8D3E9A7-CEBC-4C4B-AEB3-AD085EC7BFCE}" startIndex="0" length="14"/>
    </mentions>
  </threadedComment>
  <threadedComment ref="AA353" dT="2025-12-16T16:16:08.80" personId="{DBE59B96-53F7-48E1-87C5-F0A5962DD2A2}" id="{52862AB0-773D-434F-8EC9-7AFE484588DA}" parentId="{F3D0E334-B9DD-46F0-903B-699490E4B0E7}">
    <text>@Yingman Cheng the fixture design is complete and has been quoted and requisition submitted. Once the fixture is complete and validated I will enter it into the ENG master.</text>
    <mentions>
      <mention mentionpersonId="{7AC0A56D-3DF4-435F-88B5-4C57EB095A22}" mentionId="{78D2516F-A454-4303-9371-FC404E116563}" startIndex="0" length="14"/>
    </mentions>
  </threadedComment>
  <threadedComment ref="AB353" dT="2025-12-16T16:07:35.36" personId="{DD771DC0-2158-405C-8BDE-D65C7AE3359D}" id="{650AD75C-6752-4AF2-AB58-AFD9E3E664AF}">
    <text>@Sibin Siva do we need to update ITP for this measurement?</text>
    <mentions>
      <mention mentionpersonId="{DE744B9A-B4B3-461A-BEEC-145632FFC728}" mentionId="{1E93153A-7ADD-44A1-BA92-E6E3D23A9D42}" startIndex="0" length="11"/>
    </mentions>
  </threadedComment>
  <threadedComment ref="AA354" dT="2025-12-16T16:12:03.37" personId="{DD771DC0-2158-405C-8BDE-D65C7AE3359D}" id="{04BB521A-6DEC-4401-AB2F-A2C3339835AD}">
    <text>@Jatinder Singh , did we complete containment action for this issue? Do we have ITP sign off requirement for the machining dimension?</text>
    <mentions>
      <mention mentionpersonId="{1CCD4714-53F0-4E93-98D7-59F6050109F0}" mentionId="{AA1DFEDB-6582-413A-8FE8-ADAE254F5E10}" startIndex="0" length="15"/>
    </mentions>
  </threadedComment>
  <threadedComment ref="AA354" dT="2025-12-17T16:11:31.47" personId="{DD771DC0-2158-405C-8BDE-D65C7AE3359D}" id="{F6AE17FD-82D8-4466-B8F0-8AD26486DFEF}" parentId="{04BB521A-6DEC-4401-AB2F-A2C3339835AD}">
    <text>Go/no go gauge designed and getting quote for maufacturing</text>
  </threadedComment>
  <threadedComment ref="AA357" dT="2025-12-16T16:14:52.38" personId="{DD771DC0-2158-405C-8BDE-D65C7AE3359D}" id="{C8B53861-1CBB-4D3A-97BA-9C95150477BC}">
    <text>@Jordan Cook  please look into this and let us know who is the responsible ENG for this issue.</text>
    <mentions>
      <mention mentionpersonId="{68B9C6C5-8392-4F66-88B6-F9C41C34D65F}" mentionId="{6B175A92-1FA9-4E1B-BE3E-B668356FCC92}" startIndex="0" length="12"/>
    </mentions>
  </threadedComment>
  <threadedComment ref="AA357" dT="2025-12-16T17:24:32.97" personId="{DBE59B96-53F7-48E1-87C5-F0A5962DD2A2}" id="{BC8901B7-7A54-45B9-8226-7B334B80AB0A}" parentId="{C8B53861-1CBB-4D3A-97BA-9C95150477BC}">
    <text>@Yingman Cheng this is the first I’ve heard of this. I will add the operation to the ENG master once I verify the stamping protocol.</text>
    <mentions>
      <mention mentionpersonId="{7AC0A56D-3DF4-435F-88B5-4C57EB095A22}" mentionId="{25824EDF-FF61-499F-B364-8C448548EDCF}" startIndex="0" length="14"/>
    </mentions>
  </threadedComment>
  <threadedComment ref="AA357" dT="2025-12-16T20:19:44.84" personId="{DD771DC0-2158-405C-8BDE-D65C7AE3359D}" id="{1C40AB51-4BC5-455C-A8D1-8ECC65C6C475}" parentId="{C8B53861-1CBB-4D3A-97BA-9C95150477BC}">
    <text>Clay have added stamping operation to SP-073 and created a 2nd page for drawing  for stamping format. Pending information from Rob Oliver to ensure if any other PN requires stamping.</text>
  </threadedComment>
  <threadedComment ref="AB357" dT="2025-12-16T16:16:24.93" personId="{DD771DC0-2158-405C-8BDE-D65C7AE3359D}" id="{542BEE4D-8779-48D6-98A3-2D082580B08C}">
    <text>@Sibin Siva do we have final inspection checklist before ship out? We need to make sure all inspector knows the requirement</text>
    <mentions>
      <mention mentionpersonId="{DE744B9A-B4B3-461A-BEEC-145632FFC728}" mentionId="{0FE97E6F-CCCB-44FC-9367-DAD80803B651}" startIndex="0" length="11"/>
    </mentions>
  </threadedComment>
  <threadedComment ref="AA361" dT="2025-12-17T16:17:05.46" personId="{DD771DC0-2158-405C-8BDE-D65C7AE3359D}" id="{7493F365-7730-4152-A40F-7AEDB93E9E43}">
    <text>New alignment checking fixture in design</text>
  </threadedComment>
  <threadedComment ref="AA362" dT="2025-12-23T16:57:40.57" personId="{DD771DC0-2158-405C-8BDE-D65C7AE3359D}" id="{D00A51BD-5E3F-4BAB-A896-B50361658C35}">
    <text>@Sibin Siva , please setup separate meeting  to discuss receiving inspection requirement.
Need vendor to provide their inspection evidence</text>
    <mentions>
      <mention mentionpersonId="{DE744B9A-B4B3-461A-BEEC-145632FFC728}" mentionId="{7B1A2A0A-0CD2-460C-8EF7-F41DF89EB26E}" startIndex="0" length="11"/>
    </mentions>
  </threadedComment>
  <threadedComment ref="AB363" dT="2025-12-17T16:51:56.99" personId="{DD771DC0-2158-405C-8BDE-D65C7AE3359D}" id="{590E64CD-DA97-417A-806F-ACD83AD880C8}">
    <text>Komatisu will send pin to Arrow for checking this</text>
  </threadedComment>
  <threadedComment ref="Y368" dT="2025-12-18T14:21:14.23" personId="{3FB9E5B8-DCD4-43B6-800F-EC411EDA9FBD}" id="{A56C053F-4CEB-443B-89DE-0A4318122D79}">
    <text xml:space="preserve">@Jordan Cook </text>
    <mentions>
      <mention mentionpersonId="{68B9C6C5-8392-4F66-88B6-F9C41C34D65F}" mentionId="{DA744B21-F7E7-47E4-8FC5-E21DC2C231E9}" startIndex="0" length="12"/>
    </mentions>
  </threadedComment>
  <threadedComment ref="V370" dT="2025-12-22T19:48:12.51" personId="{F97C518B-CF25-42C2-9D7C-1E3D8EE16CA0}" id="{EE782C98-827B-4E23-AB76-EC9E30ACD9EC}">
    <text>@Yingman Cheng  no stamping ID provided. Need this information from customer to confirm its our part. From pictures, it looks like this part is not ours</text>
    <mentions>
      <mention mentionpersonId="{7AC0A56D-3DF4-435F-88B5-4C57EB095A22}" mentionId="{E376E89B-2FB1-4B86-8588-AFA4E6A368B7}" startIndex="0" length="14"/>
    </mentions>
  </threadedComment>
  <threadedComment ref="AA371" dT="2025-12-17T16:51:56.99" personId="{DD771DC0-2158-405C-8BDE-D65C7AE3359D}" id="{9124C727-7740-438A-8BF9-F2E674AFC1C6}">
    <text>Komatisu will send pin to Arrow for checking this</text>
  </threadedComment>
  <threadedComment ref="AA373" dT="2025-12-23T16:38:02.13" personId="{DD771DC0-2158-405C-8BDE-D65C7AE3359D}" id="{CB6C2DE2-15CA-4175-B950-58C1FF99A53D}">
    <text>@Jatinder Singh , please include the vendor part of CAR</text>
    <mentions>
      <mention mentionpersonId="{1CCD4714-53F0-4E93-98D7-59F6050109F0}" mentionId="{F5ECFF4E-31E4-4C63-AC48-EB38ECCCC021}" startIndex="0" length="15"/>
    </mentions>
  </threadedComment>
  <threadedComment ref="AA377" dT="2026-01-06T16:37:42.47" personId="{DD771DC0-2158-405C-8BDE-D65C7AE3359D}" id="{45622D4D-BC89-46EB-8F52-0D898D6666F0}">
    <text>@Jatinder Singh , please add in all potential cause as we discussed. For excessive weld causing distortion, how are we going to prevent this?</text>
    <mentions>
      <mention mentionpersonId="{1CCD4714-53F0-4E93-98D7-59F6050109F0}" mentionId="{F4051CC7-0101-4E95-B670-FC6D086F8A1C}" startIndex="0" length="15"/>
    </mentions>
  </threadedComment>
  <threadedComment ref="AB377" dT="2026-01-06T16:38:40.39" personId="{DD771DC0-2158-405C-8BDE-D65C7AE3359D}" id="{B5F15287-0B13-46B5-9A1F-C970ADC07004}">
    <text>@Jatinder Singh , if we are performing TWYN inspection now and didn’t detect this issue, why you think TWYN can be the detective action here?</text>
    <mentions>
      <mention mentionpersonId="{1CCD4714-53F0-4E93-98D7-59F6050109F0}" mentionId="{1A2C4866-558D-41A6-8706-C8C1FEFB6F71}" startIndex="0" length="15"/>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3.bin"/><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17" Type="http://schemas.openxmlformats.org/officeDocument/2006/relationships/hyperlink" Target="file:///\\stratfs1.clemmertech.net\public\QCI%20Division\Quality%20Documentation-QCI\NCR%20System\Corrective%20Actions\2025\25-117" TargetMode="External"/><Relationship Id="rId299" Type="http://schemas.openxmlformats.org/officeDocument/2006/relationships/hyperlink" Target="file:///\\stratfs1.clemmertech.net\public\QCI%20Division\Quality%20Documentation-QCI\NCR%20System\Corrective%20Actions\2025\25-309" TargetMode="External"/><Relationship Id="rId21" Type="http://schemas.openxmlformats.org/officeDocument/2006/relationships/hyperlink" Target="file:///\\stratfs1.clemmertech.net\public\QCI%20Division\Quality%20Documentation-QCI\NCR%20System\Corrective%20Actions\2025\25-020" TargetMode="External"/><Relationship Id="rId63" Type="http://schemas.openxmlformats.org/officeDocument/2006/relationships/hyperlink" Target="file:///\\stratfs1.clemmertech.net\public\QCI%20Division\Quality%20Documentation-QCI\NCR%20System\Corrective%20Actions\2025\25-065" TargetMode="External"/><Relationship Id="rId159" Type="http://schemas.openxmlformats.org/officeDocument/2006/relationships/hyperlink" Target="file:///\\stratfs1.clemmertech.net\public\QCI%20Division\Quality%20Documentation-QCI\NCR%20System\Corrective%20Actions\2025\25-162" TargetMode="External"/><Relationship Id="rId324" Type="http://schemas.openxmlformats.org/officeDocument/2006/relationships/hyperlink" Target="file:///\\stratfs1.clemmertech.net\public\QCI%20Division\Quality%20Documentation-QCI\NCR%20System\Corrective%20Actions\2025\25-335" TargetMode="External"/><Relationship Id="rId366" Type="http://schemas.openxmlformats.org/officeDocument/2006/relationships/hyperlink" Target="file:///\\stratfs1.clemmertech.net\public\QCI%20Division\Quality%20Documentation-QCI\NCR%20System\Corrective%20Actions\2025\25-384" TargetMode="External"/><Relationship Id="rId170" Type="http://schemas.openxmlformats.org/officeDocument/2006/relationships/hyperlink" Target="file:///\\stratfs1.clemmertech.net\public\QCI%20Division\Quality%20Documentation-QCI\NCR%20System\Corrective%20Actions\2025\25-173" TargetMode="External"/><Relationship Id="rId226" Type="http://schemas.openxmlformats.org/officeDocument/2006/relationships/hyperlink" Target="file:///\\stratfs1.clemmertech.net\public\QCI%20Division\Quality%20Documentation-QCI\NCR%20System\Corrective%20Actions\2025\25-233" TargetMode="External"/><Relationship Id="rId268" Type="http://schemas.openxmlformats.org/officeDocument/2006/relationships/hyperlink" Target="file:///\\stratfs1.clemmertech.net\public\QCI%20Division\Quality%20Documentation-QCI\NCR%20System\Corrective%20Actions\2025\25-275" TargetMode="External"/><Relationship Id="rId32" Type="http://schemas.openxmlformats.org/officeDocument/2006/relationships/hyperlink" Target="file:///\\stratfs1.clemmertech.net\public\QCI%20Division\Quality%20Documentation-QCI\NCR%20System\Corrective%20Actions\2025\25-031" TargetMode="External"/><Relationship Id="rId74" Type="http://schemas.openxmlformats.org/officeDocument/2006/relationships/hyperlink" Target="file:///\\stratfs1.clemmertech.net\public\QCI%20Division\Quality%20Documentation-QCI\NCR%20System\Corrective%20Actions\2025\25-075" TargetMode="External"/><Relationship Id="rId128" Type="http://schemas.openxmlformats.org/officeDocument/2006/relationships/hyperlink" Target="file:///\\stratfs1.clemmertech.net\public\QCI%20Division\Quality%20Documentation-QCI\NCR%20System\Corrective%20Actions\2025\25-130" TargetMode="External"/><Relationship Id="rId335" Type="http://schemas.openxmlformats.org/officeDocument/2006/relationships/hyperlink" Target="file:///\\stratfs1.clemmertech.net\public\QCI%20Division\Quality%20Documentation-QCI\NCR%20System\Corrective%20Actions\2025\25-347" TargetMode="External"/><Relationship Id="rId377" Type="http://schemas.openxmlformats.org/officeDocument/2006/relationships/comments" Target="../comments3.xml"/><Relationship Id="rId5" Type="http://schemas.openxmlformats.org/officeDocument/2006/relationships/hyperlink" Target="file:///\\stratfs1.clemmertech.net\public\QCI%20Division\Quality%20Documentation-QCI\NCR%20System\Corrective%20Actions\2025\25-001" TargetMode="External"/><Relationship Id="rId181" Type="http://schemas.openxmlformats.org/officeDocument/2006/relationships/hyperlink" Target="file:///\\stratfs1.clemmertech.net\public\QCI%20Division\Quality%20Documentation-QCI\NCR%20System\Corrective%20Actions\2025\25-187" TargetMode="External"/><Relationship Id="rId237" Type="http://schemas.openxmlformats.org/officeDocument/2006/relationships/hyperlink" Target="file:///\\stratfs1.clemmertech.net\public\QCI%20Division\Quality%20Documentation-QCI\NCR%20System\Corrective%20Actions\2025\25-241" TargetMode="External"/><Relationship Id="rId279" Type="http://schemas.openxmlformats.org/officeDocument/2006/relationships/hyperlink" Target="file:///\\stratfs1.clemmertech.net\public\QCI%20Division\Quality%20Documentation-QCI\NCR%20System\Corrective%20Actions\2025\25-288" TargetMode="External"/><Relationship Id="rId43" Type="http://schemas.openxmlformats.org/officeDocument/2006/relationships/hyperlink" Target="file:///\\stratfs1.clemmertech.net\public\QCI%20Division\Quality%20Documentation-QCI\NCR%20System\Corrective%20Actions\2025\25-043" TargetMode="External"/><Relationship Id="rId139" Type="http://schemas.openxmlformats.org/officeDocument/2006/relationships/hyperlink" Target="file:///\\stratfs1.clemmertech.net\public\QCI%20Division\Quality%20Documentation-QCI\NCR%20System\Corrective%20Actions\2025\25-142" TargetMode="External"/><Relationship Id="rId290" Type="http://schemas.openxmlformats.org/officeDocument/2006/relationships/hyperlink" Target="file:///\\stratfs1.clemmertech.net\public\QCI%20Division\Quality%20Documentation-QCI\NCR%20System\Corrective%20Actions\2025\25-299" TargetMode="External"/><Relationship Id="rId304" Type="http://schemas.openxmlformats.org/officeDocument/2006/relationships/hyperlink" Target="file:///\\stratfs1.clemmertech.net\public\QCI%20Division\Quality%20Documentation-QCI\NCR%20System\Corrective%20Actions\2025\25-314" TargetMode="External"/><Relationship Id="rId346" Type="http://schemas.openxmlformats.org/officeDocument/2006/relationships/hyperlink" Target="file:///\\stratfs1.clemmertech.net\public\QCI%20Division\Quality%20Documentation-QCI\NCR%20System\Corrective%20Actions\2025\25-359" TargetMode="External"/><Relationship Id="rId85" Type="http://schemas.openxmlformats.org/officeDocument/2006/relationships/hyperlink" Target="file:///\\stratfs1.clemmertech.net\public\QCI%20Division\Quality%20Documentation-QCI\NCR%20System\Corrective%20Actions\2025\25-086" TargetMode="External"/><Relationship Id="rId150" Type="http://schemas.openxmlformats.org/officeDocument/2006/relationships/hyperlink" Target="file:///\\stratfs1.clemmertech.net\public\QCI%20Division\Quality%20Documentation-QCI\NCR%20System\Corrective%20Actions\2025\25-153" TargetMode="External"/><Relationship Id="rId192" Type="http://schemas.openxmlformats.org/officeDocument/2006/relationships/hyperlink" Target="file:///\\stratfs1.clemmertech.net\public\QCI%20Division\Quality%20Documentation-QCI\NCR%20System\Corrective%20Actions\2025\25-198" TargetMode="External"/><Relationship Id="rId206" Type="http://schemas.openxmlformats.org/officeDocument/2006/relationships/hyperlink" Target="file:///\\stratfs1.clemmertech.net\public\QCI%20Division\Quality%20Documentation-QCI\NCR%20System\Corrective%20Actions\2025\25-206" TargetMode="External"/><Relationship Id="rId248" Type="http://schemas.openxmlformats.org/officeDocument/2006/relationships/hyperlink" Target="file:///\\stratfs1.clemmertech.net\public\QCI%20Division\Quality%20Documentation-QCI\NCR%20System\Corrective%20Actions\2025\25-255" TargetMode="External"/><Relationship Id="rId12" Type="http://schemas.openxmlformats.org/officeDocument/2006/relationships/hyperlink" Target="file:///\\stratfs1.clemmertech.net\public\QCI%20Division\Quality%20Documentation-QCI\NCR%20System\Corrective%20Actions\2025\25-008" TargetMode="External"/><Relationship Id="rId108" Type="http://schemas.openxmlformats.org/officeDocument/2006/relationships/hyperlink" Target="file:///\\stratfs1.clemmertech.net\public\QCI%20Division\Quality%20Documentation-QCI\NCR%20System\Corrective%20Actions\2025\25-108" TargetMode="External"/><Relationship Id="rId315" Type="http://schemas.openxmlformats.org/officeDocument/2006/relationships/hyperlink" Target="file:///\\stratfs1.clemmertech.net\public\QCI%20Division\Quality%20Documentation-QCI\NCR%20System\Corrective%20Actions\2025\25-326" TargetMode="External"/><Relationship Id="rId357" Type="http://schemas.openxmlformats.org/officeDocument/2006/relationships/hyperlink" Target="file:///\\stratfs1.clemmertech.net\public\QCI%20Division\Quality%20Documentation-QCI\NCR%20System\Corrective%20Actions\2025\25-375" TargetMode="External"/><Relationship Id="rId54" Type="http://schemas.openxmlformats.org/officeDocument/2006/relationships/hyperlink" Target="file:///\\stratfs1.clemmertech.net\public\QCI%20Division\Quality%20Documentation-QCI\NCR%20System\Corrective%20Actions\2025\25-054" TargetMode="External"/><Relationship Id="rId96" Type="http://schemas.openxmlformats.org/officeDocument/2006/relationships/hyperlink" Target="file:///\\stratfs1.clemmertech.net\public\QCI%20Division\Quality%20Documentation-QCI\NCR%20System\Corrective%20Actions\2025\25-097" TargetMode="External"/><Relationship Id="rId161" Type="http://schemas.openxmlformats.org/officeDocument/2006/relationships/hyperlink" Target="file:///\\stratfs1.clemmertech.net\public\QCI%20Division\Quality%20Documentation-QCI\NCR%20System\Corrective%20Actions\2025\25-164" TargetMode="External"/><Relationship Id="rId217" Type="http://schemas.openxmlformats.org/officeDocument/2006/relationships/hyperlink" Target="file:///\\stratfs1.clemmertech.net\public\QCI%20Division\Quality%20Documentation-QCI\NCR%20System\Corrective%20Actions\2025\25-224" TargetMode="External"/><Relationship Id="rId259" Type="http://schemas.openxmlformats.org/officeDocument/2006/relationships/hyperlink" Target="file:///\\stratfs1.clemmertech.net\public\QCI%20Division\Quality%20Documentation-QCI\NCR%20System\Corrective%20Actions\2025\25-267" TargetMode="External"/><Relationship Id="rId23" Type="http://schemas.openxmlformats.org/officeDocument/2006/relationships/hyperlink" Target="file:///\\stratfs1.clemmertech.net\public\QCI%20Division\Quality%20Documentation-QCI\NCR%20System\Corrective%20Actions\2025\25-022" TargetMode="External"/><Relationship Id="rId119" Type="http://schemas.openxmlformats.org/officeDocument/2006/relationships/hyperlink" Target="file:///\\stratfs1.clemmertech.net\public\QCI%20Division\Quality%20Documentation-QCI\NCR%20System\Corrective%20Actions\2025\25-119" TargetMode="External"/><Relationship Id="rId270" Type="http://schemas.openxmlformats.org/officeDocument/2006/relationships/hyperlink" Target="file:///\\stratfs1.clemmertech.net\public\QCI%20Division\Quality%20Documentation-QCI\NCR%20System\Corrective%20Actions\2025\25-278" TargetMode="External"/><Relationship Id="rId326" Type="http://schemas.openxmlformats.org/officeDocument/2006/relationships/hyperlink" Target="file:///\\stratfs1.clemmertech.net\public\QCI%20Division\Quality%20Documentation-QCI\NCR%20System\Corrective%20Actions\2025\25-338" TargetMode="External"/><Relationship Id="rId65" Type="http://schemas.openxmlformats.org/officeDocument/2006/relationships/hyperlink" Target="file:///\\stratfs1.clemmertech.net\public\QCI%20Division\Quality%20Documentation-QCI\NCR%20System\Corrective%20Actions\2025\25-064" TargetMode="External"/><Relationship Id="rId130" Type="http://schemas.openxmlformats.org/officeDocument/2006/relationships/hyperlink" Target="file:///\\stratfs1.clemmertech.net\public\QCI%20Division\Quality%20Documentation-QCI\NCR%20System\Corrective%20Actions\2025\25-132" TargetMode="External"/><Relationship Id="rId368" Type="http://schemas.openxmlformats.org/officeDocument/2006/relationships/hyperlink" Target="file:///\\stratfs1.clemmertech.net\public\QCI%20Division\Quality%20Documentation-QCI\NCR%20System\Corrective%20Actions\2025\25-386" TargetMode="External"/><Relationship Id="rId172" Type="http://schemas.openxmlformats.org/officeDocument/2006/relationships/hyperlink" Target="file:///\\stratfs1.clemmertech.net\public\QCI%20Division\Quality%20Documentation-QCI\NCR%20System\Corrective%20Actions\2025\25-175" TargetMode="External"/><Relationship Id="rId228" Type="http://schemas.openxmlformats.org/officeDocument/2006/relationships/hyperlink" Target="file:///\\stratfs1.clemmertech.net\public\QCI%20Division\Quality%20Documentation-QCI\NCR%20System\Corrective%20Actions\2025\25-237" TargetMode="External"/><Relationship Id="rId281" Type="http://schemas.openxmlformats.org/officeDocument/2006/relationships/hyperlink" Target="file:///\\stratfs1.clemmertech.net\public\QCI%20Division\Quality%20Documentation-QCI\NCR%20System\Corrective%20Actions\2025\25-290" TargetMode="External"/><Relationship Id="rId337" Type="http://schemas.openxmlformats.org/officeDocument/2006/relationships/hyperlink" Target="file:///\\stratfs1.clemmertech.net\public\QCI%20Division\Quality%20Documentation-QCI\NCR%20System\Corrective%20Actions\2025\25-350" TargetMode="External"/><Relationship Id="rId34" Type="http://schemas.openxmlformats.org/officeDocument/2006/relationships/hyperlink" Target="file:///\\stratfs1.clemmertech.net\public\QCI%20Division\Quality%20Documentation-QCI\NCR%20System\Corrective%20Actions\2025\25-034" TargetMode="External"/><Relationship Id="rId76" Type="http://schemas.openxmlformats.org/officeDocument/2006/relationships/hyperlink" Target="file:///\\stratfs1.clemmertech.net\public\QCI%20Division\Quality%20Documentation-QCI\NCR%20System\Corrective%20Actions\2025\25-077" TargetMode="External"/><Relationship Id="rId141" Type="http://schemas.openxmlformats.org/officeDocument/2006/relationships/hyperlink" Target="file:///\\stratfs1.clemmertech.net\public\QCI%20Division\Quality%20Documentation-QCI\NCR%20System\Corrective%20Actions\2025\25-144" TargetMode="External"/><Relationship Id="rId379" Type="http://schemas.microsoft.com/office/2019/04/relationships/documenttask" Target="../documenttasks/documenttask1.xml"/><Relationship Id="rId7" Type="http://schemas.openxmlformats.org/officeDocument/2006/relationships/hyperlink" Target="file:///\\stratfs1.clemmertech.net\public\QCI%20Division\Quality%20Documentation-QCI\NCR%20System\Corrective%20Actions\2025\25-003" TargetMode="External"/><Relationship Id="rId183" Type="http://schemas.openxmlformats.org/officeDocument/2006/relationships/hyperlink" Target="file:///\\stratfs1.clemmertech.net\public\QCI%20Division\Quality%20Documentation-QCI\NCR%20System\Corrective%20Actions\2025\25-189" TargetMode="External"/><Relationship Id="rId239" Type="http://schemas.openxmlformats.org/officeDocument/2006/relationships/hyperlink" Target="file:///\\stratfs1.clemmertech.net\public\QCI%20Division\Quality%20Documentation-QCI\NCR%20System\Corrective%20Actions\2025\25-246" TargetMode="External"/><Relationship Id="rId250" Type="http://schemas.openxmlformats.org/officeDocument/2006/relationships/hyperlink" Target="file:///\\stratfs1.clemmertech.net\public\QCI%20Division\Quality%20Documentation-QCI\NCR%20System\Corrective%20Actions\2025\25-257" TargetMode="External"/><Relationship Id="rId292" Type="http://schemas.openxmlformats.org/officeDocument/2006/relationships/hyperlink" Target="file:///\\stratfs1.clemmertech.net\public\QCI%20Division\Quality%20Documentation-QCI\NCR%20System\Corrective%20Actions\2025\25-301" TargetMode="External"/><Relationship Id="rId306" Type="http://schemas.openxmlformats.org/officeDocument/2006/relationships/hyperlink" Target="file:///\\stratfs1.clemmertech.net\public\QCI%20Division\Quality%20Documentation-QCI\NCR%20System\Corrective%20Actions\2025\25-316" TargetMode="External"/><Relationship Id="rId45" Type="http://schemas.openxmlformats.org/officeDocument/2006/relationships/hyperlink" Target="file:///\\stratfs1.clemmertech.net\public\QCI%20Division\Quality%20Documentation-QCI\NCR%20System\Corrective%20Actions\2025\25-045" TargetMode="External"/><Relationship Id="rId87" Type="http://schemas.openxmlformats.org/officeDocument/2006/relationships/hyperlink" Target="file:///\\stratfs1.clemmertech.net\public\QCI%20Division\Quality%20Documentation-QCI\NCR%20System\Corrective%20Actions\2025\25-088" TargetMode="External"/><Relationship Id="rId110" Type="http://schemas.openxmlformats.org/officeDocument/2006/relationships/hyperlink" Target="file:///\\stratfs1.clemmertech.net\public\QCI%20Division\Quality%20Documentation-QCI\NCR%20System\Corrective%20Actions\2025\25-110" TargetMode="External"/><Relationship Id="rId348" Type="http://schemas.openxmlformats.org/officeDocument/2006/relationships/hyperlink" Target="file:///\\stratfs1.clemmertech.net\public\QCI%20Division\Quality%20Documentation-QCI\NCR%20System\Corrective%20Actions\2025\25-360" TargetMode="External"/><Relationship Id="rId152" Type="http://schemas.openxmlformats.org/officeDocument/2006/relationships/hyperlink" Target="file:///\\stratfs1.clemmertech.net\public\QCI%20Division\Quality%20Documentation-QCI\NCR%20System\Corrective%20Actions\2025\25-155" TargetMode="External"/><Relationship Id="rId194" Type="http://schemas.openxmlformats.org/officeDocument/2006/relationships/hyperlink" Target="file:///\\stratfs1.clemmertech.net\public\QCI%20Division\Quality%20Documentation-QCI\NCR%20System\Corrective%20Actions\2025\25-201" TargetMode="External"/><Relationship Id="rId208" Type="http://schemas.openxmlformats.org/officeDocument/2006/relationships/hyperlink" Target="file:///\\stratfs1.clemmertech.net\public\QCI%20Division\Quality%20Documentation-QCI\NCR%20System\Corrective%20Actions\2025\25-215" TargetMode="External"/><Relationship Id="rId261" Type="http://schemas.openxmlformats.org/officeDocument/2006/relationships/hyperlink" Target="file:///\\stratfs1.clemmertech.net\public\QCI%20Division\Quality%20Documentation-QCI\NCR%20System\Corrective%20Actions\2025\25-269" TargetMode="External"/><Relationship Id="rId14" Type="http://schemas.openxmlformats.org/officeDocument/2006/relationships/hyperlink" Target="file:///\\stratfs1.clemmertech.net\public\QCI%20Division\Quality%20Documentation-QCI\NCR%20System\Corrective%20Actions\2025\25-012" TargetMode="External"/><Relationship Id="rId56" Type="http://schemas.openxmlformats.org/officeDocument/2006/relationships/hyperlink" Target="file:///\\stratfs1.clemmertech.net\public\QCI%20Division\Quality%20Documentation-QCI\NCR%20System\Corrective%20Actions\2025\25-057" TargetMode="External"/><Relationship Id="rId317" Type="http://schemas.openxmlformats.org/officeDocument/2006/relationships/hyperlink" Target="file:///\\stratfs1.clemmertech.net\public\QCI%20Division\Quality%20Documentation-QCI\NCR%20System\Corrective%20Actions\2025\25-328" TargetMode="External"/><Relationship Id="rId359" Type="http://schemas.openxmlformats.org/officeDocument/2006/relationships/hyperlink" Target="file:///\\stratfs1.clemmertech.net\public\QCI%20Division\Quality%20Documentation-QCI\NCR%20System\Corrective%20Actions\2025\25-377" TargetMode="External"/><Relationship Id="rId98" Type="http://schemas.openxmlformats.org/officeDocument/2006/relationships/hyperlink" Target="file:///\\stratfs1.clemmertech.net\public\QCI%20Division\Quality%20Documentation-QCI\NCR%20System\Corrective%20Actions\2025\25-099" TargetMode="External"/><Relationship Id="rId121" Type="http://schemas.openxmlformats.org/officeDocument/2006/relationships/hyperlink" Target="file:///\\stratfs1.clemmertech.net\public\QCI%20Division\Quality%20Documentation-QCI\NCR%20System\Corrective%20Actions\2025\25-121" TargetMode="External"/><Relationship Id="rId163" Type="http://schemas.openxmlformats.org/officeDocument/2006/relationships/hyperlink" Target="file:///\\stratfs1.clemmertech.net\public\QCI%20Division\Quality%20Documentation-QCI\NCR%20System\Corrective%20Actions\2025\22-166" TargetMode="External"/><Relationship Id="rId219" Type="http://schemas.openxmlformats.org/officeDocument/2006/relationships/hyperlink" Target="file:///\\stratfs1.clemmertech.net\public\QCI%20Division\Quality%20Documentation-QCI\NCR%20System\Corrective%20Actions\2025\25-226" TargetMode="External"/><Relationship Id="rId370" Type="http://schemas.openxmlformats.org/officeDocument/2006/relationships/hyperlink" Target="file:///\\stratfs1.clemmertech.net\public\QCI%20Division\Quality%20Documentation-QCI\NCR%20System\Corrective%20Actions\2025\25-388" TargetMode="External"/><Relationship Id="rId230" Type="http://schemas.openxmlformats.org/officeDocument/2006/relationships/hyperlink" Target="file:///\\stratfs1.clemmertech.net\public\QCI%20Division\Quality%20Documentation-QCI\NCR%20System\Corrective%20Actions\2025\25-235" TargetMode="External"/><Relationship Id="rId25" Type="http://schemas.openxmlformats.org/officeDocument/2006/relationships/hyperlink" Target="file:///\\stratfs1.clemmertech.net\public\QCI%20Division\Quality%20Documentation-QCI\NCR%20System\Corrective%20Actions\2025\25-024" TargetMode="External"/><Relationship Id="rId67" Type="http://schemas.openxmlformats.org/officeDocument/2006/relationships/hyperlink" Target="file:///\\stratfs1.clemmertech.net\public\QCI%20Division\Quality%20Documentation-QCI\NCR%20System\Corrective%20Actions\2025\25-068" TargetMode="External"/><Relationship Id="rId272" Type="http://schemas.openxmlformats.org/officeDocument/2006/relationships/hyperlink" Target="file:///\\stratfs1.clemmertech.net\public\QCI%20Division\Quality%20Documentation-QCI\NCR%20System\Corrective%20Actions\2025\25-280" TargetMode="External"/><Relationship Id="rId328" Type="http://schemas.openxmlformats.org/officeDocument/2006/relationships/hyperlink" Target="file:///\\stratfs1.clemmertech.net\public\QCI%20Division\Quality%20Documentation-QCI\NCR%20System\Corrective%20Actions\2025\25-340" TargetMode="External"/><Relationship Id="rId132" Type="http://schemas.openxmlformats.org/officeDocument/2006/relationships/hyperlink" Target="file:///\\stratfs1.clemmertech.net\public\QCI%20Division\Quality%20Documentation-QCI\NCR%20System\Corrective%20Actions\2025\25-135" TargetMode="External"/><Relationship Id="rId174" Type="http://schemas.openxmlformats.org/officeDocument/2006/relationships/hyperlink" Target="file:///\\stratfs1.clemmertech.net\public\QCI%20Division\Quality%20Documentation-QCI\NCR%20System\Corrective%20Actions\2025\25-177" TargetMode="External"/><Relationship Id="rId241" Type="http://schemas.openxmlformats.org/officeDocument/2006/relationships/hyperlink" Target="file:///\\stratfs1.clemmertech.net\public\QCI%20Division\Quality%20Documentation-QCI\NCR%20System\Corrective%20Actions\2025\25-248" TargetMode="External"/><Relationship Id="rId36" Type="http://schemas.openxmlformats.org/officeDocument/2006/relationships/hyperlink" Target="file:///\\stratfs1.clemmertech.net\public\QCI%20Division\Quality%20Documentation-QCI\NCR%20System\Corrective%20Actions\2025\25-036" TargetMode="External"/><Relationship Id="rId283" Type="http://schemas.openxmlformats.org/officeDocument/2006/relationships/hyperlink" Target="file:///\\stratfs1.clemmertech.net\public\QCI%20Division\Quality%20Documentation-QCI\NCR%20System\Corrective%20Actions\2025\25-292" TargetMode="External"/><Relationship Id="rId339" Type="http://schemas.openxmlformats.org/officeDocument/2006/relationships/hyperlink" Target="file:///\\stratfs1.clemmertech.net\public\QCI%20Division\Quality%20Documentation-QCI\NCR%20System\Corrective%20Actions\2025\25-352" TargetMode="External"/><Relationship Id="rId78" Type="http://schemas.openxmlformats.org/officeDocument/2006/relationships/hyperlink" Target="file:///\\stratfs1.clemmertech.net\public\QCI%20Division\Quality%20Documentation-QCI\NCR%20System\Corrective%20Actions\2025\25-079" TargetMode="External"/><Relationship Id="rId101" Type="http://schemas.openxmlformats.org/officeDocument/2006/relationships/hyperlink" Target="file:///\\stratfs1.clemmertech.net\public\QCI%20Division\Quality%20Documentation-QCI\NCR%20System\Corrective%20Actions\2025\25-102" TargetMode="External"/><Relationship Id="rId143" Type="http://schemas.openxmlformats.org/officeDocument/2006/relationships/hyperlink" Target="file:///\\stratfs1.clemmertech.net\public\QCI%20Division\Quality%20Documentation-QCI\NCR%20System\Corrective%20Actions\2025\25-146" TargetMode="External"/><Relationship Id="rId185" Type="http://schemas.openxmlformats.org/officeDocument/2006/relationships/hyperlink" Target="file:///\\stratfs1.clemmertech.net\public\QCI%20Division\Quality%20Documentation-QCI\NCR%20System\Corrective%20Actions\2025\25-192" TargetMode="External"/><Relationship Id="rId350" Type="http://schemas.openxmlformats.org/officeDocument/2006/relationships/hyperlink" Target="file:///\\stratfs1.clemmertech.net\public\QCI%20Division\Quality%20Documentation-QCI\NCR%20System\Corrective%20Actions\2025\25-363" TargetMode="External"/><Relationship Id="rId9" Type="http://schemas.openxmlformats.org/officeDocument/2006/relationships/hyperlink" Target="file:///\\stratfs1.clemmertech.net\public\QCI%20Division\Quality%20Documentation-QCI\NCR%20System\Corrective%20Actions\2025\25-005" TargetMode="External"/><Relationship Id="rId210" Type="http://schemas.openxmlformats.org/officeDocument/2006/relationships/hyperlink" Target="file:///\\stratfs1.clemmertech.net\public\QCI%20Division\Quality%20Documentation-QCI\NCR%20System\Corrective%20Actions\2025\25-217" TargetMode="External"/><Relationship Id="rId26" Type="http://schemas.openxmlformats.org/officeDocument/2006/relationships/hyperlink" Target="file:///\\stratfs1.clemmertech.net\public\QCI%20Division\Quality%20Documentation-QCI\NCR%20System\Corrective%20Actions\2025\25-025" TargetMode="External"/><Relationship Id="rId231" Type="http://schemas.openxmlformats.org/officeDocument/2006/relationships/hyperlink" Target="file:///\\stratfs1.clemmertech.net\public\QCI%20Division\Quality%20Documentation-QCI\NCR%20System\Corrective%20Actions\2025\25-242" TargetMode="External"/><Relationship Id="rId252" Type="http://schemas.openxmlformats.org/officeDocument/2006/relationships/hyperlink" Target="file:///\\stratfs1.clemmertech.net\public\QCI%20Division\Quality%20Documentation-QCI\NCR%20System\Corrective%20Actions\2025\25-259" TargetMode="External"/><Relationship Id="rId273" Type="http://schemas.openxmlformats.org/officeDocument/2006/relationships/hyperlink" Target="file:///\\stratfs1.clemmertech.net\public\QCI%20Division\Quality%20Documentation-QCI\NCR%20System\Corrective%20Actions\2025\25-281" TargetMode="External"/><Relationship Id="rId294" Type="http://schemas.openxmlformats.org/officeDocument/2006/relationships/hyperlink" Target="file:///\\stratfs1.clemmertech.net\public\QCI%20Division\Quality%20Documentation-QCI\NCR%20System\Corrective%20Actions\2025\25-303" TargetMode="External"/><Relationship Id="rId308" Type="http://schemas.openxmlformats.org/officeDocument/2006/relationships/hyperlink" Target="file:///\\stratfs1.clemmertech.net\public\QCI%20Division\Quality%20Documentation-QCI\NCR%20System\Corrective%20Actions\2025\25-319" TargetMode="External"/><Relationship Id="rId329" Type="http://schemas.openxmlformats.org/officeDocument/2006/relationships/hyperlink" Target="file:///\\stratfs1.clemmertech.net\public\QCI%20Division\Quality%20Documentation-QCI\NCR%20System\Corrective%20Actions\2025\25-340" TargetMode="External"/><Relationship Id="rId47" Type="http://schemas.openxmlformats.org/officeDocument/2006/relationships/hyperlink" Target="file:///\\stratfs1.clemmertech.net\public\QCI%20Division\Quality%20Documentation-QCI\NCR%20System\Corrective%20Actions\2025\25-047" TargetMode="External"/><Relationship Id="rId68" Type="http://schemas.openxmlformats.org/officeDocument/2006/relationships/hyperlink" Target="file:///\\stratfs1.clemmertech.net\public\QCI%20Division\Quality%20Documentation-QCI\NCR%20System\Corrective%20Actions\2025\25-069" TargetMode="External"/><Relationship Id="rId89" Type="http://schemas.openxmlformats.org/officeDocument/2006/relationships/hyperlink" Target="file:///\\stratfs1.clemmertech.net\public\QCI%20Division\Quality%20Documentation-QCI\NCR%20System\Corrective%20Actions\2025\25-090" TargetMode="External"/><Relationship Id="rId112" Type="http://schemas.openxmlformats.org/officeDocument/2006/relationships/hyperlink" Target="file:///\\stratfs1.clemmertech.net\public\QCI%20Division\Quality%20Documentation-QCI\NCR%20System\Corrective%20Actions\2025\25-112" TargetMode="External"/><Relationship Id="rId133" Type="http://schemas.openxmlformats.org/officeDocument/2006/relationships/hyperlink" Target="file:///\\stratfs1.clemmertech.net\public\QCI%20Division\Quality%20Documentation-QCI\NCR%20System\Corrective%20Actions\2025\25-136" TargetMode="External"/><Relationship Id="rId154" Type="http://schemas.openxmlformats.org/officeDocument/2006/relationships/hyperlink" Target="file:///\\stratfs1.clemmertech.net\public\QCI%20Division\Quality%20Documentation-QCI\NCR%20System\Corrective%20Actions\2025\25-157" TargetMode="External"/><Relationship Id="rId175" Type="http://schemas.openxmlformats.org/officeDocument/2006/relationships/hyperlink" Target="file:///\\stratfs1.clemmertech.net\public\QCI%20Division\Quality%20Documentation-QCI\NCR%20System\Corrective%20Actions\2025\25-178" TargetMode="External"/><Relationship Id="rId340" Type="http://schemas.openxmlformats.org/officeDocument/2006/relationships/hyperlink" Target="file:///\\stratfs1.clemmertech.net\public\QCI%20Division\Quality%20Documentation-QCI\NCR%20System\Corrective%20Actions\2025\25-353" TargetMode="External"/><Relationship Id="rId361" Type="http://schemas.openxmlformats.org/officeDocument/2006/relationships/hyperlink" Target="file:///\\stratfs1.clemmertech.net\public\QCI%20Division\Quality%20Documentation-QCI\NCR%20System\Corrective%20Actions\2025\25-379" TargetMode="External"/><Relationship Id="rId196" Type="http://schemas.openxmlformats.org/officeDocument/2006/relationships/hyperlink" Target="file:///\\stratfs1.clemmertech.net\public\QCI%20Division\Quality%20Documentation-QCI\NCR%20System\Corrective%20Actions\2025\25-203" TargetMode="External"/><Relationship Id="rId200" Type="http://schemas.openxmlformats.org/officeDocument/2006/relationships/hyperlink" Target="file:///\\stratfs1.clemmertech.net\public\QCI%20Division\Quality%20Documentation-QCI\NCR%20System\Corrective%20Actions\2025\25-209" TargetMode="External"/><Relationship Id="rId16" Type="http://schemas.openxmlformats.org/officeDocument/2006/relationships/hyperlink" Target="file:///\\stratfs1.clemmertech.net\public\QCI%20Division\Quality%20Documentation-QCI\NCR%20System\Corrective%20Actions\2025\25-015" TargetMode="External"/><Relationship Id="rId221" Type="http://schemas.openxmlformats.org/officeDocument/2006/relationships/hyperlink" Target="file:///\\stratfs1.clemmertech.net\public\QCI%20Division\Quality%20Documentation-QCI\NCR%20System\Corrective%20Actions\2025\25-228" TargetMode="External"/><Relationship Id="rId242" Type="http://schemas.openxmlformats.org/officeDocument/2006/relationships/hyperlink" Target="file:///\\stratfs1.clemmertech.net\public\QCI%20Division\Quality%20Documentation-QCI\NCR%20System\Corrective%20Actions\2025\25-249" TargetMode="External"/><Relationship Id="rId263" Type="http://schemas.openxmlformats.org/officeDocument/2006/relationships/hyperlink" Target="file:///\\stratfs1.clemmertech.net\public\QCI%20Division\Quality%20Documentation-QCI\NCR%20System\Corrective%20Actions\2025\25-271" TargetMode="External"/><Relationship Id="rId284" Type="http://schemas.openxmlformats.org/officeDocument/2006/relationships/hyperlink" Target="file:///\\stratfs1.clemmertech.net\public\QCI%20Division\Quality%20Documentation-QCI\NCR%20System\Corrective%20Actions\2025\25-293" TargetMode="External"/><Relationship Id="rId319" Type="http://schemas.openxmlformats.org/officeDocument/2006/relationships/hyperlink" Target="file:///\\stratfs1.clemmertech.net\public\QCI%20Division\Quality%20Documentation-QCI\NCR%20System\Corrective%20Actions\2025\25-330\stratfs1.clemmertech.net\public\QCI%20Division\Quality%20Documentation-QCI\NCR%20System\Corrective%20Actions\2025\25-329" TargetMode="External"/><Relationship Id="rId37" Type="http://schemas.openxmlformats.org/officeDocument/2006/relationships/hyperlink" Target="file:///\\stratfs1.clemmertech.net\public\QCI%20Division\Quality%20Documentation-QCI\NCR%20System\Corrective%20Actions\2025\25-037" TargetMode="External"/><Relationship Id="rId58" Type="http://schemas.openxmlformats.org/officeDocument/2006/relationships/hyperlink" Target="file:///\\stratfs1.clemmertech.net\public\QCI%20Division\Quality%20Documentation-QCI\NCR%20System\Corrective%20Actions\2025\25-059" TargetMode="External"/><Relationship Id="rId79" Type="http://schemas.openxmlformats.org/officeDocument/2006/relationships/hyperlink" Target="file:///\\stratfs1.clemmertech.net\public\QCI%20Division\Quality%20Documentation-QCI\NCR%20System\Corrective%20Actions\2025\25-080" TargetMode="External"/><Relationship Id="rId102" Type="http://schemas.openxmlformats.org/officeDocument/2006/relationships/hyperlink" Target="file:///\\stratfs1.clemmertech.net\public\QCI%20Division\Quality%20Documentation-QCI\NCR%20System\Corrective%20Actions\2025\25-103" TargetMode="External"/><Relationship Id="rId123" Type="http://schemas.openxmlformats.org/officeDocument/2006/relationships/hyperlink" Target="file:///\\stratfs1.clemmertech.net\public\QCI%20Division\Quality%20Documentation-QCI\NCR%20System\Corrective%20Actions\2025\25-125" TargetMode="External"/><Relationship Id="rId144" Type="http://schemas.openxmlformats.org/officeDocument/2006/relationships/hyperlink" Target="file:///\\stratfs1.clemmertech.net\public\QCI%20Division\Quality%20Documentation-QCI\NCR%20System\Corrective%20Actions\2025\25-147" TargetMode="External"/><Relationship Id="rId330" Type="http://schemas.openxmlformats.org/officeDocument/2006/relationships/hyperlink" Target="file:///\\stratfs1.clemmertech.net\public\QCI%20Division\Quality%20Documentation-QCI\NCR%20System\Corrective%20Actions\2025\25-342" TargetMode="External"/><Relationship Id="rId90" Type="http://schemas.openxmlformats.org/officeDocument/2006/relationships/hyperlink" Target="file:///\\stratfs1.clemmertech.net\public\QCI%20Division\Quality%20Documentation-QCI\NCR%20System\Corrective%20Actions\2025\25-091" TargetMode="External"/><Relationship Id="rId165" Type="http://schemas.openxmlformats.org/officeDocument/2006/relationships/hyperlink" Target="file:///\\stratfs1.clemmertech.net\public\QCI%20Division\Quality%20Documentation-QCI\NCR%20System\Corrective%20Actions\2025\25-168" TargetMode="External"/><Relationship Id="rId186" Type="http://schemas.openxmlformats.org/officeDocument/2006/relationships/hyperlink" Target="file:///\\stratfs1.clemmertech.net\public\QCI%20Division\Quality%20Documentation-QCI\NCR%20System\Corrective%20Actions\2025\25-200" TargetMode="External"/><Relationship Id="rId351" Type="http://schemas.openxmlformats.org/officeDocument/2006/relationships/hyperlink" Target="file:///\\stratfs1.clemmertech.net\public\QCI%20Division\Quality%20Documentation-QCI\NCR%20System\Corrective%20Actions\2025\25-365" TargetMode="External"/><Relationship Id="rId372" Type="http://schemas.openxmlformats.org/officeDocument/2006/relationships/printerSettings" Target="../printerSettings/printerSettings4.bin"/><Relationship Id="rId211" Type="http://schemas.openxmlformats.org/officeDocument/2006/relationships/hyperlink" Target="file:///\\stratfs1.clemmertech.net\public\QCI%20Division\Quality%20Documentation-QCI\NCR%20System\Corrective%20Actions\2025\25-218" TargetMode="External"/><Relationship Id="rId232" Type="http://schemas.openxmlformats.org/officeDocument/2006/relationships/hyperlink" Target="file:///\\stratfs1.clemmertech.net\public\QCI%20Division\Quality%20Documentation-QCI\NCR%20System\Corrective%20Actions\2025\25-243" TargetMode="External"/><Relationship Id="rId253" Type="http://schemas.openxmlformats.org/officeDocument/2006/relationships/hyperlink" Target="file:///\\stratfs1.clemmertech.net\public\QCI%20Division\Quality%20Documentation-QCI\NCR%20System\Corrective%20Actions\2025\25-261" TargetMode="External"/><Relationship Id="rId274" Type="http://schemas.openxmlformats.org/officeDocument/2006/relationships/hyperlink" Target="file:///\\stratfs1.clemmertech.net\public\QCI%20Division\Quality%20Documentation-QCI\NCR%20System\Corrective%20Actions\2025\25-282" TargetMode="External"/><Relationship Id="rId295" Type="http://schemas.openxmlformats.org/officeDocument/2006/relationships/hyperlink" Target="file:///\\stratfs1.clemmertech.net\public\QCI%20Division\Quality%20Documentation-QCI\NCR%20System\Corrective%20Actions\2025\25-304" TargetMode="External"/><Relationship Id="rId309" Type="http://schemas.openxmlformats.org/officeDocument/2006/relationships/hyperlink" Target="file:///\\stratfs1.clemmertech.net\public\QCI%20Division\Quality%20Documentation-QCI\NCR%20System\Corrective%20Actions\2025\25-320" TargetMode="External"/><Relationship Id="rId27" Type="http://schemas.openxmlformats.org/officeDocument/2006/relationships/hyperlink" Target="file:///\\stratfs1.clemmertech.net\public\QCI%20Division\Quality%20Documentation-QCI\NCR%20System\Corrective%20Actions\2025\25-026" TargetMode="External"/><Relationship Id="rId48" Type="http://schemas.openxmlformats.org/officeDocument/2006/relationships/hyperlink" Target="file:///\\stratfs1.clemmertech.net\public\QCI%20Division\Quality%20Documentation-QCI\NCR%20System\Corrective%20Actions\2025\25-048" TargetMode="External"/><Relationship Id="rId69" Type="http://schemas.openxmlformats.org/officeDocument/2006/relationships/hyperlink" Target="file:///\\stratfs1.clemmertech.net\public\QCI%20Division\Quality%20Documentation-QCI\NCR%20System\Corrective%20Actions\2025\25-070" TargetMode="External"/><Relationship Id="rId113" Type="http://schemas.openxmlformats.org/officeDocument/2006/relationships/hyperlink" Target="file:///\\stratfs1.clemmertech.net\public\QCI%20Division\Quality%20Documentation-QCI\NCR%20System\Corrective%20Actions\2025\25-113" TargetMode="External"/><Relationship Id="rId134" Type="http://schemas.openxmlformats.org/officeDocument/2006/relationships/hyperlink" Target="file:///\\stratfs1.clemmertech.net\public\QCI%20Division\Quality%20Documentation-QCI\NCR%20System\Corrective%20Actions\2025\25-137" TargetMode="External"/><Relationship Id="rId320" Type="http://schemas.openxmlformats.org/officeDocument/2006/relationships/hyperlink" Target="file:///\\stratfs1.clemmertech.net\public\QCI%20Division\Quality%20Documentation-QCI\NCR%20System\Corrective%20Actions\2025\25-331" TargetMode="External"/><Relationship Id="rId80" Type="http://schemas.openxmlformats.org/officeDocument/2006/relationships/hyperlink" Target="file:///\\stratfs1.clemmertech.net\public\QCI%20Division\Quality%20Documentation-QCI\NCR%20System\Corrective%20Actions\2025\25-081" TargetMode="External"/><Relationship Id="rId155" Type="http://schemas.openxmlformats.org/officeDocument/2006/relationships/hyperlink" Target="file:///\\stratfs1.clemmertech.net\public\QCI%20Division\Quality%20Documentation-QCI\NCR%20System\Corrective%20Actions\2025\25-158" TargetMode="External"/><Relationship Id="rId176" Type="http://schemas.openxmlformats.org/officeDocument/2006/relationships/hyperlink" Target="file:///\\stratfs1.clemmertech.net\public\QCI%20Division\Quality%20Documentation-QCI\NCR%20System\Corrective%20Actions\2025\25-179" TargetMode="External"/><Relationship Id="rId197" Type="http://schemas.openxmlformats.org/officeDocument/2006/relationships/hyperlink" Target="file:///\\stratfs1.clemmertech.net\public\QCI%20Division\Quality%20Documentation-QCI\NCR%20System\Corrective%20Actions\2025\25-204" TargetMode="External"/><Relationship Id="rId341" Type="http://schemas.openxmlformats.org/officeDocument/2006/relationships/hyperlink" Target="file:///\\stratfs1.clemmertech.net\public\QCI%20Division\Quality%20Documentation-QCI\NCR%20System\Corrective%20Actions\2025\25-354" TargetMode="External"/><Relationship Id="rId362" Type="http://schemas.openxmlformats.org/officeDocument/2006/relationships/hyperlink" Target="file:///\\stratfs1.clemmertech.net\public\QCI%20Division\Quality%20Documentation-QCI\NCR%20System\Corrective%20Actions\2025\25-380" TargetMode="External"/><Relationship Id="rId201" Type="http://schemas.openxmlformats.org/officeDocument/2006/relationships/hyperlink" Target="file:///\\stratfs1.clemmertech.net\public\QCI%20Division\Quality%20Documentation-QCI\NCR%20System\Corrective%20Actions\2025\25-210" TargetMode="External"/><Relationship Id="rId222" Type="http://schemas.openxmlformats.org/officeDocument/2006/relationships/hyperlink" Target="file:///\\stratfs1.clemmertech.net\public\QCI%20Division\Quality%20Documentation-QCI\NCR%20System\Corrective%20Actions\2025\25-229" TargetMode="External"/><Relationship Id="rId243" Type="http://schemas.openxmlformats.org/officeDocument/2006/relationships/hyperlink" Target="file:///\\stratfs1.clemmertech.net\public\QCI%20Division\Quality%20Documentation-QCI\NCR%20System\Corrective%20Actions\2025\25-250" TargetMode="External"/><Relationship Id="rId264" Type="http://schemas.openxmlformats.org/officeDocument/2006/relationships/hyperlink" Target="file:///\\stratfs1.clemmertech.net\public\QCI%20Division\Quality%20Documentation-QCI\NCR%20System\Corrective%20Actions\2025\25-272" TargetMode="External"/><Relationship Id="rId285" Type="http://schemas.openxmlformats.org/officeDocument/2006/relationships/hyperlink" Target="file:///\\stratfs1.clemmertech.net\public\QCI%20Division\Quality%20Documentation-QCI\NCR%20System\Corrective%20Actions\2025\25-294" TargetMode="External"/><Relationship Id="rId17" Type="http://schemas.openxmlformats.org/officeDocument/2006/relationships/hyperlink" Target="file:///\\stratfs1.clemmertech.net\public\QCI%20Division\Quality%20Documentation-QCI\NCR%20System\Corrective%20Actions\2025\25-016" TargetMode="External"/><Relationship Id="rId38" Type="http://schemas.openxmlformats.org/officeDocument/2006/relationships/hyperlink" Target="file:///\\stratfs1.clemmertech.net\public\QCI%20Division\Quality%20Documentation-QCI\NCR%20System\Corrective%20Actions\2025\25-038" TargetMode="External"/><Relationship Id="rId59" Type="http://schemas.openxmlformats.org/officeDocument/2006/relationships/hyperlink" Target="file:///\\stratfs1.clemmertech.net\public\QCI%20Division\Quality%20Documentation-QCI\NCR%20System\Corrective%20Actions\2025\25-060" TargetMode="External"/><Relationship Id="rId103" Type="http://schemas.openxmlformats.org/officeDocument/2006/relationships/hyperlink" Target="file:///\\stratfs1.clemmertech.net\public\QCI%20Division\Quality%20Documentation-QCI\NCR%20System\Corrective%20Actions\2025\25-104" TargetMode="External"/><Relationship Id="rId124" Type="http://schemas.openxmlformats.org/officeDocument/2006/relationships/hyperlink" Target="file:///\\stratfs1.clemmertech.net\public\QCI%20Division\Quality%20Documentation-QCI\NCR%20System\Corrective%20Actions\2025\25-126" TargetMode="External"/><Relationship Id="rId310" Type="http://schemas.openxmlformats.org/officeDocument/2006/relationships/hyperlink" Target="file:///\\stratfs1.clemmertech.net\public\QCI%20Division\Quality%20Documentation-QCI\NCR%20System\Corrective%20Actions\2025\25-321" TargetMode="External"/><Relationship Id="rId70" Type="http://schemas.openxmlformats.org/officeDocument/2006/relationships/hyperlink" Target="file:///\\stratfs1.clemmertech.net\public\QCI%20Division\Quality%20Documentation-QCI\NCR%20System\Corrective%20Actions\2025\25-071" TargetMode="External"/><Relationship Id="rId91" Type="http://schemas.openxmlformats.org/officeDocument/2006/relationships/hyperlink" Target="file:///\\stratfs1.clemmertech.net\public\QCI%20Division\Quality%20Documentation-QCI\NCR%20System\Corrective%20Actions\2025\25-092" TargetMode="External"/><Relationship Id="rId145" Type="http://schemas.openxmlformats.org/officeDocument/2006/relationships/hyperlink" Target="file:///\\stratfs1.clemmertech.net\public\QCI%20Division\Quality%20Documentation-QCI\NCR%20System\Corrective%20Actions\2025\25-148" TargetMode="External"/><Relationship Id="rId166" Type="http://schemas.openxmlformats.org/officeDocument/2006/relationships/hyperlink" Target="file:///\\stratfs1.clemmertech.net\public\QCI%20Division\Quality%20Documentation-QCI\NCR%20System\Corrective%20Actions\2025\25-169" TargetMode="External"/><Relationship Id="rId187" Type="http://schemas.openxmlformats.org/officeDocument/2006/relationships/hyperlink" Target="file:///\\stratfs1.clemmertech.net\public\QCI%20Division\Quality%20Documentation-QCI\NCR%20System\Corrective%20Actions\2025\25-193" TargetMode="External"/><Relationship Id="rId331" Type="http://schemas.openxmlformats.org/officeDocument/2006/relationships/hyperlink" Target="file:///\\stratfs1.clemmertech.net\public\QCI%20Division\Quality%20Documentation-QCI\NCR%20System\Corrective%20Actions\2025\25-343" TargetMode="External"/><Relationship Id="rId352" Type="http://schemas.openxmlformats.org/officeDocument/2006/relationships/hyperlink" Target="file:///\\stratfs1.clemmertech.net\public\QCI%20Division\Quality%20Documentation-QCI\NCR%20System\Corrective%20Actions\2025\25-366" TargetMode="External"/><Relationship Id="rId373" Type="http://schemas.openxmlformats.org/officeDocument/2006/relationships/customProperty" Target="../customProperty4.bin"/><Relationship Id="rId1" Type="http://schemas.openxmlformats.org/officeDocument/2006/relationships/hyperlink" Target="https://clemmersteelcraft.sharepoint.com/sites/SteelcraftQCILogs/Shared%20Documents/General/FM-QA-011%20Corrective%20action.docx" TargetMode="External"/><Relationship Id="rId212" Type="http://schemas.openxmlformats.org/officeDocument/2006/relationships/hyperlink" Target="file:///\\stratfs1.clemmertech.net\public\QCI%20Division\Quality%20Documentation-QCI\NCR%20System\Corrective%20Actions\2025\25-219" TargetMode="External"/><Relationship Id="rId233" Type="http://schemas.openxmlformats.org/officeDocument/2006/relationships/hyperlink" Target="file:///\\stratfs1.clemmertech.net\public\QCI%20Division\Quality%20Documentation-QCI\NCR%20System\Corrective%20Actions\2025\25-244" TargetMode="External"/><Relationship Id="rId254" Type="http://schemas.openxmlformats.org/officeDocument/2006/relationships/hyperlink" Target="file:///\\stratfs1.clemmertech.net\public\QCI%20Division\Quality%20Documentation-QCI\NCR%20System\Corrective%20Actions\2025\25-262" TargetMode="External"/><Relationship Id="rId28" Type="http://schemas.openxmlformats.org/officeDocument/2006/relationships/hyperlink" Target="file:///\\stratfs1.clemmertech.net\public\QCI%20Division\Quality%20Documentation-QCI\NCR%20System\Corrective%20Actions\2025\25-027" TargetMode="External"/><Relationship Id="rId49" Type="http://schemas.openxmlformats.org/officeDocument/2006/relationships/hyperlink" Target="file:///\\stratfs1.clemmertech.net\public\QCI%20Division\Quality%20Documentation-QCI\NCR%20System\Corrective%20Actions\2025\25-049" TargetMode="External"/><Relationship Id="rId114" Type="http://schemas.openxmlformats.org/officeDocument/2006/relationships/hyperlink" Target="file:///\\stratfs1.clemmertech.net\public\QCI%20Division\Quality%20Documentation-QCI\NCR%20System\Corrective%20Actions\2025\25-114" TargetMode="External"/><Relationship Id="rId275" Type="http://schemas.openxmlformats.org/officeDocument/2006/relationships/hyperlink" Target="file:///\\stratfs1.clemmertech.net\public\QCI%20Division\Quality%20Documentation-QCI\NCR%20System\Corrective%20Actions\2025\25-283" TargetMode="External"/><Relationship Id="rId296" Type="http://schemas.openxmlformats.org/officeDocument/2006/relationships/hyperlink" Target="file:///\\stratfs1.clemmertech.net\public\QCI%20Division\Quality%20Documentation-QCI\NCR%20System\Corrective%20Actions\2025\25-305" TargetMode="External"/><Relationship Id="rId300" Type="http://schemas.openxmlformats.org/officeDocument/2006/relationships/hyperlink" Target="file:///\\stratfs1.clemmertech.net\public\QCI%20Division\Quality%20Documentation-QCI\NCR%20System\Corrective%20Actions\2025\25-310" TargetMode="External"/><Relationship Id="rId60" Type="http://schemas.openxmlformats.org/officeDocument/2006/relationships/hyperlink" Target="file:///\\stratfs1.clemmertech.net\public\QCI%20Division\Quality%20Documentation-QCI\NCR%20System\Corrective%20Actions\2025\25-061" TargetMode="External"/><Relationship Id="rId81" Type="http://schemas.openxmlformats.org/officeDocument/2006/relationships/hyperlink" Target="file:///\\stratfs1.clemmertech.net\public\QCI%20Division\Quality%20Documentation-QCI\NCR%20System\Corrective%20Actions\2025\25-082" TargetMode="External"/><Relationship Id="rId135" Type="http://schemas.openxmlformats.org/officeDocument/2006/relationships/hyperlink" Target="file:///\\stratfs1.clemmertech.net\public\QCI%20Division\Quality%20Documentation-QCI\NCR%20System\Corrective%20Actions\2025\25-138" TargetMode="External"/><Relationship Id="rId156" Type="http://schemas.openxmlformats.org/officeDocument/2006/relationships/hyperlink" Target="file:///\\stratfs1.clemmertech.net\public\QCI%20Division\Quality%20Documentation-QCI\NCR%20System\Corrective%20Actions\2025\25-159" TargetMode="External"/><Relationship Id="rId177" Type="http://schemas.openxmlformats.org/officeDocument/2006/relationships/hyperlink" Target="file:///\\stratfs1.clemmertech.net\public\QCI%20Division\Quality%20Documentation-QCI\NCR%20System\Corrective%20Actions\2025\25-180" TargetMode="External"/><Relationship Id="rId198" Type="http://schemas.openxmlformats.org/officeDocument/2006/relationships/hyperlink" Target="file:///\\stratfs1.clemmertech.net\public\QCI%20Division\Quality%20Documentation-QCI\NCR%20System\Corrective%20Actions\2025\25-205" TargetMode="External"/><Relationship Id="rId321" Type="http://schemas.openxmlformats.org/officeDocument/2006/relationships/hyperlink" Target="file:///\\stratfs1.clemmertech.net\public\QCI%20Division\Quality%20Documentation-QCI\NCR%20System\Corrective%20Actions\2025\25-332" TargetMode="External"/><Relationship Id="rId342" Type="http://schemas.openxmlformats.org/officeDocument/2006/relationships/hyperlink" Target="file:///\\stratfs1.clemmertech.net\public\QCI%20Division\Quality%20Documentation-QCI\NCR%20System\Corrective%20Actions\2025\25-356" TargetMode="External"/><Relationship Id="rId363" Type="http://schemas.openxmlformats.org/officeDocument/2006/relationships/hyperlink" Target="file:///\\stratfs1.clemmertech.net\public\QCI%20Division\Quality%20Documentation-QCI\NCR%20System\Corrective%20Actions\2025\25-381" TargetMode="External"/><Relationship Id="rId202" Type="http://schemas.openxmlformats.org/officeDocument/2006/relationships/hyperlink" Target="file:///\\stratfs1.clemmertech.net\public\QCI%20Division\Quality%20Documentation-QCI\NCR%20System\Corrective%20Actions\2025\25-211" TargetMode="External"/><Relationship Id="rId223" Type="http://schemas.openxmlformats.org/officeDocument/2006/relationships/hyperlink" Target="file:///\\stratfs1.clemmertech.net\public\QCI%20Division\Quality%20Documentation-QCI\NCR%20System\Corrective%20Actions\2025\25-230" TargetMode="External"/><Relationship Id="rId244" Type="http://schemas.openxmlformats.org/officeDocument/2006/relationships/hyperlink" Target="file:///\\stratfs1.clemmertech.net\public\QCI%20Division\Quality%20Documentation-QCI\NCR%20System\Corrective%20Actions\2025\25-252" TargetMode="External"/><Relationship Id="rId18" Type="http://schemas.openxmlformats.org/officeDocument/2006/relationships/hyperlink" Target="file:///\\stratfs1.clemmertech.net\public\QCI%20Division\Quality%20Documentation-QCI\NCR%20System\Corrective%20Actions\2025\25-017" TargetMode="External"/><Relationship Id="rId39" Type="http://schemas.openxmlformats.org/officeDocument/2006/relationships/hyperlink" Target="file:///\\stratfs1.clemmertech.net\public\QCI%20Division\Quality%20Documentation-QCI\NCR%20System\Corrective%20Actions\2025\25-039" TargetMode="External"/><Relationship Id="rId265" Type="http://schemas.openxmlformats.org/officeDocument/2006/relationships/hyperlink" Target="file:///\\stratfs1.clemmertech.net\public\QCI%20Division\Quality%20Documentation-QCI\NCR%20System\Corrective%20Actions\2025\25-273" TargetMode="External"/><Relationship Id="rId286" Type="http://schemas.openxmlformats.org/officeDocument/2006/relationships/hyperlink" Target="file:///\\stratfs1.clemmertech.net\public\QCI%20Division\Quality%20Documentation-QCI\NCR%20System\Corrective%20Actions\2025\25-295" TargetMode="External"/><Relationship Id="rId50" Type="http://schemas.openxmlformats.org/officeDocument/2006/relationships/hyperlink" Target="file:///\\stratfs1.clemmertech.net\public\QCI%20Division\Quality%20Documentation-QCI\NCR%20System\Corrective%20Actions\2025\25-050" TargetMode="External"/><Relationship Id="rId104" Type="http://schemas.openxmlformats.org/officeDocument/2006/relationships/hyperlink" Target="file:///\\stratfs1.clemmertech.net\public\QCI%20Division\Quality%20Documentation-QCI\NCR%20System\Corrective%20Actions\2025\25-096.1" TargetMode="External"/><Relationship Id="rId125" Type="http://schemas.openxmlformats.org/officeDocument/2006/relationships/hyperlink" Target="file:///\\stratfs1.clemmertech.net\public\QCI%20Division\Quality%20Documentation-QCI\NCR%20System\Corrective%20Actions\2025\25-127" TargetMode="External"/><Relationship Id="rId146" Type="http://schemas.openxmlformats.org/officeDocument/2006/relationships/hyperlink" Target="file:///\\stratfs1.clemmertech.net\public\QCI%20Division\Quality%20Documentation-QCI\NCR%20System\Corrective%20Actions\2025\25-149" TargetMode="External"/><Relationship Id="rId167" Type="http://schemas.openxmlformats.org/officeDocument/2006/relationships/hyperlink" Target="file:///\\stratfs1.clemmertech.net\public\QCI%20Division\Quality%20Documentation-QCI\NCR%20System\Corrective%20Actions\2025\25-170" TargetMode="External"/><Relationship Id="rId188" Type="http://schemas.openxmlformats.org/officeDocument/2006/relationships/hyperlink" Target="file:///\\stratfs1.clemmertech.net\public\QCI%20Division\Quality%20Documentation-QCI\NCR%20System\Corrective%20Actions\2025\25-194" TargetMode="External"/><Relationship Id="rId311" Type="http://schemas.openxmlformats.org/officeDocument/2006/relationships/hyperlink" Target="file:///\\stratfs1.clemmertech.net\public\QCI%20Division\Quality%20Documentation-QCI\NCR%20System\Corrective%20Actions\2025\25-322" TargetMode="External"/><Relationship Id="rId332" Type="http://schemas.openxmlformats.org/officeDocument/2006/relationships/hyperlink" Target="file:///\\stratfs1.clemmertech.net\public\QCI%20Division\Quality%20Documentation-QCI\NCR%20System\Corrective%20Actions\2025\25-344" TargetMode="External"/><Relationship Id="rId353" Type="http://schemas.openxmlformats.org/officeDocument/2006/relationships/hyperlink" Target="file:///\\stratfs1.clemmertech.net\public\QCI%20Division\Quality%20Documentation-QCI\NCR%20System\Corrective%20Actions\2025\25-367" TargetMode="External"/><Relationship Id="rId374" Type="http://schemas.openxmlformats.org/officeDocument/2006/relationships/drawing" Target="../drawings/drawing5.xml"/><Relationship Id="rId71" Type="http://schemas.openxmlformats.org/officeDocument/2006/relationships/hyperlink" Target="file:///\\stratfs1.clemmertech.net\public\QCI%20Division\Quality%20Documentation-QCI\NCR%20System\Corrective%20Actions\2025\25-072" TargetMode="External"/><Relationship Id="rId92" Type="http://schemas.openxmlformats.org/officeDocument/2006/relationships/hyperlink" Target="file:///\\stratfs1.clemmertech.net\public\QCI%20Division\Quality%20Documentation-QCI\NCR%20System\Corrective%20Actions\2025\25-093" TargetMode="External"/><Relationship Id="rId213" Type="http://schemas.openxmlformats.org/officeDocument/2006/relationships/hyperlink" Target="file:///\\stratfs1.clemmertech.net\public\QCI%20Division\Quality%20Documentation-QCI\NCR%20System\Corrective%20Actions\2025\25-221" TargetMode="External"/><Relationship Id="rId234" Type="http://schemas.openxmlformats.org/officeDocument/2006/relationships/hyperlink" Target="file:///\\stratfs1.clemmertech.net\public\QCI%20Division\Quality%20Documentation-QCI\NCR%20System\Corrective%20Actions\2025\25-236" TargetMode="External"/><Relationship Id="rId2" Type="http://schemas.openxmlformats.org/officeDocument/2006/relationships/hyperlink" Target="https://clemmersteelcraft.sharepoint.com/sites/SteelcraftQCILogs/Shared%20Documents/General/FM-QA-011%20Corrective%20action.docx" TargetMode="External"/><Relationship Id="rId29" Type="http://schemas.openxmlformats.org/officeDocument/2006/relationships/hyperlink" Target="file:///\\stratfs1.clemmertech.net\public\QCI%20Division\Quality%20Documentation-QCI\NCR%20System\Corrective%20Actions\2025\25-028" TargetMode="External"/><Relationship Id="rId255" Type="http://schemas.openxmlformats.org/officeDocument/2006/relationships/hyperlink" Target="file:///\\stratfs1.clemmertech.net\public\QCI%20Division\Quality%20Documentation-QCI\NCR%20System\Corrective%20Actions\2025\25-263" TargetMode="External"/><Relationship Id="rId276" Type="http://schemas.openxmlformats.org/officeDocument/2006/relationships/hyperlink" Target="file:///\\stratfs1.clemmertech.net\public\QCI%20Division\Quality%20Documentation-QCI\NCR%20System\Corrective%20Actions\2025\25-284" TargetMode="External"/><Relationship Id="rId297" Type="http://schemas.openxmlformats.org/officeDocument/2006/relationships/hyperlink" Target="file:///\\stratfs1.clemmertech.net\public\QCI%20Division\Quality%20Documentation-QCI\NCR%20System\Corrective%20Actions\2025\25-307" TargetMode="External"/><Relationship Id="rId40" Type="http://schemas.openxmlformats.org/officeDocument/2006/relationships/hyperlink" Target="file:///\\stratfs1.clemmertech.net\public\QCI%20Division\Quality%20Documentation-QCI\NCR%20System\Corrective%20Actions\2025\25-040" TargetMode="External"/><Relationship Id="rId115" Type="http://schemas.openxmlformats.org/officeDocument/2006/relationships/hyperlink" Target="file:///\\stratfs1.clemmertech.net\public\QCI%20Division\Quality%20Documentation-QCI\NCR%20System\Corrective%20Actions\2025\25-115" TargetMode="External"/><Relationship Id="rId136" Type="http://schemas.openxmlformats.org/officeDocument/2006/relationships/hyperlink" Target="file:///\\stratfs1.clemmertech.net\public\QCI%20Division\Quality%20Documentation-QCI\NCR%20System\Corrective%20Actions\2025\25-139" TargetMode="External"/><Relationship Id="rId157" Type="http://schemas.openxmlformats.org/officeDocument/2006/relationships/hyperlink" Target="file:///\\stratfs1.clemmertech.net\public\QCI%20Division\Quality%20Documentation-QCI\NCR%20System\Corrective%20Actions\2025\25-160" TargetMode="External"/><Relationship Id="rId178" Type="http://schemas.openxmlformats.org/officeDocument/2006/relationships/hyperlink" Target="file:///\\stratfs1.clemmertech.net\public\QCI%20Division\Quality%20Documentation-QCI\NCR%20System\Corrective%20Actions\2025\25-184" TargetMode="External"/><Relationship Id="rId301" Type="http://schemas.openxmlformats.org/officeDocument/2006/relationships/hyperlink" Target="file:///\\stratfs1.clemmertech.net\public\QCI%20Division\Quality%20Documentation-QCI\NCR%20System\Corrective%20Actions\2025\25-311" TargetMode="External"/><Relationship Id="rId322" Type="http://schemas.openxmlformats.org/officeDocument/2006/relationships/hyperlink" Target="file:///\\stratfs1.clemmertech.net\public\QCI%20Division\Quality%20Documentation-QCI\NCR%20System\Corrective%20Actions\2025\25-333" TargetMode="External"/><Relationship Id="rId343" Type="http://schemas.openxmlformats.org/officeDocument/2006/relationships/hyperlink" Target="file:///\\stratfs1.clemmertech.net\public\QCI%20Division\Quality%20Documentation-QCI\NCR%20System\Corrective%20Actions\2025\25-356" TargetMode="External"/><Relationship Id="rId364" Type="http://schemas.openxmlformats.org/officeDocument/2006/relationships/hyperlink" Target="file:///\\stratfs1.clemmertech.net\public\QCI%20Division\Quality%20Documentation-QCI\NCR%20System\Corrective%20Actions\2025\25-381" TargetMode="External"/><Relationship Id="rId61" Type="http://schemas.openxmlformats.org/officeDocument/2006/relationships/hyperlink" Target="file:///\\stratfs1.clemmertech.net\public\QCI%20Division\Quality%20Documentation-QCI\NCR%20System\Corrective%20Actions\2025\25-062" TargetMode="External"/><Relationship Id="rId82" Type="http://schemas.openxmlformats.org/officeDocument/2006/relationships/hyperlink" Target="file:///\\stratfs1.clemmertech.net\public\QCI%20Division\Quality%20Documentation-QCI\NCR%20System\Corrective%20Actions\2025\25-083" TargetMode="External"/><Relationship Id="rId199" Type="http://schemas.openxmlformats.org/officeDocument/2006/relationships/hyperlink" Target="file:///\\stratfs1.clemmertech.net\public\QCI%20Division\Quality%20Documentation-QCI\NCR%20System\Corrective%20Actions\2025\25-208" TargetMode="External"/><Relationship Id="rId203" Type="http://schemas.openxmlformats.org/officeDocument/2006/relationships/hyperlink" Target="file:///\\stratfs1.clemmertech.net\public\QCI%20Division\Quality%20Documentation-QCI\NCR%20System\Corrective%20Actions\2025\25-212" TargetMode="External"/><Relationship Id="rId19" Type="http://schemas.openxmlformats.org/officeDocument/2006/relationships/hyperlink" Target="file:///\\stratfs1.clemmertech.net\public\QCI%20Division\Quality%20Documentation-QCI\NCR%20System\Corrective%20Actions\2025\25-019" TargetMode="External"/><Relationship Id="rId224" Type="http://schemas.openxmlformats.org/officeDocument/2006/relationships/hyperlink" Target="file:///\\stratfs1.clemmertech.net\public\QCI%20Division\Quality%20Documentation-QCI\NCR%20System\Corrective%20Actions\2025\25-231" TargetMode="External"/><Relationship Id="rId245" Type="http://schemas.openxmlformats.org/officeDocument/2006/relationships/hyperlink" Target="file:///\\stratfs1.clemmertech.net\public\QCI%20Division\Quality%20Documentation-QCI\NCR%20System\Corrective%20Actions\2025\25-253" TargetMode="External"/><Relationship Id="rId266" Type="http://schemas.openxmlformats.org/officeDocument/2006/relationships/hyperlink" Target="file:///\\stratfs1.clemmertech.net\public\QCI%20Division\Quality%20Documentation-QCI\NCR%20System\Corrective%20Actions\2025\25-260" TargetMode="External"/><Relationship Id="rId287" Type="http://schemas.openxmlformats.org/officeDocument/2006/relationships/hyperlink" Target="file:///\\stratfs1.clemmertech.net\public\QCI%20Division\Quality%20Documentation-QCI\NCR%20System\Corrective%20Actions\2025\25-296" TargetMode="External"/><Relationship Id="rId30" Type="http://schemas.openxmlformats.org/officeDocument/2006/relationships/hyperlink" Target="file:///\\stratfs1.clemmertech.net\public\QCI%20Division\Quality%20Documentation-QCI\NCR%20System\Corrective%20Actions\2025\25-029" TargetMode="External"/><Relationship Id="rId105" Type="http://schemas.openxmlformats.org/officeDocument/2006/relationships/hyperlink" Target="file:///\\stratfs1.clemmertech.net\public\QCI%20Division\Quality%20Documentation-QCI\NCR%20System\Corrective%20Actions\2025\25-106" TargetMode="External"/><Relationship Id="rId126" Type="http://schemas.openxmlformats.org/officeDocument/2006/relationships/hyperlink" Target="file:///\\stratfs1.clemmertech.net\public\QCI%20Division\Quality%20Documentation-QCI\NCR%20System\Corrective%20Actions\2025\25-128" TargetMode="External"/><Relationship Id="rId147" Type="http://schemas.openxmlformats.org/officeDocument/2006/relationships/hyperlink" Target="file:///\\stratfs1.clemmertech.net\public\QCI%20Division\Quality%20Documentation-QCI\NCR%20System\Corrective%20Actions\2025\25-150" TargetMode="External"/><Relationship Id="rId168" Type="http://schemas.openxmlformats.org/officeDocument/2006/relationships/hyperlink" Target="file:///\\stratfs1.clemmertech.net\public\QCI%20Division\Quality%20Documentation-QCI\NCR%20System\Corrective%20Actions\2025\25-171" TargetMode="External"/><Relationship Id="rId312" Type="http://schemas.openxmlformats.org/officeDocument/2006/relationships/hyperlink" Target="file:///\\stratfs1.clemmertech.net\public\QCI%20Division\Quality%20Documentation-QCI\NCR%20System\Corrective%20Actions\2025\25-323" TargetMode="External"/><Relationship Id="rId333" Type="http://schemas.openxmlformats.org/officeDocument/2006/relationships/hyperlink" Target="file:///\\stratfs1.clemmertech.net\public\QCI%20Division\Quality%20Documentation-QCI\NCR%20System\Corrective%20Actions\2025\25-345" TargetMode="External"/><Relationship Id="rId354" Type="http://schemas.openxmlformats.org/officeDocument/2006/relationships/hyperlink" Target="file:///\\stratfs1.clemmertech.net\public\QCI%20Division\Quality%20Documentation-QCI\NCR%20System\Corrective%20Actions\2025\25-368" TargetMode="External"/><Relationship Id="rId51" Type="http://schemas.openxmlformats.org/officeDocument/2006/relationships/hyperlink" Target="file:///\\stratfs1.clemmertech.net\public\QCI%20Division\Quality%20Documentation-QCI\NCR%20System\Corrective%20Actions\2025\25-051" TargetMode="External"/><Relationship Id="rId72" Type="http://schemas.openxmlformats.org/officeDocument/2006/relationships/hyperlink" Target="file:///\\stratfs1.clemmertech.net\public\QCI%20Division\Quality%20Documentation-QCI\NCR%20System\Corrective%20Actions\2025\25-073" TargetMode="External"/><Relationship Id="rId93" Type="http://schemas.openxmlformats.org/officeDocument/2006/relationships/hyperlink" Target="file:///\\stratfs1.clemmertech.net\public\QCI%20Division\Quality%20Documentation-QCI\NCR%20System\Corrective%20Actions\2025\25-094" TargetMode="External"/><Relationship Id="rId189" Type="http://schemas.openxmlformats.org/officeDocument/2006/relationships/hyperlink" Target="file:///\\stratfs1.clemmertech.net\public\QCI%20Division\Quality%20Documentation-QCI\NCR%20System\Corrective%20Actions\2025\25-195" TargetMode="External"/><Relationship Id="rId375" Type="http://schemas.openxmlformats.org/officeDocument/2006/relationships/vmlDrawing" Target="../drawings/vmlDrawing3.vml"/><Relationship Id="rId3" Type="http://schemas.openxmlformats.org/officeDocument/2006/relationships/hyperlink" Target="file:///\\camdc03\data\PDF_Production" TargetMode="External"/><Relationship Id="rId214" Type="http://schemas.openxmlformats.org/officeDocument/2006/relationships/hyperlink" Target="file:///\\stratfs1.clemmertech.net\public\QCI%20Division\Quality%20Documentation-QCI\NCR%20System\Corrective%20Actions\2025\25-220" TargetMode="External"/><Relationship Id="rId235" Type="http://schemas.openxmlformats.org/officeDocument/2006/relationships/hyperlink" Target="file:///\\stratfs1.clemmertech.net\public\QCI%20Division\Quality%20Documentation-QCI\NCR%20System\Corrective%20Actions\2025\25-240" TargetMode="External"/><Relationship Id="rId256" Type="http://schemas.openxmlformats.org/officeDocument/2006/relationships/hyperlink" Target="file:///\\stratfs1.clemmertech.net\public\QCI%20Division\Quality%20Documentation-QCI\NCR%20System\Corrective%20Actions\2025\25-264" TargetMode="External"/><Relationship Id="rId277" Type="http://schemas.openxmlformats.org/officeDocument/2006/relationships/hyperlink" Target="file:///\\stratfs1.clemmertech.net\public\QCI%20Division\Quality%20Documentation-QCI\NCR%20System\Corrective%20Actions\2025\25-285" TargetMode="External"/><Relationship Id="rId298" Type="http://schemas.openxmlformats.org/officeDocument/2006/relationships/hyperlink" Target="file:///\\stratfs1.clemmertech.net\public\QCI%20Division\Quality%20Documentation-QCI\NCR%20System\Corrective%20Actions\2025\25-308" TargetMode="External"/><Relationship Id="rId116" Type="http://schemas.openxmlformats.org/officeDocument/2006/relationships/hyperlink" Target="file:///\\stratfs1.clemmertech.net\public\QCI%20Division\Quality%20Documentation-QCI\NCR%20System\Corrective%20Actions\2025\25-116" TargetMode="External"/><Relationship Id="rId137" Type="http://schemas.openxmlformats.org/officeDocument/2006/relationships/hyperlink" Target="file:///\\stratfs1.clemmertech.net\public\QCI%20Division\Quality%20Documentation-QCI\NCR%20System\Corrective%20Actions\2025\25-140" TargetMode="External"/><Relationship Id="rId158" Type="http://schemas.openxmlformats.org/officeDocument/2006/relationships/hyperlink" Target="file:///\\stratfs1.clemmertech.net\public\QCI%20Division\Quality%20Documentation-QCI\NCR%20System\Corrective%20Actions\2025\25-161" TargetMode="External"/><Relationship Id="rId302" Type="http://schemas.openxmlformats.org/officeDocument/2006/relationships/hyperlink" Target="file:///\\stratfs1.clemmertech.net\public\QCI%20Division\Quality%20Documentation-QCI\NCR%20System\Corrective%20Actions\2025\25-312" TargetMode="External"/><Relationship Id="rId323" Type="http://schemas.openxmlformats.org/officeDocument/2006/relationships/hyperlink" Target="file:///\\stratfs1.clemmertech.net\public\QCI%20Division\Quality%20Documentation-QCI\NCR%20System\Corrective%20Actions\2025\25-334" TargetMode="External"/><Relationship Id="rId344" Type="http://schemas.openxmlformats.org/officeDocument/2006/relationships/hyperlink" Target="file:///\\stratfs1.clemmertech.net\public\QCI%20Division\Quality%20Documentation-QCI\NCR%20System\Corrective%20Actions\2025\25-358" TargetMode="External"/><Relationship Id="rId20" Type="http://schemas.openxmlformats.org/officeDocument/2006/relationships/hyperlink" Target="file:///\\stratfs1.clemmertech.net\public\QCI%20Division\Quality%20Documentation-QCI\NCR%20System\Corrective%20Actions\2025\25-018" TargetMode="External"/><Relationship Id="rId41" Type="http://schemas.openxmlformats.org/officeDocument/2006/relationships/hyperlink" Target="file:///\\stratfs1.clemmertech.net\public\QCI%20Division\Quality%20Documentation-QCI\NCR%20System\Corrective%20Actions\2025\25-042" TargetMode="External"/><Relationship Id="rId62" Type="http://schemas.openxmlformats.org/officeDocument/2006/relationships/hyperlink" Target="file:///\\stratfs1.clemmertech.net\public\QCI%20Division\Quality%20Documentation-QCI\NCR%20System\Corrective%20Actions\2025\25-063" TargetMode="External"/><Relationship Id="rId83" Type="http://schemas.openxmlformats.org/officeDocument/2006/relationships/hyperlink" Target="file:///\\stratfs1.clemmertech.net\public\QCI%20Division\Quality%20Documentation-QCI\NCR%20System\Corrective%20Actions\2025\25-084" TargetMode="External"/><Relationship Id="rId179" Type="http://schemas.openxmlformats.org/officeDocument/2006/relationships/hyperlink" Target="file:///\\stratfs1.clemmertech.net\public\QCI%20Division\Quality%20Documentation-QCI\NCR%20System\Corrective%20Actions\2025\25-185" TargetMode="External"/><Relationship Id="rId365" Type="http://schemas.openxmlformats.org/officeDocument/2006/relationships/hyperlink" Target="file:///\\stratfs1.clemmertech.net\public\QCI%20Division\Quality%20Documentation-QCI\NCR%20System\Corrective%20Actions\2025\25-383" TargetMode="External"/><Relationship Id="rId190" Type="http://schemas.openxmlformats.org/officeDocument/2006/relationships/hyperlink" Target="file:///\\stratfs1.clemmertech.net\public\QCI%20Division\Quality%20Documentation-QCI\NCR%20System\Corrective%20Actions\2025\25-196" TargetMode="External"/><Relationship Id="rId204" Type="http://schemas.openxmlformats.org/officeDocument/2006/relationships/hyperlink" Target="file:///\\stratfs1.clemmertech.net\public\QCI%20Division\Quality%20Documentation-QCI\NCR%20System\Corrective%20Actions\2025\25-213" TargetMode="External"/><Relationship Id="rId225" Type="http://schemas.openxmlformats.org/officeDocument/2006/relationships/hyperlink" Target="file:///\\stratfs1.clemmertech.net\public\QCI%20Division\Quality%20Documentation-QCI\NCR%20System\Corrective%20Actions\2025\25-232" TargetMode="External"/><Relationship Id="rId246" Type="http://schemas.openxmlformats.org/officeDocument/2006/relationships/hyperlink" Target="file:///\\stratfs1.clemmertech.net\public\QCI%20Division\Quality%20Documentation-QCI\NCR%20System\Corrective%20Actions\2025\25-253" TargetMode="External"/><Relationship Id="rId267" Type="http://schemas.openxmlformats.org/officeDocument/2006/relationships/hyperlink" Target="file:///\\stratfs1.clemmertech.net\public\QCI%20Division\Quality%20Documentation-QCI\NCR%20System\Corrective%20Actions\2025\25-274" TargetMode="External"/><Relationship Id="rId288" Type="http://schemas.openxmlformats.org/officeDocument/2006/relationships/hyperlink" Target="file:///\\stratfs1.clemmertech.net\public\QCI%20Division\Quality%20Documentation-QCI\NCR%20System\Corrective%20Actions\2025\25-297" TargetMode="External"/><Relationship Id="rId106" Type="http://schemas.openxmlformats.org/officeDocument/2006/relationships/hyperlink" Target="file:///\\stratfs1.clemmertech.net\public\QCI%20Division\Quality%20Documentation-QCI\NCR%20System\Corrective%20Actions\2025\25-105" TargetMode="External"/><Relationship Id="rId127" Type="http://schemas.openxmlformats.org/officeDocument/2006/relationships/hyperlink" Target="file:///\\stratfs1.clemmertech.net\public\QCI%20Division\Quality%20Documentation-QCI\NCR%20System\Corrective%20Actions\2025\25-129" TargetMode="External"/><Relationship Id="rId313" Type="http://schemas.openxmlformats.org/officeDocument/2006/relationships/hyperlink" Target="file:///\\stratfs1.clemmertech.net\public\QCI%20Division\Quality%20Documentation-QCI\NCR%20System\Corrective%20Actions\2025\25-324" TargetMode="External"/><Relationship Id="rId10" Type="http://schemas.openxmlformats.org/officeDocument/2006/relationships/hyperlink" Target="file:///\\stratfs1.clemmertech.net\public\QCI%20Division\Quality%20Documentation-QCI\NCR%20System\Corrective%20Actions\2025\25-006" TargetMode="External"/><Relationship Id="rId31" Type="http://schemas.openxmlformats.org/officeDocument/2006/relationships/hyperlink" Target="file:///\\stratfs1.clemmertech.net\public\QCI%20Division\Quality%20Documentation-QCI\NCR%20System\Corrective%20Actions\2025\25-030" TargetMode="External"/><Relationship Id="rId52" Type="http://schemas.openxmlformats.org/officeDocument/2006/relationships/hyperlink" Target="file:///\\stratfs1.clemmertech.net\public\QCI%20Division\Quality%20Documentation-QCI\NCR%20System\Corrective%20Actions\2025\25-052" TargetMode="External"/><Relationship Id="rId73" Type="http://schemas.openxmlformats.org/officeDocument/2006/relationships/hyperlink" Target="file:///\\stratfs1.clemmertech.net\public\QCI%20Division\Quality%20Documentation-QCI\NCR%20System\Corrective%20Actions\2025\25-074" TargetMode="External"/><Relationship Id="rId94" Type="http://schemas.openxmlformats.org/officeDocument/2006/relationships/hyperlink" Target="file:///\\stratfs1.clemmertech.net\public\QCI%20Division\Quality%20Documentation-QCI\NCR%20System\Corrective%20Actions\2025\25-095" TargetMode="External"/><Relationship Id="rId148" Type="http://schemas.openxmlformats.org/officeDocument/2006/relationships/hyperlink" Target="file:///\\stratfs1.clemmertech.net\public\QCI%20Division\Quality%20Documentation-QCI\NCR%20System\Corrective%20Actions\2025\25-151" TargetMode="External"/><Relationship Id="rId169" Type="http://schemas.openxmlformats.org/officeDocument/2006/relationships/hyperlink" Target="file:///\\stratfs1.clemmertech.net\public\QCI%20Division\Quality%20Documentation-QCI\NCR%20System\Corrective%20Actions\2025\25-172" TargetMode="External"/><Relationship Id="rId334" Type="http://schemas.openxmlformats.org/officeDocument/2006/relationships/hyperlink" Target="file:///\\stratfs1.clemmertech.net\public\QCI%20Division\Quality%20Documentation-QCI\NCR%20System\Corrective%20Actions\2025\25-346" TargetMode="External"/><Relationship Id="rId355" Type="http://schemas.openxmlformats.org/officeDocument/2006/relationships/hyperlink" Target="file:///\\stratfs1.clemmertech.net\public\QCI%20Division\Quality%20Documentation-QCI\NCR%20System\Corrective%20Actions\2025\25-369" TargetMode="External"/><Relationship Id="rId376" Type="http://schemas.openxmlformats.org/officeDocument/2006/relationships/table" Target="../tables/table1.xml"/><Relationship Id="rId4" Type="http://schemas.openxmlformats.org/officeDocument/2006/relationships/hyperlink" Target="file:///\\stratfs1\..\..\jmacarthur\AppData\Local\Microsoft\GDLS\GDLS_pdf" TargetMode="External"/><Relationship Id="rId180" Type="http://schemas.openxmlformats.org/officeDocument/2006/relationships/hyperlink" Target="file:///\\stratfs1.clemmertech.net\public\QCI%20Division\Quality%20Documentation-QCI\NCR%20System\Corrective%20Actions\2025\25-186" TargetMode="External"/><Relationship Id="rId215" Type="http://schemas.openxmlformats.org/officeDocument/2006/relationships/hyperlink" Target="file:///\\stratfs1.clemmertech.net\public\QCI%20Division\Quality%20Documentation-QCI\NCR%20System\Corrective%20Actions\2025\25-222" TargetMode="External"/><Relationship Id="rId236" Type="http://schemas.openxmlformats.org/officeDocument/2006/relationships/hyperlink" Target="file:///\\stratfs1.clemmertech.net\public\QCI%20Division\Quality%20Documentation-QCI\NCR%20System\Corrective%20Actions\2025\25-245" TargetMode="External"/><Relationship Id="rId257" Type="http://schemas.openxmlformats.org/officeDocument/2006/relationships/hyperlink" Target="file:///\\stratfs1.clemmertech.net\public\QCI%20Division\Quality%20Documentation-QCI\NCR%20System\Corrective%20Actions\2025\25-265" TargetMode="External"/><Relationship Id="rId278" Type="http://schemas.openxmlformats.org/officeDocument/2006/relationships/hyperlink" Target="file:///\\stratfs1.clemmertech.net\public\QCI%20Division\Quality%20Documentation-QCI\NCR%20System\Corrective%20Actions\2025\25-286" TargetMode="External"/><Relationship Id="rId303" Type="http://schemas.openxmlformats.org/officeDocument/2006/relationships/hyperlink" Target="file:///\\stratfs1.clemmertech.net\public\QCI%20Division\Quality%20Documentation-QCI\NCR%20System\Corrective%20Actions\2025\25-313" TargetMode="External"/><Relationship Id="rId42" Type="http://schemas.openxmlformats.org/officeDocument/2006/relationships/hyperlink" Target="file:///\\stratfs1.clemmertech.net\public\QCI%20Division\Quality%20Documentation-QCI\NCR%20System\Corrective%20Actions\2025\25-041" TargetMode="External"/><Relationship Id="rId84" Type="http://schemas.openxmlformats.org/officeDocument/2006/relationships/hyperlink" Target="file:///\\stratfs1.clemmertech.net\public\QCI%20Division\Quality%20Documentation-QCI\NCR%20System\Corrective%20Actions\2025\25-085" TargetMode="External"/><Relationship Id="rId138" Type="http://schemas.openxmlformats.org/officeDocument/2006/relationships/hyperlink" Target="file:///\\stratfs1.clemmertech.net\public\QCI%20Division\Quality%20Documentation-QCI\NCR%20System\Corrective%20Actions\2025\25-141" TargetMode="External"/><Relationship Id="rId345" Type="http://schemas.openxmlformats.org/officeDocument/2006/relationships/hyperlink" Target="file:///\\stratfs1.clemmertech.net\public\QCI%20Division\Quality%20Documentation-QCI\NCR%20System\Corrective%20Actions\2025\25-357" TargetMode="External"/><Relationship Id="rId191" Type="http://schemas.openxmlformats.org/officeDocument/2006/relationships/hyperlink" Target="file:///\\stratfs1.clemmertech.net\public\QCI%20Division\Quality%20Documentation-QCI\NCR%20System\Corrective%20Actions\2025\25-197" TargetMode="External"/><Relationship Id="rId205" Type="http://schemas.openxmlformats.org/officeDocument/2006/relationships/hyperlink" Target="file:///\\stratfs1.clemmertech.net\public\QCI%20Division\Quality%20Documentation-QCI\NCR%20System\Corrective%20Actions\2025\25-214" TargetMode="External"/><Relationship Id="rId247" Type="http://schemas.openxmlformats.org/officeDocument/2006/relationships/hyperlink" Target="file:///\\stratfs1.clemmertech.net\public\QCI%20Division\Quality%20Documentation-QCI\NCR%20System\Corrective%20Actions\2025\25-254" TargetMode="External"/><Relationship Id="rId107" Type="http://schemas.openxmlformats.org/officeDocument/2006/relationships/hyperlink" Target="file:///\\stratfs1.clemmertech.net\public\QCI%20Division\Quality%20Documentation-QCI\NCR%20System\Corrective%20Actions\2025\25-107" TargetMode="External"/><Relationship Id="rId289" Type="http://schemas.openxmlformats.org/officeDocument/2006/relationships/hyperlink" Target="file:///\\stratfs1.clemmertech.net\public\QCI%20Division\Quality%20Documentation-QCI\NCR%20System\Corrective%20Actions\2025\25-298" TargetMode="External"/><Relationship Id="rId11" Type="http://schemas.openxmlformats.org/officeDocument/2006/relationships/hyperlink" Target="file:///\\stratfs1.clemmertech.net\public\QCI%20Division\Quality%20Documentation-QCI\NCR%20System\Corrective%20Actions\2025\25-007" TargetMode="External"/><Relationship Id="rId53" Type="http://schemas.openxmlformats.org/officeDocument/2006/relationships/hyperlink" Target="file:///\\stratfs1.clemmertech.net\public\QCI%20Division\Quality%20Documentation-QCI\NCR%20System\Corrective%20Actions\2025\25-053" TargetMode="External"/><Relationship Id="rId149" Type="http://schemas.openxmlformats.org/officeDocument/2006/relationships/hyperlink" Target="file:///\\stratfs1.clemmertech.net\public\QCI%20Division\Quality%20Documentation-QCI\NCR%20System\Corrective%20Actions\2025\25-152" TargetMode="External"/><Relationship Id="rId314" Type="http://schemas.openxmlformats.org/officeDocument/2006/relationships/hyperlink" Target="file:///\\stratfs1.clemmertech.net\public\QCI%20Division\Quality%20Documentation-QCI\NCR%20System\Corrective%20Actions\2025\25-325" TargetMode="External"/><Relationship Id="rId356" Type="http://schemas.openxmlformats.org/officeDocument/2006/relationships/hyperlink" Target="file:///\\stratfs1.clemmertech.net\public\QCI%20Division\Quality%20Documentation-QCI\NCR%20System\Corrective%20Actions\2025\25-374" TargetMode="External"/><Relationship Id="rId95" Type="http://schemas.openxmlformats.org/officeDocument/2006/relationships/hyperlink" Target="file:///\\stratfs1.clemmertech.net\public\QCI%20Division\Quality%20Documentation-QCI\NCR%20System\Corrective%20Actions\2025\25-096" TargetMode="External"/><Relationship Id="rId160" Type="http://schemas.openxmlformats.org/officeDocument/2006/relationships/hyperlink" Target="file:///\\stratfs1.clemmertech.net\public\QCI%20Division\Quality%20Documentation-QCI\NCR%20System\Corrective%20Actions\2025\25-163" TargetMode="External"/><Relationship Id="rId216" Type="http://schemas.openxmlformats.org/officeDocument/2006/relationships/hyperlink" Target="file:///\\stratfs1.clemmertech.net\public\QCI%20Division\Quality%20Documentation-QCI\NCR%20System\Corrective%20Actions\2025\25-223" TargetMode="External"/><Relationship Id="rId258" Type="http://schemas.openxmlformats.org/officeDocument/2006/relationships/hyperlink" Target="file:///\\stratfs1.clemmertech.net\public\QCI%20Division\Quality%20Documentation-QCI\NCR%20System\Corrective%20Actions\2025\25-266" TargetMode="External"/><Relationship Id="rId22" Type="http://schemas.openxmlformats.org/officeDocument/2006/relationships/hyperlink" Target="file:///\\stratfs1.clemmertech.net\public\QCI%20Division\Quality%20Documentation-QCI\NCR%20System\Corrective%20Actions\2025\25-021" TargetMode="External"/><Relationship Id="rId64" Type="http://schemas.openxmlformats.org/officeDocument/2006/relationships/hyperlink" Target="file:///\\stratfs1.clemmertech.net\public\QCI%20Division\Quality%20Documentation-QCI\NCR%20System\Corrective%20Actions\2025\25-066" TargetMode="External"/><Relationship Id="rId118" Type="http://schemas.openxmlformats.org/officeDocument/2006/relationships/hyperlink" Target="file:///\\stratfs1.clemmertech.net\public\QCI%20Division\Quality%20Documentation-QCI\NCR%20System\Corrective%20Actions\2025\25-118" TargetMode="External"/><Relationship Id="rId325" Type="http://schemas.openxmlformats.org/officeDocument/2006/relationships/hyperlink" Target="file:///\\stratfs1.clemmertech.net\public\QCI%20Division\Quality%20Documentation-QCI\NCR%20System\Corrective%20Actions\2025\25-337" TargetMode="External"/><Relationship Id="rId367" Type="http://schemas.openxmlformats.org/officeDocument/2006/relationships/hyperlink" Target="file:///\\stratfs1.clemmertech.net\public\QCI%20Division\Quality%20Documentation-QCI\NCR%20System\Corrective%20Actions\2025\25-385" TargetMode="External"/><Relationship Id="rId171" Type="http://schemas.openxmlformats.org/officeDocument/2006/relationships/hyperlink" Target="file:///\\stratfs1.clemmertech.net\public\QCI%20Division\Quality%20Documentation-QCI\NCR%20System\Corrective%20Actions\2025\25-174" TargetMode="External"/><Relationship Id="rId227" Type="http://schemas.openxmlformats.org/officeDocument/2006/relationships/hyperlink" Target="file:///\\stratfs1.clemmertech.net\public\QCI%20Division\Quality%20Documentation-QCI\NCR%20System\Corrective%20Actions\2025\25-234" TargetMode="External"/><Relationship Id="rId269" Type="http://schemas.openxmlformats.org/officeDocument/2006/relationships/hyperlink" Target="file:///\\stratfs1.clemmertech.net\public\QCI%20Division\Quality%20Documentation-QCI\NCR%20System\Corrective%20Actions\2025\25-276" TargetMode="External"/><Relationship Id="rId33" Type="http://schemas.openxmlformats.org/officeDocument/2006/relationships/hyperlink" Target="file:///\\stratfs1.clemmertech.net\public\QCI%20Division\Quality%20Documentation-QCI\NCR%20System\Corrective%20Actions\2025\25-033" TargetMode="External"/><Relationship Id="rId129" Type="http://schemas.openxmlformats.org/officeDocument/2006/relationships/hyperlink" Target="file:///\\stratfs1.clemmertech.net\public\QCI%20Division\Quality%20Documentation-QCI\NCR%20System\Corrective%20Actions\2025\25-131" TargetMode="External"/><Relationship Id="rId280" Type="http://schemas.openxmlformats.org/officeDocument/2006/relationships/hyperlink" Target="file:///\\stratfs1.clemmertech.net\public\QCI%20Division\Quality%20Documentation-QCI\NCR%20System\Corrective%20Actions\2025\25-289" TargetMode="External"/><Relationship Id="rId336" Type="http://schemas.openxmlformats.org/officeDocument/2006/relationships/hyperlink" Target="file:///\\stratfs1.clemmertech.net\public\QCI%20Division\Quality%20Documentation-QCI\NCR%20System\Corrective%20Actions\2025\25-349" TargetMode="External"/><Relationship Id="rId75" Type="http://schemas.openxmlformats.org/officeDocument/2006/relationships/hyperlink" Target="file:///\\stratfs1.clemmertech.net\public\QCI%20Division\Quality%20Documentation-QCI\NCR%20System\Corrective%20Actions\2025\25-076" TargetMode="External"/><Relationship Id="rId140" Type="http://schemas.openxmlformats.org/officeDocument/2006/relationships/hyperlink" Target="file:///\\stratfs1.clemmertech.net\public\QCI%20Division\Quality%20Documentation-QCI\NCR%20System\Corrective%20Actions\2025\25-143" TargetMode="External"/><Relationship Id="rId182" Type="http://schemas.openxmlformats.org/officeDocument/2006/relationships/hyperlink" Target="file:///\\stratfs1.clemmertech.net\public\QCI%20Division\Quality%20Documentation-QCI\NCR%20System\Corrective%20Actions\2025\25-188" TargetMode="External"/><Relationship Id="rId378" Type="http://schemas.microsoft.com/office/2017/10/relationships/threadedComment" Target="../threadedComments/threadedComment2.xml"/><Relationship Id="rId6" Type="http://schemas.openxmlformats.org/officeDocument/2006/relationships/hyperlink" Target="file:///\\stratfs1.clemmertech.net\public\QCI%20Division\Quality%20Documentation-QCI\NCR%20System\Corrective%20Actions\2025\25-002" TargetMode="External"/><Relationship Id="rId238" Type="http://schemas.openxmlformats.org/officeDocument/2006/relationships/hyperlink" Target="file:///\\stratfs1.clemmertech.net\public\QCI%20Division\Quality%20Documentation-QCI\NCR%20System\Corrective%20Actions\2025\25-239" TargetMode="External"/><Relationship Id="rId291" Type="http://schemas.openxmlformats.org/officeDocument/2006/relationships/hyperlink" Target="file:///\\stratfs1.clemmertech.net\public\QCI%20Division\Quality%20Documentation-QCI\NCR%20System\Corrective%20Actions\2025\25-298" TargetMode="External"/><Relationship Id="rId305" Type="http://schemas.openxmlformats.org/officeDocument/2006/relationships/hyperlink" Target="file:///\\stratfs1.clemmertech.net\public\QCI%20Division\Quality%20Documentation-QCI\NCR%20System\Corrective%20Actions\2025\25-315" TargetMode="External"/><Relationship Id="rId347" Type="http://schemas.openxmlformats.org/officeDocument/2006/relationships/hyperlink" Target="file:///\\stratfs1.clemmertech.net\public\QCI%20Division\Quality%20Documentation-QCI\NCR%20System\Corrective%20Actions\2025\25-360" TargetMode="External"/><Relationship Id="rId44" Type="http://schemas.openxmlformats.org/officeDocument/2006/relationships/hyperlink" Target="file:///\\stratfs1.clemmertech.net\public\QCI%20Division\Quality%20Documentation-QCI\NCR%20System\Corrective%20Actions\2025\25-044" TargetMode="External"/><Relationship Id="rId86" Type="http://schemas.openxmlformats.org/officeDocument/2006/relationships/hyperlink" Target="file:///\\stratfs1.clemmertech.net\public\QCI%20Division\Quality%20Documentation-QCI\NCR%20System\Corrective%20Actions\2025\25-087" TargetMode="External"/><Relationship Id="rId151" Type="http://schemas.openxmlformats.org/officeDocument/2006/relationships/hyperlink" Target="file:///\\stratfs1.clemmertech.net\public\QCI%20Division\Quality%20Documentation-QCI\NCR%20System\Corrective%20Actions\2025\25-154" TargetMode="External"/><Relationship Id="rId193" Type="http://schemas.openxmlformats.org/officeDocument/2006/relationships/hyperlink" Target="file:///\\stratfs1.clemmertech.net\public\QCI%20Division\Quality%20Documentation-QCI\NCR%20System\Corrective%20Actions\2025\25-199" TargetMode="External"/><Relationship Id="rId207" Type="http://schemas.openxmlformats.org/officeDocument/2006/relationships/hyperlink" Target="file:///\\stratfs1.clemmertech.net\public\QCI%20Division\Quality%20Documentation-QCI\NCR%20System\Corrective%20Actions\2025\25-207" TargetMode="External"/><Relationship Id="rId249" Type="http://schemas.openxmlformats.org/officeDocument/2006/relationships/hyperlink" Target="file:///\\stratfs1.clemmertech.net\public\QCI%20Division\Quality%20Documentation-QCI\NCR%20System\Corrective%20Actions\2025\25-256" TargetMode="External"/><Relationship Id="rId13" Type="http://schemas.openxmlformats.org/officeDocument/2006/relationships/hyperlink" Target="file:///\\stratfs1.clemmertech.net\public\QCI%20Division\Quality%20Documentation-QCI\NCR%20System\Corrective%20Actions\2025\25-011" TargetMode="External"/><Relationship Id="rId109" Type="http://schemas.openxmlformats.org/officeDocument/2006/relationships/hyperlink" Target="file:///\\stratfs1.clemmertech.net\public\QCI%20Division\Quality%20Documentation-QCI\NCR%20System\Corrective%20Actions\2025\25-109" TargetMode="External"/><Relationship Id="rId260" Type="http://schemas.openxmlformats.org/officeDocument/2006/relationships/hyperlink" Target="file:///\\stratfs1.clemmertech.net\public\QCI%20Division\Quality%20Documentation-QCI\NCR%20System\Corrective%20Actions\2025\25-268" TargetMode="External"/><Relationship Id="rId316" Type="http://schemas.openxmlformats.org/officeDocument/2006/relationships/hyperlink" Target="file:///\\stratfs1.clemmertech.net\public\QCI%20Division\Quality%20Documentation-QCI\NCR%20System\Corrective%20Actions\2025\25-327" TargetMode="External"/><Relationship Id="rId55" Type="http://schemas.openxmlformats.org/officeDocument/2006/relationships/hyperlink" Target="file:///\\stratfs1.clemmertech.net\public\QCI%20Division\Quality%20Documentation-QCI\NCR%20System\Corrective%20Actions\2025\25-055" TargetMode="External"/><Relationship Id="rId97" Type="http://schemas.openxmlformats.org/officeDocument/2006/relationships/hyperlink" Target="file:///\\stratfs1.clemmertech.net\public\QCI%20Division\Quality%20Documentation-QCI\NCR%20System\Corrective%20Actions\2025\25-098" TargetMode="External"/><Relationship Id="rId120" Type="http://schemas.openxmlformats.org/officeDocument/2006/relationships/hyperlink" Target="file:///\\stratfs1.clemmertech.net\public\QCI%20Division\Quality%20Documentation-QCI\NCR%20System\Corrective%20Actions\2025\25-120" TargetMode="External"/><Relationship Id="rId358" Type="http://schemas.openxmlformats.org/officeDocument/2006/relationships/hyperlink" Target="file:///\\stratfs1.clemmertech.net\public\QCI%20Division\Quality%20Documentation-QCI\NCR%20System\Corrective%20Actions\2025\25-376" TargetMode="External"/><Relationship Id="rId162" Type="http://schemas.openxmlformats.org/officeDocument/2006/relationships/hyperlink" Target="file:///\\stratfs1.clemmertech.net\public\QCI%20Division\Quality%20Documentation-QCI\NCR%20System\Corrective%20Actions\2025\25-165" TargetMode="External"/><Relationship Id="rId218" Type="http://schemas.openxmlformats.org/officeDocument/2006/relationships/hyperlink" Target="file:///\\stratfs1.clemmertech.net\public\QCI%20Division\Quality%20Documentation-QCI\NCR%20System\Corrective%20Actions\2025\25-225" TargetMode="External"/><Relationship Id="rId271" Type="http://schemas.openxmlformats.org/officeDocument/2006/relationships/hyperlink" Target="file:///\\stratfs1.clemmertech.net\public\QCI%20Division\Quality%20Documentation-QCI\NCR%20System\Corrective%20Actions\2025\25-279" TargetMode="External"/><Relationship Id="rId24" Type="http://schemas.openxmlformats.org/officeDocument/2006/relationships/hyperlink" Target="file:///\\stratfs1.clemmertech.net\public\QCI%20Division\Quality%20Documentation-QCI\NCR%20System\Corrective%20Actions\2025\25-023" TargetMode="External"/><Relationship Id="rId66" Type="http://schemas.openxmlformats.org/officeDocument/2006/relationships/hyperlink" Target="file:///\\stratfs1.clemmertech.net\public\QCI%20Division\Quality%20Documentation-QCI\NCR%20System\Corrective%20Actions\2025\25-067" TargetMode="External"/><Relationship Id="rId131" Type="http://schemas.openxmlformats.org/officeDocument/2006/relationships/hyperlink" Target="file:///\\stratfs1.clemmertech.net\public\QCI%20Division\Quality%20Documentation-QCI\NCR%20System\Corrective%20Actions\2025\25-133" TargetMode="External"/><Relationship Id="rId327" Type="http://schemas.openxmlformats.org/officeDocument/2006/relationships/hyperlink" Target="file:///\\stratfs1.clemmertech.net\public\QCI%20Division\Quality%20Documentation-QCI\NCR%20System\Corrective%20Actions\2025\25-338" TargetMode="External"/><Relationship Id="rId369" Type="http://schemas.openxmlformats.org/officeDocument/2006/relationships/hyperlink" Target="file:///\\stratfs1.clemmertech.net\public\QCI%20Division\Quality%20Documentation-QCI\NCR%20System\Corrective%20Actions\2025\25-387" TargetMode="External"/><Relationship Id="rId173" Type="http://schemas.openxmlformats.org/officeDocument/2006/relationships/hyperlink" Target="file:///\\stratfs1.clemmertech.net\public\QCI%20Division\Quality%20Documentation-QCI\NCR%20System\Corrective%20Actions\2025\25-176" TargetMode="External"/><Relationship Id="rId229" Type="http://schemas.openxmlformats.org/officeDocument/2006/relationships/hyperlink" Target="file:///\\stratfs1.clemmertech.net\public\QCI%20Division\Quality%20Documentation-QCI\NCR%20System\Corrective%20Actions\2025\25-238" TargetMode="External"/><Relationship Id="rId380" Type="http://schemas.microsoft.com/office/2019/04/relationships/namedSheetView" Target="../namedSheetViews/namedSheetView1.xml"/><Relationship Id="rId240" Type="http://schemas.openxmlformats.org/officeDocument/2006/relationships/hyperlink" Target="file:///\\stratfs1.clemmertech.net\public\QCI%20Division\Quality%20Documentation-QCI\NCR%20System\Corrective%20Actions\2025\25-247" TargetMode="External"/><Relationship Id="rId35" Type="http://schemas.openxmlformats.org/officeDocument/2006/relationships/hyperlink" Target="file:///\\stratfs1.clemmertech.net\public\QCI%20Division\Quality%20Documentation-QCI\NCR%20System\Corrective%20Actions\2025\25-035" TargetMode="External"/><Relationship Id="rId77" Type="http://schemas.openxmlformats.org/officeDocument/2006/relationships/hyperlink" Target="file:///\\stratfs1.clemmertech.net\public\QCI%20Division\Quality%20Documentation-QCI\NCR%20System\Corrective%20Actions\2025\25-078" TargetMode="External"/><Relationship Id="rId100" Type="http://schemas.openxmlformats.org/officeDocument/2006/relationships/hyperlink" Target="file:///\\stratfs1.clemmertech.net\public\QCI%20Division\Quality%20Documentation-QCI\NCR%20System\Corrective%20Actions\2025\25-101" TargetMode="External"/><Relationship Id="rId282" Type="http://schemas.openxmlformats.org/officeDocument/2006/relationships/hyperlink" Target="file:///\\stratfs1.clemmertech.net\public\QCI%20Division\Quality%20Documentation-QCI\NCR%20System\Corrective%20Actions\2025\25-291" TargetMode="External"/><Relationship Id="rId338" Type="http://schemas.openxmlformats.org/officeDocument/2006/relationships/hyperlink" Target="file:///\\stratfs1.clemmertech.net\public\QCI%20Division\Quality%20Documentation-QCI\NCR%20System\Corrective%20Actions\2025\25-351" TargetMode="External"/><Relationship Id="rId8" Type="http://schemas.openxmlformats.org/officeDocument/2006/relationships/hyperlink" Target="file:///\\stratfs1.clemmertech.net\public\QCI%20Division\Quality%20Documentation-QCI\NCR%20System\Corrective%20Actions\2025\25-004" TargetMode="External"/><Relationship Id="rId142" Type="http://schemas.openxmlformats.org/officeDocument/2006/relationships/hyperlink" Target="file:///\\stratfs1.clemmertech.net\public\QCI%20Division\Quality%20Documentation-QCI\NCR%20System\Corrective%20Actions\2025\25-145" TargetMode="External"/><Relationship Id="rId184" Type="http://schemas.openxmlformats.org/officeDocument/2006/relationships/hyperlink" Target="file:///\\stratfs1.clemmertech.net\public\QCI%20Division\Quality%20Documentation-QCI\NCR%20System\Corrective%20Actions\2025\25-191" TargetMode="External"/><Relationship Id="rId251" Type="http://schemas.openxmlformats.org/officeDocument/2006/relationships/hyperlink" Target="file:///\\stratfs1.clemmertech.net\public\QCI%20Division\Quality%20Documentation-QCI\NCR%20System\Corrective%20Actions\2025\25-258" TargetMode="External"/><Relationship Id="rId46" Type="http://schemas.openxmlformats.org/officeDocument/2006/relationships/hyperlink" Target="file:///\\stratfs1.clemmertech.net\public\QCI%20Division\Quality%20Documentation-QCI\NCR%20System\Corrective%20Actions\2025\25-046" TargetMode="External"/><Relationship Id="rId293" Type="http://schemas.openxmlformats.org/officeDocument/2006/relationships/hyperlink" Target="file:///\\stratfs1.clemmertech.net\public\QCI%20Division\Quality%20Documentation-QCI\NCR%20System\Corrective%20Actions\2025\25-302" TargetMode="External"/><Relationship Id="rId307" Type="http://schemas.openxmlformats.org/officeDocument/2006/relationships/hyperlink" Target="file:///\\stratfs1.clemmertech.net\public\QCI%20Division\Quality%20Documentation-QCI\NCR%20System\Corrective%20Actions\2025\25-317" TargetMode="External"/><Relationship Id="rId349" Type="http://schemas.openxmlformats.org/officeDocument/2006/relationships/hyperlink" Target="file:///\\stratfs1.clemmertech.net\public\QCI%20Division\Quality%20Documentation-QCI\NCR%20System\Corrective%20Actions\2025\25-362" TargetMode="External"/><Relationship Id="rId88" Type="http://schemas.openxmlformats.org/officeDocument/2006/relationships/hyperlink" Target="file:///\\stratfs1.clemmertech.net\public\QCI%20Division\Quality%20Documentation-QCI\NCR%20System\Corrective%20Actions\2025\25-089" TargetMode="External"/><Relationship Id="rId111" Type="http://schemas.openxmlformats.org/officeDocument/2006/relationships/hyperlink" Target="file:///\\stratfs1.clemmertech.net\public\QCI%20Division\Quality%20Documentation-QCI\NCR%20System\Corrective%20Actions\2025\25-111" TargetMode="External"/><Relationship Id="rId153" Type="http://schemas.openxmlformats.org/officeDocument/2006/relationships/hyperlink" Target="file:///\\stratfs1.clemmertech.net\public\QCI%20Division\Quality%20Documentation-QCI\NCR%20System\Corrective%20Actions\2025\25-156" TargetMode="External"/><Relationship Id="rId195" Type="http://schemas.openxmlformats.org/officeDocument/2006/relationships/hyperlink" Target="file:///\\stratfs1.clemmertech.net\public\QCI%20Division\Quality%20Documentation-QCI\NCR%20System\Corrective%20Actions\2025\25-202" TargetMode="External"/><Relationship Id="rId209" Type="http://schemas.openxmlformats.org/officeDocument/2006/relationships/hyperlink" Target="file:///\\stratfs1.clemmertech.net\public\QCI%20Division\Quality%20Documentation-QCI\NCR%20System\Corrective%20Actions\2025\25-216" TargetMode="External"/><Relationship Id="rId360" Type="http://schemas.openxmlformats.org/officeDocument/2006/relationships/hyperlink" Target="file:///\\stratfs1.clemmertech.net\public\QCI%20Division\Quality%20Documentation-QCI\NCR%20System\Corrective%20Actions\2025\25-378" TargetMode="External"/><Relationship Id="rId220" Type="http://schemas.openxmlformats.org/officeDocument/2006/relationships/hyperlink" Target="file:///\\stratfs1.clemmertech.net\public\QCI%20Division\Quality%20Documentation-QCI\NCR%20System\Corrective%20Actions\2025\25-227" TargetMode="External"/><Relationship Id="rId15" Type="http://schemas.openxmlformats.org/officeDocument/2006/relationships/hyperlink" Target="file:///\\stratfs1.clemmertech.net\public\QCI%20Division\Quality%20Documentation-QCI\NCR%20System\Corrective%20Actions\2025\25-013" TargetMode="External"/><Relationship Id="rId57" Type="http://schemas.openxmlformats.org/officeDocument/2006/relationships/hyperlink" Target="file:///\\stratfs1.clemmertech.net\public\QCI%20Division\Quality%20Documentation-QCI\NCR%20System\Corrective%20Actions\2025\25-058" TargetMode="External"/><Relationship Id="rId262" Type="http://schemas.openxmlformats.org/officeDocument/2006/relationships/hyperlink" Target="file:///\\stratfs1.clemmertech.net\public\QCI%20Division\Quality%20Documentation-QCI\NCR%20System\Corrective%20Actions\2025\25-270" TargetMode="External"/><Relationship Id="rId318" Type="http://schemas.openxmlformats.org/officeDocument/2006/relationships/hyperlink" Target="file:///\\stratfs1.clemmertech.net\public\QCI%20Division\Quality%20Documentation-QCI\NCR%20System\Corrective%20Actions\2025\25-329" TargetMode="External"/><Relationship Id="rId99" Type="http://schemas.openxmlformats.org/officeDocument/2006/relationships/hyperlink" Target="file:///\\stratfs1.clemmertech.net\public\QCI%20Division\Quality%20Documentation-QCI\NCR%20System\Corrective%20Actions\2025\25-100" TargetMode="External"/><Relationship Id="rId122" Type="http://schemas.openxmlformats.org/officeDocument/2006/relationships/hyperlink" Target="file:///\\stratfs1.clemmertech.net\public\QCI%20Division\Quality%20Documentation-QCI\NCR%20System\Corrective%20Actions\2025\25-124" TargetMode="External"/><Relationship Id="rId164" Type="http://schemas.openxmlformats.org/officeDocument/2006/relationships/hyperlink" Target="file:///\\stratfs1.clemmertech.net\public\QCI%20Division\Quality%20Documentation-QCI\NCR%20System\Corrective%20Actions\2025\25-167" TargetMode="External"/><Relationship Id="rId371" Type="http://schemas.openxmlformats.org/officeDocument/2006/relationships/hyperlink" Target="file:///\\stratfs1\public\QCI%20Division\Quality%20Documentation-QCI\NCR%20System\Corrective%20Actions\2025\25-380\CAR%2025-380.xlsx"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5.bin"/><Relationship Id="rId1" Type="http://schemas.openxmlformats.org/officeDocument/2006/relationships/printerSettings" Target="../printerSettings/printerSettings5.bin"/><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printerSettings" Target="../printerSettings/printerSettings6.bin"/><Relationship Id="rId1" Type="http://schemas.openxmlformats.org/officeDocument/2006/relationships/pivotTable" Target="../pivotTables/pivotTable2.xml"/><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customProperty" Target="../customProperty7.bin"/><Relationship Id="rId1" Type="http://schemas.openxmlformats.org/officeDocument/2006/relationships/pivotTable" Target="../pivotTables/pivotTable3.xml"/><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8.bin"/><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customProperty" Target="../customProperty9.bin"/><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customProperty" Target="../customProperty11.bin"/><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customProperty" Target="../customProperty12.bin"/></Relationships>
</file>

<file path=xl/worksheets/_rels/sheet15.xml.rels><?xml version="1.0" encoding="UTF-8" standalone="yes"?>
<Relationships xmlns="http://schemas.openxmlformats.org/package/2006/relationships"><Relationship Id="rId3" Type="http://schemas.openxmlformats.org/officeDocument/2006/relationships/customProperty" Target="../customProperty13.bin"/><Relationship Id="rId2" Type="http://schemas.openxmlformats.org/officeDocument/2006/relationships/printerSettings" Target="../printerSettings/printerSettings11.bin"/><Relationship Id="rId1"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V79"/>
  <sheetViews>
    <sheetView topLeftCell="A26" zoomScale="85" zoomScaleNormal="85" workbookViewId="0">
      <selection activeCell="W38" sqref="W38"/>
    </sheetView>
  </sheetViews>
  <sheetFormatPr defaultRowHeight="15" x14ac:dyDescent="0.25"/>
  <cols>
    <col min="1" max="8" width="11.28515625" customWidth="1"/>
    <col min="9" max="11" width="7.28515625" customWidth="1"/>
    <col min="12" max="13" width="11.28515625" customWidth="1"/>
    <col min="14" max="16" width="7.28515625" customWidth="1"/>
    <col min="17" max="20" width="4.28515625" style="86" customWidth="1"/>
    <col min="21" max="22" width="11.28515625" customWidth="1"/>
  </cols>
  <sheetData>
    <row r="1" spans="1:22" ht="30.2" customHeight="1" thickBot="1" x14ac:dyDescent="0.3">
      <c r="A1" s="287" t="s">
        <v>0</v>
      </c>
      <c r="B1" s="288"/>
      <c r="C1" s="288"/>
      <c r="D1" s="288"/>
      <c r="E1" s="288"/>
      <c r="F1" s="288"/>
      <c r="G1" s="288"/>
      <c r="H1" s="288"/>
      <c r="I1" s="288"/>
      <c r="J1" s="288"/>
      <c r="K1" s="288"/>
      <c r="L1" s="288"/>
      <c r="M1" s="288"/>
      <c r="N1" s="288"/>
      <c r="O1" s="288"/>
      <c r="P1" s="288"/>
      <c r="Q1" s="288"/>
      <c r="R1" s="288"/>
      <c r="S1" s="288"/>
      <c r="T1" s="288"/>
      <c r="U1" s="288"/>
      <c r="V1" s="289"/>
    </row>
    <row r="2" spans="1:22" s="88" customFormat="1" ht="75" x14ac:dyDescent="0.25">
      <c r="A2" s="103" t="s">
        <v>1</v>
      </c>
      <c r="B2" s="104" t="s">
        <v>2</v>
      </c>
      <c r="C2" s="104" t="s">
        <v>3</v>
      </c>
      <c r="D2" s="104" t="s">
        <v>4</v>
      </c>
      <c r="E2" s="104" t="s">
        <v>5</v>
      </c>
      <c r="F2" s="104" t="s">
        <v>6</v>
      </c>
      <c r="G2" s="104" t="s">
        <v>7</v>
      </c>
      <c r="H2" s="105" t="s">
        <v>8</v>
      </c>
      <c r="I2" s="106" t="s">
        <v>9</v>
      </c>
      <c r="J2" s="107" t="s">
        <v>10</v>
      </c>
      <c r="K2" s="108" t="s">
        <v>11</v>
      </c>
      <c r="L2" s="93" t="s">
        <v>12</v>
      </c>
      <c r="M2" s="104" t="s">
        <v>13</v>
      </c>
      <c r="N2" s="106" t="s">
        <v>9</v>
      </c>
      <c r="O2" s="107" t="s">
        <v>10</v>
      </c>
      <c r="P2" s="108" t="s">
        <v>11</v>
      </c>
      <c r="Q2" s="91" t="s">
        <v>14</v>
      </c>
      <c r="R2" s="89" t="s">
        <v>15</v>
      </c>
      <c r="S2" s="89" t="s">
        <v>16</v>
      </c>
      <c r="T2" s="89" t="s">
        <v>17</v>
      </c>
      <c r="U2" s="89" t="s">
        <v>18</v>
      </c>
      <c r="V2" s="102" t="s">
        <v>8</v>
      </c>
    </row>
    <row r="3" spans="1:22" x14ac:dyDescent="0.25">
      <c r="A3" s="98" t="s">
        <v>19</v>
      </c>
      <c r="B3" s="109"/>
      <c r="C3" s="109">
        <v>15.16</v>
      </c>
      <c r="D3" s="109"/>
      <c r="E3" s="109"/>
      <c r="F3" s="109"/>
      <c r="G3" s="109"/>
      <c r="H3" s="110"/>
      <c r="I3" s="98"/>
      <c r="J3" s="109"/>
      <c r="K3" s="111"/>
      <c r="L3" s="98">
        <v>0.69</v>
      </c>
      <c r="M3" s="109">
        <v>0.69</v>
      </c>
      <c r="N3" s="109">
        <v>0.25</v>
      </c>
      <c r="O3" s="109">
        <v>1</v>
      </c>
      <c r="P3" s="111">
        <v>1.01</v>
      </c>
      <c r="Q3" s="112">
        <v>44</v>
      </c>
      <c r="R3" s="109">
        <v>45</v>
      </c>
      <c r="S3" s="109">
        <v>54</v>
      </c>
      <c r="T3" s="109">
        <v>39</v>
      </c>
      <c r="U3" s="109">
        <v>45.5</v>
      </c>
      <c r="V3" s="111"/>
    </row>
    <row r="4" spans="1:22" ht="15.75" thickBot="1" x14ac:dyDescent="0.3">
      <c r="A4" s="98" t="s">
        <v>20</v>
      </c>
      <c r="B4" s="109"/>
      <c r="C4" s="109">
        <v>7.75</v>
      </c>
      <c r="D4" s="109"/>
      <c r="E4" s="109"/>
      <c r="F4" s="109"/>
      <c r="G4" s="109"/>
      <c r="H4" s="110"/>
      <c r="I4" s="98"/>
      <c r="J4" s="109"/>
      <c r="K4" s="111"/>
      <c r="L4" s="96">
        <v>0.36</v>
      </c>
      <c r="M4" s="99">
        <v>0.36</v>
      </c>
      <c r="N4" s="109">
        <v>0.25</v>
      </c>
      <c r="O4" s="109">
        <v>1</v>
      </c>
      <c r="P4" s="111">
        <v>1.01</v>
      </c>
      <c r="Q4" s="101">
        <v>24</v>
      </c>
      <c r="R4" s="99">
        <v>16</v>
      </c>
      <c r="S4" s="99">
        <v>24</v>
      </c>
      <c r="T4" s="99">
        <v>29</v>
      </c>
      <c r="U4" s="99">
        <v>23.3</v>
      </c>
      <c r="V4" s="111"/>
    </row>
    <row r="5" spans="1:22" ht="15.75" thickBot="1" x14ac:dyDescent="0.3">
      <c r="A5" s="98" t="s">
        <v>21</v>
      </c>
      <c r="B5" s="109"/>
      <c r="C5" s="109">
        <v>4.5</v>
      </c>
      <c r="D5" s="109"/>
      <c r="E5" s="109"/>
      <c r="F5" s="109"/>
      <c r="G5" s="109"/>
      <c r="H5" s="110"/>
      <c r="I5" s="98"/>
      <c r="J5" s="109"/>
      <c r="K5" s="111"/>
      <c r="L5" s="94">
        <v>0.18</v>
      </c>
      <c r="M5" s="87">
        <v>0.18</v>
      </c>
      <c r="N5" s="109">
        <v>0.25</v>
      </c>
      <c r="O5" s="109">
        <v>1</v>
      </c>
      <c r="P5" s="111">
        <v>1.01</v>
      </c>
      <c r="Q5" s="101">
        <v>19</v>
      </c>
      <c r="R5" s="99">
        <v>9</v>
      </c>
      <c r="S5" s="99">
        <v>10</v>
      </c>
      <c r="T5" s="99">
        <v>16</v>
      </c>
      <c r="U5" s="99">
        <v>13.5</v>
      </c>
      <c r="V5" s="111"/>
    </row>
    <row r="6" spans="1:22" x14ac:dyDescent="0.25">
      <c r="A6" s="98" t="s">
        <v>22</v>
      </c>
      <c r="B6" s="87">
        <v>8</v>
      </c>
      <c r="C6" s="87">
        <v>7</v>
      </c>
      <c r="D6" s="87">
        <v>0</v>
      </c>
      <c r="E6" s="87">
        <v>0</v>
      </c>
      <c r="F6" s="87">
        <v>0</v>
      </c>
      <c r="G6" s="87">
        <v>0</v>
      </c>
      <c r="H6" s="90">
        <v>0</v>
      </c>
      <c r="I6" s="94">
        <v>0</v>
      </c>
      <c r="J6" s="87">
        <v>1</v>
      </c>
      <c r="K6" s="95">
        <v>2</v>
      </c>
      <c r="L6" s="94">
        <v>0.28000000000000003</v>
      </c>
      <c r="M6" s="87">
        <v>0.28000000000000003</v>
      </c>
      <c r="N6" s="87">
        <v>0.25</v>
      </c>
      <c r="O6" s="87">
        <v>1</v>
      </c>
      <c r="P6" s="111">
        <v>1.01</v>
      </c>
      <c r="Q6" s="92">
        <v>8</v>
      </c>
      <c r="R6" s="87">
        <v>0</v>
      </c>
      <c r="S6" s="87">
        <v>0</v>
      </c>
      <c r="T6" s="87">
        <v>0</v>
      </c>
      <c r="U6" s="87">
        <v>2</v>
      </c>
      <c r="V6" s="95">
        <v>0</v>
      </c>
    </row>
    <row r="7" spans="1:22" x14ac:dyDescent="0.25">
      <c r="A7" s="98" t="s">
        <v>23</v>
      </c>
      <c r="B7" s="87">
        <v>7</v>
      </c>
      <c r="C7" s="87">
        <v>5</v>
      </c>
      <c r="D7" s="87">
        <v>0</v>
      </c>
      <c r="E7" s="87">
        <v>0</v>
      </c>
      <c r="F7" s="87">
        <v>2</v>
      </c>
      <c r="G7" s="87">
        <v>0</v>
      </c>
      <c r="H7" s="90">
        <v>0</v>
      </c>
      <c r="I7" s="94">
        <v>0</v>
      </c>
      <c r="J7" s="87">
        <v>1</v>
      </c>
      <c r="K7" s="95">
        <v>2</v>
      </c>
      <c r="L7" s="94">
        <v>0.2</v>
      </c>
      <c r="M7" s="87">
        <v>0.26</v>
      </c>
      <c r="N7" s="87">
        <v>0.25</v>
      </c>
      <c r="O7" s="87">
        <v>1</v>
      </c>
      <c r="P7" s="111">
        <v>1.01</v>
      </c>
      <c r="Q7" s="92">
        <v>15</v>
      </c>
      <c r="R7" s="87">
        <v>0</v>
      </c>
      <c r="S7" s="87">
        <v>0</v>
      </c>
      <c r="T7" s="87">
        <v>0</v>
      </c>
      <c r="U7" s="87">
        <v>3.8</v>
      </c>
      <c r="V7" s="95">
        <v>0</v>
      </c>
    </row>
    <row r="8" spans="1:22" x14ac:dyDescent="0.25">
      <c r="A8" s="98" t="s">
        <v>24</v>
      </c>
      <c r="B8" s="87">
        <v>4</v>
      </c>
      <c r="C8" s="115">
        <v>2</v>
      </c>
      <c r="D8" s="87">
        <v>0</v>
      </c>
      <c r="E8" s="87">
        <v>0</v>
      </c>
      <c r="F8" s="87">
        <v>0</v>
      </c>
      <c r="G8" s="87">
        <v>2</v>
      </c>
      <c r="H8" s="90">
        <v>0</v>
      </c>
      <c r="I8" s="94">
        <v>0</v>
      </c>
      <c r="J8" s="87">
        <v>1</v>
      </c>
      <c r="K8" s="95">
        <v>2</v>
      </c>
      <c r="L8" s="94">
        <v>0.08</v>
      </c>
      <c r="M8" s="87">
        <v>0.21</v>
      </c>
      <c r="N8" s="87">
        <v>0.25</v>
      </c>
      <c r="O8" s="87">
        <v>1</v>
      </c>
      <c r="P8" s="111">
        <v>1.01</v>
      </c>
      <c r="Q8" s="92">
        <v>19</v>
      </c>
      <c r="R8" s="87">
        <v>7</v>
      </c>
      <c r="S8" s="87">
        <v>0</v>
      </c>
      <c r="T8" s="87">
        <v>0</v>
      </c>
      <c r="U8" s="87">
        <v>6.5</v>
      </c>
      <c r="V8" s="95">
        <v>0</v>
      </c>
    </row>
    <row r="9" spans="1:22" x14ac:dyDescent="0.25">
      <c r="A9" s="98" t="s">
        <v>25</v>
      </c>
      <c r="B9" s="87">
        <v>4</v>
      </c>
      <c r="C9" s="87">
        <v>3</v>
      </c>
      <c r="D9" s="87">
        <v>0</v>
      </c>
      <c r="E9" s="87">
        <v>0</v>
      </c>
      <c r="F9" s="87">
        <v>1</v>
      </c>
      <c r="G9" s="87">
        <v>0</v>
      </c>
      <c r="H9" s="90">
        <v>0</v>
      </c>
      <c r="I9" s="94">
        <v>0</v>
      </c>
      <c r="J9" s="87">
        <v>1</v>
      </c>
      <c r="K9" s="95">
        <v>2</v>
      </c>
      <c r="L9" s="94">
        <v>0.12</v>
      </c>
      <c r="M9" s="87">
        <v>0.2</v>
      </c>
      <c r="N9" s="87">
        <v>0.25</v>
      </c>
      <c r="O9" s="87">
        <v>1</v>
      </c>
      <c r="P9" s="111">
        <v>1.01</v>
      </c>
      <c r="Q9" s="92">
        <v>19</v>
      </c>
      <c r="R9" s="87">
        <v>7</v>
      </c>
      <c r="S9" s="87">
        <v>0</v>
      </c>
      <c r="T9" s="87">
        <v>0</v>
      </c>
      <c r="U9" s="87">
        <v>6.5</v>
      </c>
      <c r="V9" s="95">
        <v>0</v>
      </c>
    </row>
    <row r="10" spans="1:22" x14ac:dyDescent="0.25">
      <c r="A10" s="98" t="s">
        <v>26</v>
      </c>
      <c r="B10" s="87">
        <v>3</v>
      </c>
      <c r="C10" s="87">
        <v>1</v>
      </c>
      <c r="D10" s="87">
        <v>0</v>
      </c>
      <c r="E10" s="87">
        <v>1</v>
      </c>
      <c r="F10" s="87">
        <v>0</v>
      </c>
      <c r="G10" s="87">
        <v>1</v>
      </c>
      <c r="H10" s="90">
        <v>0</v>
      </c>
      <c r="I10" s="94">
        <v>0</v>
      </c>
      <c r="J10" s="87">
        <v>1</v>
      </c>
      <c r="K10" s="95">
        <v>2</v>
      </c>
      <c r="L10" s="94">
        <v>0.04</v>
      </c>
      <c r="M10" s="87">
        <v>0.18</v>
      </c>
      <c r="N10" s="87">
        <v>0.25</v>
      </c>
      <c r="O10" s="87">
        <v>1</v>
      </c>
      <c r="P10" s="111">
        <v>1.01</v>
      </c>
      <c r="Q10" s="92">
        <v>19</v>
      </c>
      <c r="R10" s="87">
        <v>7</v>
      </c>
      <c r="S10" s="87">
        <v>0</v>
      </c>
      <c r="T10" s="87">
        <v>0</v>
      </c>
      <c r="U10" s="87">
        <v>6.5</v>
      </c>
      <c r="V10" s="95">
        <v>0</v>
      </c>
    </row>
    <row r="11" spans="1:22" x14ac:dyDescent="0.25">
      <c r="A11" s="98" t="s">
        <v>27</v>
      </c>
      <c r="B11" s="87">
        <v>2</v>
      </c>
      <c r="C11" s="87">
        <v>2</v>
      </c>
      <c r="D11" s="87">
        <v>0</v>
      </c>
      <c r="E11" s="87">
        <v>0</v>
      </c>
      <c r="F11" s="87">
        <v>0</v>
      </c>
      <c r="G11" s="87">
        <v>0</v>
      </c>
      <c r="H11" s="95">
        <v>0</v>
      </c>
      <c r="I11" s="94">
        <v>0</v>
      </c>
      <c r="J11" s="87">
        <v>1</v>
      </c>
      <c r="K11" s="95">
        <v>2</v>
      </c>
      <c r="L11" s="94">
        <v>0.08</v>
      </c>
      <c r="M11" s="87">
        <v>0.17</v>
      </c>
      <c r="N11" s="87">
        <v>0.25</v>
      </c>
      <c r="O11" s="87">
        <v>1</v>
      </c>
      <c r="P11" s="111">
        <v>1.01</v>
      </c>
      <c r="Q11" s="92">
        <v>19</v>
      </c>
      <c r="R11" s="87">
        <v>9</v>
      </c>
      <c r="S11" s="87">
        <v>0</v>
      </c>
      <c r="T11" s="87">
        <v>0</v>
      </c>
      <c r="U11" s="87">
        <v>7</v>
      </c>
      <c r="V11" s="95">
        <v>0</v>
      </c>
    </row>
    <row r="12" spans="1:22" x14ac:dyDescent="0.25">
      <c r="A12" s="98" t="s">
        <v>28</v>
      </c>
      <c r="B12" s="87">
        <v>1</v>
      </c>
      <c r="C12" s="87">
        <v>1</v>
      </c>
      <c r="D12" s="87">
        <v>0</v>
      </c>
      <c r="E12" s="87">
        <v>0</v>
      </c>
      <c r="F12" s="87">
        <v>0</v>
      </c>
      <c r="G12" s="87">
        <v>0</v>
      </c>
      <c r="H12" s="90">
        <v>0</v>
      </c>
      <c r="I12" s="94">
        <v>0</v>
      </c>
      <c r="J12" s="87">
        <v>1</v>
      </c>
      <c r="K12" s="95">
        <v>2</v>
      </c>
      <c r="L12" s="94">
        <v>0.04</v>
      </c>
      <c r="M12" s="87">
        <v>0.16</v>
      </c>
      <c r="N12" s="87">
        <v>0.25</v>
      </c>
      <c r="O12" s="87">
        <v>1</v>
      </c>
      <c r="P12" s="111">
        <v>1.01</v>
      </c>
      <c r="Q12" s="92">
        <v>19</v>
      </c>
      <c r="R12" s="87">
        <v>9</v>
      </c>
      <c r="S12" s="87">
        <v>1</v>
      </c>
      <c r="T12" s="87">
        <v>0</v>
      </c>
      <c r="U12" s="87">
        <v>7.3</v>
      </c>
      <c r="V12" s="95">
        <v>0</v>
      </c>
    </row>
    <row r="13" spans="1:22" x14ac:dyDescent="0.25">
      <c r="A13" s="98" t="s">
        <v>29</v>
      </c>
      <c r="B13" s="87">
        <v>3</v>
      </c>
      <c r="C13" s="87">
        <v>1</v>
      </c>
      <c r="D13" s="87">
        <v>0</v>
      </c>
      <c r="E13" s="87">
        <v>1</v>
      </c>
      <c r="F13" s="87">
        <v>1</v>
      </c>
      <c r="G13" s="87">
        <v>0</v>
      </c>
      <c r="H13" s="90">
        <v>0</v>
      </c>
      <c r="I13" s="94">
        <v>0</v>
      </c>
      <c r="J13" s="87">
        <v>1</v>
      </c>
      <c r="K13" s="95">
        <v>2</v>
      </c>
      <c r="L13" s="94">
        <v>0.04</v>
      </c>
      <c r="M13" s="87">
        <v>0.15</v>
      </c>
      <c r="N13" s="87">
        <v>0.25</v>
      </c>
      <c r="O13" s="87">
        <v>1</v>
      </c>
      <c r="P13" s="111">
        <v>1.01</v>
      </c>
      <c r="Q13" s="92">
        <v>19</v>
      </c>
      <c r="R13" s="87">
        <v>8</v>
      </c>
      <c r="S13" s="87">
        <v>4</v>
      </c>
      <c r="T13" s="87">
        <v>0</v>
      </c>
      <c r="U13" s="87">
        <v>8</v>
      </c>
      <c r="V13" s="95">
        <v>0</v>
      </c>
    </row>
    <row r="14" spans="1:22" x14ac:dyDescent="0.25">
      <c r="A14" s="98" t="s">
        <v>30</v>
      </c>
      <c r="B14" s="87">
        <v>6</v>
      </c>
      <c r="C14" s="87">
        <v>0</v>
      </c>
      <c r="D14" s="87">
        <v>0</v>
      </c>
      <c r="E14" s="87">
        <v>0</v>
      </c>
      <c r="F14" s="87">
        <v>5</v>
      </c>
      <c r="G14" s="87">
        <v>1</v>
      </c>
      <c r="H14" s="90">
        <v>0</v>
      </c>
      <c r="I14" s="94">
        <v>0</v>
      </c>
      <c r="J14" s="87">
        <v>1</v>
      </c>
      <c r="K14" s="95">
        <v>2</v>
      </c>
      <c r="L14" s="94">
        <v>0</v>
      </c>
      <c r="M14" s="87">
        <v>0.15</v>
      </c>
      <c r="N14" s="87">
        <v>0.25</v>
      </c>
      <c r="O14" s="87">
        <v>1</v>
      </c>
      <c r="P14" s="111">
        <v>1.01</v>
      </c>
      <c r="Q14" s="92">
        <v>19</v>
      </c>
      <c r="R14" s="87">
        <v>9</v>
      </c>
      <c r="S14" s="87">
        <v>10</v>
      </c>
      <c r="T14" s="87">
        <v>0</v>
      </c>
      <c r="U14" s="87">
        <v>9.5</v>
      </c>
      <c r="V14" s="95">
        <v>0</v>
      </c>
    </row>
    <row r="15" spans="1:22" x14ac:dyDescent="0.25">
      <c r="A15" s="98" t="s">
        <v>31</v>
      </c>
      <c r="B15" s="87">
        <v>1</v>
      </c>
      <c r="C15" s="87">
        <v>1</v>
      </c>
      <c r="D15" s="87">
        <v>0</v>
      </c>
      <c r="E15" s="87">
        <v>0</v>
      </c>
      <c r="F15" s="87">
        <v>0</v>
      </c>
      <c r="G15" s="87">
        <v>0</v>
      </c>
      <c r="H15" s="90">
        <v>0</v>
      </c>
      <c r="I15" s="94">
        <v>0</v>
      </c>
      <c r="J15" s="87">
        <v>1</v>
      </c>
      <c r="K15" s="95">
        <v>2</v>
      </c>
      <c r="L15" s="94">
        <v>0.04</v>
      </c>
      <c r="M15" s="87">
        <v>0.14000000000000001</v>
      </c>
      <c r="N15" s="87">
        <v>0.25</v>
      </c>
      <c r="O15" s="87">
        <v>1</v>
      </c>
      <c r="P15" s="111">
        <v>1.01</v>
      </c>
      <c r="Q15" s="92">
        <v>19</v>
      </c>
      <c r="R15" s="87">
        <v>9</v>
      </c>
      <c r="S15" s="87">
        <v>10</v>
      </c>
      <c r="T15" s="87">
        <v>1</v>
      </c>
      <c r="U15" s="87">
        <v>9.8000000000000007</v>
      </c>
      <c r="V15" s="95">
        <v>0</v>
      </c>
    </row>
    <row r="16" spans="1:22" x14ac:dyDescent="0.25">
      <c r="A16" s="98" t="s">
        <v>32</v>
      </c>
      <c r="B16" s="87">
        <v>6</v>
      </c>
      <c r="C16" s="87">
        <v>4</v>
      </c>
      <c r="D16" s="87">
        <v>0</v>
      </c>
      <c r="E16" s="87">
        <v>1</v>
      </c>
      <c r="F16" s="87">
        <v>1</v>
      </c>
      <c r="G16" s="87">
        <v>0</v>
      </c>
      <c r="H16" s="90">
        <v>0</v>
      </c>
      <c r="I16" s="94">
        <v>0</v>
      </c>
      <c r="J16" s="87">
        <v>1</v>
      </c>
      <c r="K16" s="95">
        <v>2</v>
      </c>
      <c r="L16" s="94">
        <v>0.16</v>
      </c>
      <c r="M16" s="87">
        <v>0.17</v>
      </c>
      <c r="N16" s="87">
        <v>0.25</v>
      </c>
      <c r="O16" s="87">
        <v>1</v>
      </c>
      <c r="P16" s="111">
        <v>1.01</v>
      </c>
      <c r="Q16" s="92">
        <v>19</v>
      </c>
      <c r="R16" s="87">
        <v>9</v>
      </c>
      <c r="S16" s="87">
        <v>10</v>
      </c>
      <c r="T16" s="87">
        <v>7</v>
      </c>
      <c r="U16" s="87">
        <v>11.3</v>
      </c>
      <c r="V16" s="95">
        <v>0</v>
      </c>
    </row>
    <row r="17" spans="1:22" ht="15.75" thickBot="1" x14ac:dyDescent="0.3">
      <c r="A17" s="98" t="s">
        <v>33</v>
      </c>
      <c r="B17" s="99">
        <v>9</v>
      </c>
      <c r="C17" s="99">
        <v>6</v>
      </c>
      <c r="D17" s="99">
        <v>0</v>
      </c>
      <c r="E17" s="99">
        <v>1</v>
      </c>
      <c r="F17" s="99">
        <v>2</v>
      </c>
      <c r="G17" s="99">
        <v>0</v>
      </c>
      <c r="H17" s="100">
        <v>0</v>
      </c>
      <c r="I17" s="96">
        <v>0</v>
      </c>
      <c r="J17" s="99">
        <v>1</v>
      </c>
      <c r="K17" s="97">
        <v>2</v>
      </c>
      <c r="L17" s="96">
        <v>0.24</v>
      </c>
      <c r="M17" s="99">
        <v>0.18</v>
      </c>
      <c r="N17" s="99">
        <v>0.25</v>
      </c>
      <c r="O17" s="99">
        <v>1</v>
      </c>
      <c r="P17" s="111">
        <v>1.01</v>
      </c>
      <c r="Q17" s="101">
        <v>19</v>
      </c>
      <c r="R17" s="99">
        <v>9</v>
      </c>
      <c r="S17" s="99">
        <v>10</v>
      </c>
      <c r="T17" s="99">
        <v>16</v>
      </c>
      <c r="U17" s="99">
        <v>13.5</v>
      </c>
      <c r="V17" s="97">
        <v>0</v>
      </c>
    </row>
    <row r="18" spans="1:22" ht="15.75" thickBot="1" x14ac:dyDescent="0.3"/>
    <row r="19" spans="1:22" ht="30.2" customHeight="1" thickBot="1" x14ac:dyDescent="0.3">
      <c r="A19" s="287" t="s">
        <v>34</v>
      </c>
      <c r="B19" s="288"/>
      <c r="C19" s="288"/>
      <c r="D19" s="288"/>
      <c r="E19" s="288"/>
      <c r="F19" s="288"/>
      <c r="G19" s="288"/>
      <c r="H19" s="288"/>
      <c r="I19" s="288"/>
      <c r="J19" s="288"/>
      <c r="K19" s="288"/>
      <c r="L19" s="288"/>
      <c r="M19" s="288"/>
      <c r="N19" s="288"/>
      <c r="O19" s="288"/>
      <c r="P19" s="288"/>
      <c r="Q19" s="288"/>
      <c r="R19" s="288"/>
      <c r="S19" s="288"/>
      <c r="T19" s="288"/>
      <c r="U19" s="288"/>
      <c r="V19" s="289"/>
    </row>
    <row r="20" spans="1:22" s="88" customFormat="1" ht="75" x14ac:dyDescent="0.25">
      <c r="A20" s="103" t="s">
        <v>1</v>
      </c>
      <c r="B20" s="104" t="s">
        <v>2</v>
      </c>
      <c r="C20" s="104" t="s">
        <v>3</v>
      </c>
      <c r="D20" s="104" t="s">
        <v>4</v>
      </c>
      <c r="E20" s="104" t="s">
        <v>5</v>
      </c>
      <c r="F20" s="104" t="s">
        <v>6</v>
      </c>
      <c r="G20" s="104" t="s">
        <v>7</v>
      </c>
      <c r="H20" s="105" t="s">
        <v>8</v>
      </c>
      <c r="I20" s="106" t="s">
        <v>9</v>
      </c>
      <c r="J20" s="107" t="s">
        <v>10</v>
      </c>
      <c r="K20" s="108" t="s">
        <v>11</v>
      </c>
      <c r="L20" s="93" t="s">
        <v>12</v>
      </c>
      <c r="M20" s="104" t="s">
        <v>13</v>
      </c>
      <c r="N20" s="106" t="s">
        <v>9</v>
      </c>
      <c r="O20" s="107" t="s">
        <v>10</v>
      </c>
      <c r="P20" s="108" t="s">
        <v>11</v>
      </c>
      <c r="Q20" s="91" t="s">
        <v>14</v>
      </c>
      <c r="R20" s="89" t="s">
        <v>15</v>
      </c>
      <c r="S20" s="89" t="s">
        <v>16</v>
      </c>
      <c r="T20" s="89" t="s">
        <v>17</v>
      </c>
      <c r="U20" s="89" t="s">
        <v>18</v>
      </c>
      <c r="V20" s="102" t="s">
        <v>8</v>
      </c>
    </row>
    <row r="21" spans="1:22" x14ac:dyDescent="0.25">
      <c r="A21" s="98" t="s">
        <v>19</v>
      </c>
      <c r="B21" s="109"/>
      <c r="C21" s="109">
        <v>2.92</v>
      </c>
      <c r="D21" s="109"/>
      <c r="E21" s="109"/>
      <c r="F21" s="109"/>
      <c r="G21" s="109"/>
      <c r="H21" s="111"/>
      <c r="I21" s="98"/>
      <c r="J21" s="109"/>
      <c r="K21" s="111"/>
      <c r="L21" s="98">
        <v>0.17</v>
      </c>
      <c r="M21" s="109">
        <v>0.17</v>
      </c>
      <c r="N21" s="109">
        <v>0.25</v>
      </c>
      <c r="O21" s="109">
        <v>1</v>
      </c>
      <c r="P21" s="111">
        <v>1.01</v>
      </c>
      <c r="Q21" s="112">
        <v>11</v>
      </c>
      <c r="R21" s="109">
        <v>8</v>
      </c>
      <c r="S21" s="109">
        <v>5</v>
      </c>
      <c r="T21" s="109">
        <v>11</v>
      </c>
      <c r="U21" s="109">
        <v>8.8000000000000007</v>
      </c>
      <c r="V21" s="111"/>
    </row>
    <row r="22" spans="1:22" ht="15.75" thickBot="1" x14ac:dyDescent="0.3">
      <c r="A22" s="98" t="s">
        <v>20</v>
      </c>
      <c r="B22" s="109"/>
      <c r="C22" s="109">
        <v>1.25</v>
      </c>
      <c r="D22" s="109"/>
      <c r="E22" s="109"/>
      <c r="F22" s="109"/>
      <c r="G22" s="109"/>
      <c r="H22" s="111"/>
      <c r="I22" s="98"/>
      <c r="J22" s="109"/>
      <c r="K22" s="111"/>
      <c r="L22" s="96">
        <v>0.08</v>
      </c>
      <c r="M22" s="99">
        <v>0.08</v>
      </c>
      <c r="N22" s="109">
        <v>0.25</v>
      </c>
      <c r="O22" s="109">
        <v>1</v>
      </c>
      <c r="P22" s="111">
        <v>1.01</v>
      </c>
      <c r="Q22" s="101">
        <v>5</v>
      </c>
      <c r="R22" s="101">
        <v>6</v>
      </c>
      <c r="S22" s="99">
        <v>3</v>
      </c>
      <c r="T22" s="99">
        <v>3</v>
      </c>
      <c r="U22" s="99">
        <v>3.8</v>
      </c>
      <c r="V22" s="111"/>
    </row>
    <row r="23" spans="1:22" ht="15.75" thickBot="1" x14ac:dyDescent="0.3">
      <c r="A23" s="98" t="s">
        <v>21</v>
      </c>
      <c r="B23" s="109"/>
      <c r="C23" s="121">
        <v>1.1659999999999999</v>
      </c>
      <c r="D23" s="109"/>
      <c r="E23" s="109"/>
      <c r="F23" s="109"/>
      <c r="G23" s="109"/>
      <c r="H23" s="111"/>
      <c r="I23" s="98"/>
      <c r="J23" s="109"/>
      <c r="K23" s="111"/>
      <c r="L23" s="94">
        <v>0.08</v>
      </c>
      <c r="M23" s="87">
        <v>0.08</v>
      </c>
      <c r="N23" s="109">
        <v>0.25</v>
      </c>
      <c r="O23" s="109">
        <v>1</v>
      </c>
      <c r="P23" s="111">
        <v>1.01</v>
      </c>
      <c r="Q23" s="101">
        <v>1</v>
      </c>
      <c r="R23" s="99">
        <v>5</v>
      </c>
      <c r="S23" s="99">
        <v>4</v>
      </c>
      <c r="T23" s="99">
        <v>4</v>
      </c>
      <c r="U23" s="99">
        <v>3.5</v>
      </c>
      <c r="V23" s="111"/>
    </row>
    <row r="24" spans="1:22" x14ac:dyDescent="0.25">
      <c r="A24" s="98" t="s">
        <v>22</v>
      </c>
      <c r="B24" s="87">
        <v>0</v>
      </c>
      <c r="C24" s="87">
        <v>0</v>
      </c>
      <c r="D24" s="87">
        <v>0</v>
      </c>
      <c r="E24" s="87">
        <v>0</v>
      </c>
      <c r="F24" s="87">
        <v>0</v>
      </c>
      <c r="G24" s="87">
        <v>0</v>
      </c>
      <c r="H24" s="95">
        <v>0</v>
      </c>
      <c r="I24" s="94">
        <v>0</v>
      </c>
      <c r="J24" s="87">
        <v>1</v>
      </c>
      <c r="K24" s="95">
        <v>2</v>
      </c>
      <c r="L24" s="94">
        <v>0</v>
      </c>
      <c r="M24" s="87">
        <v>0</v>
      </c>
      <c r="N24" s="87">
        <v>0.25</v>
      </c>
      <c r="O24" s="87">
        <v>1</v>
      </c>
      <c r="P24" s="111">
        <v>1.01</v>
      </c>
      <c r="Q24" s="92">
        <v>0</v>
      </c>
      <c r="R24" s="87">
        <v>0</v>
      </c>
      <c r="S24" s="87">
        <v>0</v>
      </c>
      <c r="T24" s="87">
        <v>0</v>
      </c>
      <c r="U24" s="87">
        <v>0.5</v>
      </c>
      <c r="V24" s="95">
        <v>0</v>
      </c>
    </row>
    <row r="25" spans="1:22" x14ac:dyDescent="0.25">
      <c r="A25" s="98" t="s">
        <v>23</v>
      </c>
      <c r="B25" s="87">
        <v>1</v>
      </c>
      <c r="C25" s="87">
        <v>1</v>
      </c>
      <c r="D25" s="87">
        <v>0</v>
      </c>
      <c r="E25" s="87">
        <v>0</v>
      </c>
      <c r="F25" s="87">
        <v>0</v>
      </c>
      <c r="G25" s="87">
        <v>0</v>
      </c>
      <c r="H25" s="95">
        <v>0</v>
      </c>
      <c r="I25" s="94">
        <v>0</v>
      </c>
      <c r="J25" s="87">
        <v>1</v>
      </c>
      <c r="K25" s="95">
        <v>2</v>
      </c>
      <c r="L25" s="94">
        <v>0.04</v>
      </c>
      <c r="M25" s="87">
        <v>0.02</v>
      </c>
      <c r="N25" s="87">
        <v>0.25</v>
      </c>
      <c r="O25" s="87">
        <v>1</v>
      </c>
      <c r="P25" s="111">
        <v>1.01</v>
      </c>
      <c r="Q25" s="92">
        <v>1</v>
      </c>
      <c r="R25" s="87">
        <v>0</v>
      </c>
      <c r="S25" s="87">
        <v>0</v>
      </c>
      <c r="T25" s="87">
        <v>0</v>
      </c>
      <c r="U25" s="87">
        <v>0.3</v>
      </c>
      <c r="V25" s="95">
        <v>0</v>
      </c>
    </row>
    <row r="26" spans="1:22" x14ac:dyDescent="0.25">
      <c r="A26" s="98" t="s">
        <v>24</v>
      </c>
      <c r="B26" s="87">
        <v>0</v>
      </c>
      <c r="C26" s="87">
        <v>0</v>
      </c>
      <c r="D26" s="87">
        <v>0</v>
      </c>
      <c r="E26" s="87">
        <v>0</v>
      </c>
      <c r="F26" s="87">
        <v>0</v>
      </c>
      <c r="G26" s="87">
        <v>0</v>
      </c>
      <c r="H26" s="95">
        <v>0</v>
      </c>
      <c r="I26" s="94">
        <v>0</v>
      </c>
      <c r="J26" s="87">
        <v>1</v>
      </c>
      <c r="K26" s="95">
        <v>2</v>
      </c>
      <c r="L26" s="94">
        <v>0</v>
      </c>
      <c r="M26" s="87">
        <v>0.01</v>
      </c>
      <c r="N26" s="87">
        <v>0.25</v>
      </c>
      <c r="O26" s="87">
        <v>1</v>
      </c>
      <c r="P26" s="111">
        <v>1.01</v>
      </c>
      <c r="Q26" s="92">
        <v>1</v>
      </c>
      <c r="R26" s="87">
        <v>0</v>
      </c>
      <c r="S26" s="87">
        <v>0</v>
      </c>
      <c r="T26" s="87">
        <v>0</v>
      </c>
      <c r="U26" s="87">
        <v>0.3</v>
      </c>
      <c r="V26" s="95">
        <v>0</v>
      </c>
    </row>
    <row r="27" spans="1:22" x14ac:dyDescent="0.25">
      <c r="A27" s="98" t="s">
        <v>25</v>
      </c>
      <c r="B27" s="87">
        <v>1</v>
      </c>
      <c r="C27" s="87">
        <v>1</v>
      </c>
      <c r="D27" s="87">
        <v>0</v>
      </c>
      <c r="E27" s="87">
        <v>0</v>
      </c>
      <c r="F27" s="87">
        <v>0</v>
      </c>
      <c r="G27" s="87">
        <v>0</v>
      </c>
      <c r="H27" s="95">
        <v>0</v>
      </c>
      <c r="I27" s="94">
        <v>0</v>
      </c>
      <c r="J27" s="87">
        <v>1</v>
      </c>
      <c r="K27" s="95">
        <v>2</v>
      </c>
      <c r="L27" s="94">
        <v>0.04</v>
      </c>
      <c r="M27" s="87">
        <v>0.02</v>
      </c>
      <c r="N27" s="87">
        <v>0.25</v>
      </c>
      <c r="O27" s="87">
        <v>1</v>
      </c>
      <c r="P27" s="111">
        <v>1.01</v>
      </c>
      <c r="Q27" s="92">
        <v>1</v>
      </c>
      <c r="R27" s="87">
        <v>3</v>
      </c>
      <c r="S27" s="87">
        <v>0</v>
      </c>
      <c r="T27" s="87">
        <v>0</v>
      </c>
      <c r="U27" s="87">
        <v>1</v>
      </c>
      <c r="V27" s="95">
        <v>0</v>
      </c>
    </row>
    <row r="28" spans="1:22" x14ac:dyDescent="0.25">
      <c r="A28" s="98" t="s">
        <v>26</v>
      </c>
      <c r="B28" s="87">
        <v>2</v>
      </c>
      <c r="C28" s="87">
        <v>2</v>
      </c>
      <c r="D28" s="87">
        <v>0</v>
      </c>
      <c r="E28" s="87">
        <v>0</v>
      </c>
      <c r="F28" s="87">
        <v>0</v>
      </c>
      <c r="G28" s="87">
        <v>0</v>
      </c>
      <c r="H28" s="95">
        <v>0</v>
      </c>
      <c r="I28" s="94">
        <v>0</v>
      </c>
      <c r="J28" s="87">
        <v>1</v>
      </c>
      <c r="K28" s="95">
        <v>2</v>
      </c>
      <c r="L28" s="94">
        <v>0.08</v>
      </c>
      <c r="M28" s="87">
        <v>0.04</v>
      </c>
      <c r="N28" s="87">
        <v>0.25</v>
      </c>
      <c r="O28" s="87">
        <v>1</v>
      </c>
      <c r="P28" s="111">
        <v>1.01</v>
      </c>
      <c r="Q28" s="92">
        <v>1</v>
      </c>
      <c r="R28" s="87">
        <v>3</v>
      </c>
      <c r="S28" s="87">
        <v>0</v>
      </c>
      <c r="T28" s="87">
        <v>0</v>
      </c>
      <c r="U28" s="87">
        <v>1</v>
      </c>
      <c r="V28" s="95">
        <v>0</v>
      </c>
    </row>
    <row r="29" spans="1:22" x14ac:dyDescent="0.25">
      <c r="A29" s="98" t="s">
        <v>27</v>
      </c>
      <c r="B29" s="87">
        <v>2</v>
      </c>
      <c r="C29" s="87">
        <v>2</v>
      </c>
      <c r="D29" s="87">
        <v>0</v>
      </c>
      <c r="E29" s="87">
        <v>0</v>
      </c>
      <c r="F29" s="87">
        <v>0</v>
      </c>
      <c r="G29" s="87">
        <v>0</v>
      </c>
      <c r="H29" s="95">
        <v>0</v>
      </c>
      <c r="I29" s="94">
        <v>0</v>
      </c>
      <c r="J29" s="87">
        <v>1</v>
      </c>
      <c r="K29" s="95">
        <v>2</v>
      </c>
      <c r="L29" s="94">
        <v>0.08</v>
      </c>
      <c r="M29" s="87">
        <v>0.05</v>
      </c>
      <c r="N29" s="87">
        <v>0.25</v>
      </c>
      <c r="O29" s="87">
        <v>1</v>
      </c>
      <c r="P29" s="111">
        <v>1.01</v>
      </c>
      <c r="Q29" s="92">
        <v>1</v>
      </c>
      <c r="R29" s="87">
        <v>5</v>
      </c>
      <c r="S29" s="87">
        <v>0</v>
      </c>
      <c r="T29" s="87">
        <v>0</v>
      </c>
      <c r="U29" s="87">
        <v>1.5</v>
      </c>
      <c r="V29" s="95">
        <v>0</v>
      </c>
    </row>
    <row r="30" spans="1:22" x14ac:dyDescent="0.25">
      <c r="A30" s="98" t="s">
        <v>28</v>
      </c>
      <c r="B30" s="87">
        <v>0</v>
      </c>
      <c r="C30" s="87">
        <v>0</v>
      </c>
      <c r="D30" s="87">
        <v>0</v>
      </c>
      <c r="E30" s="87">
        <v>0</v>
      </c>
      <c r="F30" s="87">
        <v>0</v>
      </c>
      <c r="G30" s="87">
        <v>0</v>
      </c>
      <c r="H30" s="95">
        <v>0</v>
      </c>
      <c r="I30" s="94">
        <v>0</v>
      </c>
      <c r="J30" s="87">
        <v>1</v>
      </c>
      <c r="K30" s="95">
        <v>2</v>
      </c>
      <c r="L30" s="94">
        <v>0</v>
      </c>
      <c r="M30" s="87">
        <v>0.04</v>
      </c>
      <c r="N30" s="87">
        <v>0.25</v>
      </c>
      <c r="O30" s="87">
        <v>1</v>
      </c>
      <c r="P30" s="111">
        <v>1.01</v>
      </c>
      <c r="Q30" s="92">
        <v>1</v>
      </c>
      <c r="R30" s="87">
        <v>5</v>
      </c>
      <c r="S30" s="87">
        <v>0</v>
      </c>
      <c r="T30" s="87">
        <v>0</v>
      </c>
      <c r="U30" s="87">
        <v>1.5</v>
      </c>
      <c r="V30" s="95">
        <v>0</v>
      </c>
    </row>
    <row r="31" spans="1:22" x14ac:dyDescent="0.25">
      <c r="A31" s="98" t="s">
        <v>29</v>
      </c>
      <c r="B31" s="87">
        <v>3</v>
      </c>
      <c r="C31" s="87">
        <v>3</v>
      </c>
      <c r="D31" s="87">
        <v>0</v>
      </c>
      <c r="E31" s="87">
        <v>0</v>
      </c>
      <c r="F31" s="87">
        <v>0</v>
      </c>
      <c r="G31" s="87">
        <v>0</v>
      </c>
      <c r="H31" s="95">
        <v>0</v>
      </c>
      <c r="I31" s="94">
        <v>0</v>
      </c>
      <c r="J31" s="87">
        <v>1</v>
      </c>
      <c r="K31" s="95">
        <v>2</v>
      </c>
      <c r="L31" s="94">
        <v>0.12</v>
      </c>
      <c r="M31" s="87">
        <v>0.06</v>
      </c>
      <c r="N31" s="87">
        <v>0.25</v>
      </c>
      <c r="O31" s="87">
        <v>1</v>
      </c>
      <c r="P31" s="111">
        <v>1.01</v>
      </c>
      <c r="Q31" s="92">
        <v>1</v>
      </c>
      <c r="R31" s="87">
        <v>5</v>
      </c>
      <c r="S31" s="87">
        <v>3</v>
      </c>
      <c r="T31" s="87">
        <v>0</v>
      </c>
      <c r="U31" s="87">
        <v>2.2999999999999998</v>
      </c>
      <c r="V31" s="95">
        <v>0</v>
      </c>
    </row>
    <row r="32" spans="1:22" x14ac:dyDescent="0.25">
      <c r="A32" s="98" t="s">
        <v>30</v>
      </c>
      <c r="B32" s="87">
        <v>1</v>
      </c>
      <c r="C32" s="87">
        <v>1</v>
      </c>
      <c r="D32" s="87">
        <v>0</v>
      </c>
      <c r="E32" s="87">
        <v>0</v>
      </c>
      <c r="F32" s="87">
        <v>0</v>
      </c>
      <c r="G32" s="87">
        <v>0</v>
      </c>
      <c r="H32" s="95">
        <v>0</v>
      </c>
      <c r="I32" s="94">
        <v>0</v>
      </c>
      <c r="J32" s="87">
        <v>1</v>
      </c>
      <c r="K32" s="95">
        <v>2</v>
      </c>
      <c r="L32" s="113">
        <v>0.04</v>
      </c>
      <c r="M32" s="114">
        <v>7.0000000000000007E-2</v>
      </c>
      <c r="N32" s="87">
        <v>0.25</v>
      </c>
      <c r="O32" s="87">
        <v>1</v>
      </c>
      <c r="P32" s="111">
        <v>1.01</v>
      </c>
      <c r="Q32" s="92">
        <v>1</v>
      </c>
      <c r="R32" s="87">
        <v>5</v>
      </c>
      <c r="S32" s="87">
        <v>4</v>
      </c>
      <c r="T32" s="87">
        <v>0</v>
      </c>
      <c r="U32" s="87">
        <v>2.5</v>
      </c>
      <c r="V32" s="95">
        <v>0</v>
      </c>
    </row>
    <row r="33" spans="1:22" x14ac:dyDescent="0.25">
      <c r="A33" s="98" t="s">
        <v>31</v>
      </c>
      <c r="B33" s="87">
        <v>2</v>
      </c>
      <c r="C33" s="87">
        <v>2</v>
      </c>
      <c r="D33" s="87">
        <v>0</v>
      </c>
      <c r="E33" s="87">
        <v>0</v>
      </c>
      <c r="F33" s="87">
        <v>0</v>
      </c>
      <c r="G33" s="87">
        <v>0</v>
      </c>
      <c r="H33" s="95">
        <v>0</v>
      </c>
      <c r="I33" s="94">
        <v>0</v>
      </c>
      <c r="J33" s="87">
        <v>1</v>
      </c>
      <c r="K33" s="95">
        <v>2</v>
      </c>
      <c r="L33" s="94">
        <v>0.08</v>
      </c>
      <c r="M33" s="87">
        <v>7.0000000000000007E-2</v>
      </c>
      <c r="N33" s="87">
        <v>0.25</v>
      </c>
      <c r="O33" s="87">
        <v>1</v>
      </c>
      <c r="P33" s="111">
        <v>1.01</v>
      </c>
      <c r="Q33" s="92">
        <v>1</v>
      </c>
      <c r="R33" s="87">
        <v>5</v>
      </c>
      <c r="S33" s="87">
        <v>4</v>
      </c>
      <c r="T33" s="87">
        <v>2</v>
      </c>
      <c r="U33" s="87">
        <v>3</v>
      </c>
      <c r="V33" s="95">
        <v>0</v>
      </c>
    </row>
    <row r="34" spans="1:22" x14ac:dyDescent="0.25">
      <c r="A34" s="98" t="s">
        <v>32</v>
      </c>
      <c r="B34" s="87">
        <v>1</v>
      </c>
      <c r="C34" s="87">
        <v>1</v>
      </c>
      <c r="D34" s="87">
        <v>0</v>
      </c>
      <c r="E34" s="87">
        <v>0</v>
      </c>
      <c r="F34" s="87">
        <v>0</v>
      </c>
      <c r="G34" s="87">
        <v>0</v>
      </c>
      <c r="H34" s="95">
        <v>0</v>
      </c>
      <c r="I34" s="94">
        <v>0</v>
      </c>
      <c r="J34" s="87">
        <v>1</v>
      </c>
      <c r="K34" s="95">
        <v>2</v>
      </c>
      <c r="L34" s="94">
        <v>0.04</v>
      </c>
      <c r="M34" s="87">
        <v>0.08</v>
      </c>
      <c r="N34" s="87">
        <v>0.25</v>
      </c>
      <c r="O34" s="87">
        <v>1</v>
      </c>
      <c r="P34" s="111">
        <v>1.01</v>
      </c>
      <c r="Q34" s="92">
        <v>1</v>
      </c>
      <c r="R34" s="87">
        <v>5</v>
      </c>
      <c r="S34" s="87">
        <v>4</v>
      </c>
      <c r="T34" s="87">
        <v>3</v>
      </c>
      <c r="U34" s="87">
        <v>3.3</v>
      </c>
      <c r="V34" s="95">
        <v>0</v>
      </c>
    </row>
    <row r="35" spans="1:22" ht="15.75" thickBot="1" x14ac:dyDescent="0.3">
      <c r="A35" s="98" t="s">
        <v>33</v>
      </c>
      <c r="B35" s="99">
        <v>1</v>
      </c>
      <c r="C35" s="99">
        <v>1</v>
      </c>
      <c r="D35" s="99">
        <v>0</v>
      </c>
      <c r="E35" s="99">
        <v>0</v>
      </c>
      <c r="F35" s="99">
        <v>0</v>
      </c>
      <c r="G35" s="99">
        <v>0</v>
      </c>
      <c r="H35" s="97">
        <v>0</v>
      </c>
      <c r="I35" s="96">
        <v>0</v>
      </c>
      <c r="J35" s="99">
        <v>1</v>
      </c>
      <c r="K35" s="97">
        <v>2</v>
      </c>
      <c r="L35" s="96">
        <v>0.04</v>
      </c>
      <c r="M35" s="99">
        <v>0.08</v>
      </c>
      <c r="N35" s="87">
        <v>0.25</v>
      </c>
      <c r="O35" s="87">
        <v>1</v>
      </c>
      <c r="P35" s="111">
        <v>1.01</v>
      </c>
      <c r="Q35" s="101">
        <v>1</v>
      </c>
      <c r="R35" s="99">
        <v>5</v>
      </c>
      <c r="S35" s="99">
        <v>4</v>
      </c>
      <c r="T35" s="99">
        <v>4</v>
      </c>
      <c r="U35" s="99">
        <v>3.5</v>
      </c>
      <c r="V35" s="97">
        <v>0</v>
      </c>
    </row>
    <row r="77" spans="2:9" x14ac:dyDescent="0.25">
      <c r="B77" t="s">
        <v>35</v>
      </c>
    </row>
    <row r="79" spans="2:9" x14ac:dyDescent="0.25">
      <c r="I79" t="s">
        <v>36</v>
      </c>
    </row>
  </sheetData>
  <mergeCells count="2">
    <mergeCell ref="A1:V1"/>
    <mergeCell ref="A19:V19"/>
  </mergeCells>
  <conditionalFormatting sqref="L3:M3">
    <cfRule type="iconSet" priority="4">
      <iconSet iconSet="3Symbols" reverse="1">
        <cfvo type="percent" val="0"/>
        <cfvo type="num" val="0.26"/>
        <cfvo type="num" val="1"/>
      </iconSet>
    </cfRule>
  </conditionalFormatting>
  <conditionalFormatting sqref="L4:M4">
    <cfRule type="iconSet" priority="6">
      <iconSet iconSet="3Symbols" reverse="1">
        <cfvo type="percent" val="0"/>
        <cfvo type="num" val="0.26"/>
        <cfvo type="num" val="1"/>
      </iconSet>
    </cfRule>
  </conditionalFormatting>
  <conditionalFormatting sqref="L5:M5">
    <cfRule type="iconSet" priority="2">
      <iconSet iconSet="3Symbols" reverse="1">
        <cfvo type="percent" val="0"/>
        <cfvo type="num" val="0.26"/>
        <cfvo type="num" val="1"/>
      </iconSet>
    </cfRule>
  </conditionalFormatting>
  <conditionalFormatting sqref="L6:M6">
    <cfRule type="iconSet" priority="7">
      <iconSet iconSet="3Symbols" reverse="1">
        <cfvo type="percent" val="0"/>
        <cfvo type="num" val="0.26"/>
        <cfvo type="num" val="1"/>
      </iconSet>
    </cfRule>
  </conditionalFormatting>
  <conditionalFormatting sqref="L7:M17 L25:M35">
    <cfRule type="iconSet" priority="9">
      <iconSet iconSet="3Symbols" reverse="1">
        <cfvo type="percent" val="0"/>
        <cfvo type="num" val="0.26"/>
        <cfvo type="num" val="1"/>
      </iconSet>
    </cfRule>
  </conditionalFormatting>
  <conditionalFormatting sqref="L21:M21">
    <cfRule type="iconSet" priority="3">
      <iconSet iconSet="3Symbols" reverse="1">
        <cfvo type="percent" val="0"/>
        <cfvo type="num" val="0.26"/>
        <cfvo type="num" val="1"/>
      </iconSet>
    </cfRule>
  </conditionalFormatting>
  <conditionalFormatting sqref="L22:M22">
    <cfRule type="iconSet" priority="5">
      <iconSet iconSet="3Symbols" reverse="1">
        <cfvo type="percent" val="0"/>
        <cfvo type="num" val="0.26"/>
        <cfvo type="num" val="1"/>
      </iconSet>
    </cfRule>
  </conditionalFormatting>
  <conditionalFormatting sqref="L23:M23">
    <cfRule type="iconSet" priority="1">
      <iconSet iconSet="3Symbols" reverse="1">
        <cfvo type="percent" val="0"/>
        <cfvo type="num" val="0.26"/>
        <cfvo type="num" val="1"/>
      </iconSet>
    </cfRule>
  </conditionalFormatting>
  <conditionalFormatting sqref="L24:M24">
    <cfRule type="iconSet" priority="8">
      <iconSet iconSet="3Symbols" reverse="1">
        <cfvo type="percent" val="0"/>
        <cfvo type="num" val="0.26"/>
        <cfvo type="num" val="1"/>
      </iconSet>
    </cfRule>
  </conditionalFormatting>
  <pageMargins left="0.7" right="0.7" top="0.75" bottom="0.75" header="0.3" footer="0.3"/>
  <pageSetup orientation="portrait" r:id="rId1"/>
  <customProperties>
    <customPr name="PolyworksSheetId" r:id="rId2"/>
  </customProperties>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V31"/>
  <sheetViews>
    <sheetView zoomScale="85" zoomScaleNormal="85" workbookViewId="0">
      <selection activeCell="W38" sqref="W38"/>
    </sheetView>
  </sheetViews>
  <sheetFormatPr defaultRowHeight="15" x14ac:dyDescent="0.25"/>
  <cols>
    <col min="1" max="8" width="11.28515625" customWidth="1"/>
    <col min="9" max="11" width="7.28515625" customWidth="1"/>
    <col min="12" max="13" width="11.28515625" customWidth="1"/>
    <col min="14" max="16" width="7.28515625" customWidth="1"/>
    <col min="17" max="20" width="4.28515625" style="86" customWidth="1"/>
    <col min="21" max="22" width="11.28515625" customWidth="1"/>
  </cols>
  <sheetData>
    <row r="1" spans="1:22" ht="30.2" customHeight="1" thickBot="1" x14ac:dyDescent="0.3">
      <c r="A1" s="287" t="s">
        <v>0</v>
      </c>
      <c r="B1" s="288"/>
      <c r="C1" s="288"/>
      <c r="D1" s="288"/>
      <c r="E1" s="288"/>
      <c r="F1" s="288"/>
      <c r="G1" s="288"/>
      <c r="H1" s="288"/>
      <c r="I1" s="288"/>
      <c r="J1" s="288"/>
      <c r="K1" s="288"/>
      <c r="L1" s="288"/>
      <c r="M1" s="288"/>
      <c r="N1" s="288"/>
      <c r="O1" s="288"/>
      <c r="P1" s="288"/>
      <c r="Q1" s="288"/>
      <c r="R1" s="288"/>
      <c r="S1" s="288"/>
      <c r="T1" s="288"/>
      <c r="U1" s="288"/>
      <c r="V1" s="289"/>
    </row>
    <row r="2" spans="1:22" s="88" customFormat="1" ht="75" x14ac:dyDescent="0.25">
      <c r="A2" s="103" t="s">
        <v>1</v>
      </c>
      <c r="B2" s="104" t="s">
        <v>2</v>
      </c>
      <c r="C2" s="104" t="s">
        <v>3</v>
      </c>
      <c r="D2" s="104" t="s">
        <v>4</v>
      </c>
      <c r="E2" s="104" t="s">
        <v>5</v>
      </c>
      <c r="F2" s="104" t="s">
        <v>6</v>
      </c>
      <c r="G2" s="104" t="s">
        <v>7</v>
      </c>
      <c r="H2" s="105" t="s">
        <v>8</v>
      </c>
      <c r="I2" s="106" t="s">
        <v>9</v>
      </c>
      <c r="J2" s="107" t="s">
        <v>10</v>
      </c>
      <c r="K2" s="108" t="s">
        <v>11</v>
      </c>
      <c r="L2" s="93" t="s">
        <v>12</v>
      </c>
      <c r="M2" s="104" t="s">
        <v>13</v>
      </c>
      <c r="N2" s="106" t="s">
        <v>9</v>
      </c>
      <c r="O2" s="107" t="s">
        <v>10</v>
      </c>
      <c r="P2" s="108" t="s">
        <v>11</v>
      </c>
      <c r="Q2" s="91" t="s">
        <v>14</v>
      </c>
      <c r="R2" s="89" t="s">
        <v>15</v>
      </c>
      <c r="S2" s="89" t="s">
        <v>16</v>
      </c>
      <c r="T2" s="89" t="s">
        <v>17</v>
      </c>
      <c r="U2" s="89" t="s">
        <v>18</v>
      </c>
      <c r="V2" s="102" t="s">
        <v>8</v>
      </c>
    </row>
    <row r="3" spans="1:22" x14ac:dyDescent="0.25">
      <c r="A3" s="98" t="s">
        <v>19</v>
      </c>
      <c r="B3" s="109"/>
      <c r="C3" s="109">
        <v>15.16</v>
      </c>
      <c r="D3" s="109"/>
      <c r="E3" s="109"/>
      <c r="F3" s="109"/>
      <c r="G3" s="109"/>
      <c r="H3" s="110"/>
      <c r="I3" s="98"/>
      <c r="J3" s="109"/>
      <c r="K3" s="111"/>
      <c r="L3" s="98">
        <v>0.69</v>
      </c>
      <c r="M3" s="109">
        <v>0.69</v>
      </c>
      <c r="N3" s="109">
        <v>0.25</v>
      </c>
      <c r="O3" s="109">
        <v>1</v>
      </c>
      <c r="P3" s="111">
        <v>1.01</v>
      </c>
      <c r="Q3" s="112">
        <v>44</v>
      </c>
      <c r="R3" s="109">
        <v>45</v>
      </c>
      <c r="S3" s="109">
        <v>54</v>
      </c>
      <c r="T3" s="109">
        <v>39</v>
      </c>
      <c r="U3" s="109">
        <v>45.5</v>
      </c>
      <c r="V3" s="111"/>
    </row>
    <row r="4" spans="1:22" x14ac:dyDescent="0.25">
      <c r="A4" s="98" t="s">
        <v>22</v>
      </c>
      <c r="B4" s="87">
        <v>14</v>
      </c>
      <c r="C4" s="87">
        <v>14</v>
      </c>
      <c r="D4" s="87">
        <v>0</v>
      </c>
      <c r="E4" s="87">
        <v>0</v>
      </c>
      <c r="F4" s="87">
        <v>0</v>
      </c>
      <c r="G4" s="87">
        <v>0</v>
      </c>
      <c r="H4" s="90">
        <v>0</v>
      </c>
      <c r="I4" s="94">
        <v>0</v>
      </c>
      <c r="J4" s="87">
        <v>1</v>
      </c>
      <c r="K4" s="95">
        <v>2</v>
      </c>
      <c r="L4" s="94">
        <v>0.7</v>
      </c>
      <c r="M4" s="87">
        <v>0.7</v>
      </c>
      <c r="N4" s="87">
        <v>0.25</v>
      </c>
      <c r="O4" s="87">
        <v>1</v>
      </c>
      <c r="P4" s="111">
        <v>1.01</v>
      </c>
      <c r="Q4" s="92">
        <v>14</v>
      </c>
      <c r="R4" s="87">
        <v>0</v>
      </c>
      <c r="S4" s="87">
        <v>0</v>
      </c>
      <c r="T4" s="87">
        <v>0</v>
      </c>
      <c r="U4" s="87">
        <v>3.5</v>
      </c>
      <c r="V4" s="95">
        <v>0</v>
      </c>
    </row>
    <row r="5" spans="1:22" x14ac:dyDescent="0.25">
      <c r="A5" s="98" t="s">
        <v>23</v>
      </c>
      <c r="B5" s="87">
        <v>5</v>
      </c>
      <c r="C5" s="87">
        <v>4</v>
      </c>
      <c r="D5" s="87">
        <v>0</v>
      </c>
      <c r="E5" s="87">
        <v>0</v>
      </c>
      <c r="F5" s="87">
        <v>1</v>
      </c>
      <c r="G5" s="87">
        <v>0</v>
      </c>
      <c r="H5" s="90">
        <v>0</v>
      </c>
      <c r="I5" s="94">
        <v>0</v>
      </c>
      <c r="J5" s="87">
        <v>1</v>
      </c>
      <c r="K5" s="95">
        <v>2</v>
      </c>
      <c r="L5" s="94">
        <v>0.2</v>
      </c>
      <c r="M5" s="87">
        <v>0.49</v>
      </c>
      <c r="N5" s="87">
        <v>0.25</v>
      </c>
      <c r="O5" s="87">
        <v>1</v>
      </c>
      <c r="P5" s="111">
        <v>1.01</v>
      </c>
      <c r="Q5" s="92">
        <v>19</v>
      </c>
      <c r="R5" s="87">
        <v>0</v>
      </c>
      <c r="S5" s="87">
        <v>0</v>
      </c>
      <c r="T5" s="87">
        <v>0</v>
      </c>
      <c r="U5" s="87">
        <v>4.8</v>
      </c>
      <c r="V5" s="95">
        <v>0</v>
      </c>
    </row>
    <row r="6" spans="1:22" x14ac:dyDescent="0.25">
      <c r="A6" s="98" t="s">
        <v>24</v>
      </c>
      <c r="B6" s="87">
        <v>7</v>
      </c>
      <c r="C6" s="87">
        <v>5</v>
      </c>
      <c r="D6" s="87">
        <v>0</v>
      </c>
      <c r="E6" s="87">
        <v>0</v>
      </c>
      <c r="F6" s="87">
        <v>2</v>
      </c>
      <c r="G6" s="87">
        <v>0</v>
      </c>
      <c r="H6" s="90">
        <v>0</v>
      </c>
      <c r="I6" s="94">
        <v>0</v>
      </c>
      <c r="J6" s="87">
        <v>1</v>
      </c>
      <c r="K6" s="95">
        <v>2</v>
      </c>
      <c r="L6" s="94">
        <v>0.25</v>
      </c>
      <c r="M6" s="87">
        <v>0.41</v>
      </c>
      <c r="N6" s="87">
        <v>0.25</v>
      </c>
      <c r="O6" s="87">
        <v>1</v>
      </c>
      <c r="P6" s="111">
        <v>1.01</v>
      </c>
      <c r="Q6" s="92">
        <v>26</v>
      </c>
      <c r="R6" s="87">
        <v>0</v>
      </c>
      <c r="S6" s="87">
        <v>0</v>
      </c>
      <c r="T6" s="87">
        <v>0</v>
      </c>
      <c r="U6" s="87">
        <v>6.5</v>
      </c>
      <c r="V6" s="95">
        <v>0</v>
      </c>
    </row>
    <row r="7" spans="1:22" x14ac:dyDescent="0.25">
      <c r="A7" s="98" t="s">
        <v>25</v>
      </c>
      <c r="B7" s="87">
        <v>9</v>
      </c>
      <c r="C7" s="87">
        <v>6</v>
      </c>
      <c r="D7" s="87">
        <v>0</v>
      </c>
      <c r="E7" s="87">
        <v>0</v>
      </c>
      <c r="F7" s="87">
        <v>2</v>
      </c>
      <c r="G7" s="87">
        <v>1</v>
      </c>
      <c r="H7" s="90">
        <v>0</v>
      </c>
      <c r="I7" s="94">
        <v>0</v>
      </c>
      <c r="J7" s="87">
        <v>1</v>
      </c>
      <c r="K7" s="95">
        <v>2</v>
      </c>
      <c r="L7" s="94">
        <v>0.3</v>
      </c>
      <c r="M7" s="87">
        <v>0.4</v>
      </c>
      <c r="N7" s="87">
        <v>0.25</v>
      </c>
      <c r="O7" s="87">
        <v>1</v>
      </c>
      <c r="P7" s="111">
        <v>1.01</v>
      </c>
      <c r="Q7" s="92">
        <v>26</v>
      </c>
      <c r="R7" s="87">
        <v>9</v>
      </c>
      <c r="S7" s="87">
        <v>0</v>
      </c>
      <c r="T7" s="87">
        <v>0</v>
      </c>
      <c r="U7" s="87">
        <v>8.8000000000000007</v>
      </c>
      <c r="V7" s="95">
        <v>0</v>
      </c>
    </row>
    <row r="8" spans="1:22" x14ac:dyDescent="0.25">
      <c r="A8" s="98" t="s">
        <v>26</v>
      </c>
      <c r="B8" s="87">
        <v>4</v>
      </c>
      <c r="C8" s="87">
        <v>3</v>
      </c>
      <c r="D8" s="87">
        <v>0</v>
      </c>
      <c r="E8" s="87">
        <v>0</v>
      </c>
      <c r="F8" s="87">
        <v>1</v>
      </c>
      <c r="G8" s="87">
        <v>0</v>
      </c>
      <c r="H8" s="90">
        <v>0</v>
      </c>
      <c r="I8" s="94">
        <v>0</v>
      </c>
      <c r="J8" s="87">
        <v>1</v>
      </c>
      <c r="K8" s="95">
        <v>2</v>
      </c>
      <c r="L8" s="94">
        <v>0.15</v>
      </c>
      <c r="M8" s="87">
        <v>0.42</v>
      </c>
      <c r="N8" s="87">
        <v>0.25</v>
      </c>
      <c r="O8" s="87">
        <v>1</v>
      </c>
      <c r="P8" s="111">
        <v>1.01</v>
      </c>
      <c r="Q8" s="92">
        <v>24</v>
      </c>
      <c r="R8" s="87">
        <v>12</v>
      </c>
      <c r="S8" s="87">
        <v>0</v>
      </c>
      <c r="T8" s="87">
        <v>0</v>
      </c>
      <c r="U8" s="87">
        <v>9</v>
      </c>
      <c r="V8" s="95">
        <v>0</v>
      </c>
    </row>
    <row r="9" spans="1:22" x14ac:dyDescent="0.25">
      <c r="A9" s="98" t="s">
        <v>27</v>
      </c>
      <c r="B9" s="87">
        <v>4</v>
      </c>
      <c r="C9" s="87">
        <v>3</v>
      </c>
      <c r="D9" s="87">
        <v>0</v>
      </c>
      <c r="E9" s="87">
        <v>0</v>
      </c>
      <c r="F9" s="87">
        <v>1</v>
      </c>
      <c r="G9" s="87">
        <v>0</v>
      </c>
      <c r="H9" s="90">
        <v>0</v>
      </c>
      <c r="I9" s="94">
        <v>0</v>
      </c>
      <c r="J9" s="87">
        <v>1</v>
      </c>
      <c r="K9" s="95">
        <v>2</v>
      </c>
      <c r="L9" s="94">
        <v>0.15</v>
      </c>
      <c r="M9" s="87">
        <v>0.46</v>
      </c>
      <c r="N9" s="87">
        <v>0.25</v>
      </c>
      <c r="O9" s="87">
        <v>1</v>
      </c>
      <c r="P9" s="111">
        <v>1.01</v>
      </c>
      <c r="Q9" s="92">
        <v>24</v>
      </c>
      <c r="R9" s="87">
        <v>16</v>
      </c>
      <c r="S9" s="87">
        <v>0</v>
      </c>
      <c r="T9" s="87">
        <v>0</v>
      </c>
      <c r="U9" s="87">
        <v>10</v>
      </c>
      <c r="V9" s="95">
        <v>0</v>
      </c>
    </row>
    <row r="10" spans="1:22" x14ac:dyDescent="0.25">
      <c r="A10" s="98" t="s">
        <v>28</v>
      </c>
      <c r="B10" s="87">
        <v>5</v>
      </c>
      <c r="C10" s="87">
        <v>3</v>
      </c>
      <c r="D10" s="87">
        <v>0</v>
      </c>
      <c r="E10" s="87">
        <v>1</v>
      </c>
      <c r="F10" s="87">
        <v>0</v>
      </c>
      <c r="G10" s="87">
        <v>1</v>
      </c>
      <c r="H10" s="90">
        <v>0</v>
      </c>
      <c r="I10" s="94">
        <v>0</v>
      </c>
      <c r="J10" s="87">
        <v>1</v>
      </c>
      <c r="K10" s="95">
        <v>2</v>
      </c>
      <c r="L10" s="94">
        <v>0.15</v>
      </c>
      <c r="M10" s="87">
        <v>0.4</v>
      </c>
      <c r="N10" s="87">
        <v>0.25</v>
      </c>
      <c r="O10" s="87">
        <v>1</v>
      </c>
      <c r="P10" s="111">
        <v>1.01</v>
      </c>
      <c r="Q10" s="92">
        <v>24</v>
      </c>
      <c r="R10" s="87">
        <v>16</v>
      </c>
      <c r="S10" s="87">
        <v>5</v>
      </c>
      <c r="T10" s="87">
        <v>0</v>
      </c>
      <c r="U10" s="87">
        <v>11.3</v>
      </c>
      <c r="V10" s="95">
        <v>0</v>
      </c>
    </row>
    <row r="11" spans="1:22" x14ac:dyDescent="0.25">
      <c r="A11" s="98" t="s">
        <v>29</v>
      </c>
      <c r="B11" s="87">
        <v>8</v>
      </c>
      <c r="C11" s="87">
        <v>5</v>
      </c>
      <c r="D11" s="87">
        <v>0</v>
      </c>
      <c r="E11" s="87">
        <v>1</v>
      </c>
      <c r="F11" s="87">
        <v>1</v>
      </c>
      <c r="G11" s="87">
        <v>1</v>
      </c>
      <c r="H11" s="90">
        <v>0</v>
      </c>
      <c r="I11" s="94">
        <v>0</v>
      </c>
      <c r="J11" s="87">
        <v>1</v>
      </c>
      <c r="K11" s="95">
        <v>2</v>
      </c>
      <c r="L11" s="94">
        <v>0.25</v>
      </c>
      <c r="M11" s="87">
        <v>0.38</v>
      </c>
      <c r="N11" s="87">
        <v>0.25</v>
      </c>
      <c r="O11" s="87">
        <v>1</v>
      </c>
      <c r="P11" s="111">
        <v>1.01</v>
      </c>
      <c r="Q11" s="92">
        <v>24</v>
      </c>
      <c r="R11" s="87">
        <v>16</v>
      </c>
      <c r="S11" s="87">
        <v>13</v>
      </c>
      <c r="T11" s="87">
        <v>0</v>
      </c>
      <c r="U11" s="87">
        <v>13.3</v>
      </c>
      <c r="V11" s="95">
        <v>0</v>
      </c>
    </row>
    <row r="12" spans="1:22" x14ac:dyDescent="0.25">
      <c r="A12" s="98" t="s">
        <v>30</v>
      </c>
      <c r="B12" s="87">
        <v>11</v>
      </c>
      <c r="C12" s="87">
        <v>5</v>
      </c>
      <c r="D12" s="87">
        <v>0</v>
      </c>
      <c r="E12" s="87">
        <v>2</v>
      </c>
      <c r="F12" s="87">
        <v>4</v>
      </c>
      <c r="G12" s="87">
        <v>0</v>
      </c>
      <c r="H12" s="90">
        <v>0</v>
      </c>
      <c r="I12" s="94">
        <v>0</v>
      </c>
      <c r="J12" s="87">
        <v>1</v>
      </c>
      <c r="K12" s="95">
        <v>2</v>
      </c>
      <c r="L12" s="94">
        <v>0.25</v>
      </c>
      <c r="M12" s="87">
        <v>0.37</v>
      </c>
      <c r="N12" s="87">
        <v>0.25</v>
      </c>
      <c r="O12" s="87">
        <v>1</v>
      </c>
      <c r="P12" s="111">
        <v>1.01</v>
      </c>
      <c r="Q12" s="92">
        <v>24</v>
      </c>
      <c r="R12" s="87">
        <v>16</v>
      </c>
      <c r="S12" s="87">
        <v>24</v>
      </c>
      <c r="T12" s="87">
        <v>0</v>
      </c>
      <c r="U12" s="87">
        <v>16</v>
      </c>
      <c r="V12" s="95">
        <v>0</v>
      </c>
    </row>
    <row r="13" spans="1:22" x14ac:dyDescent="0.25">
      <c r="A13" s="98" t="s">
        <v>31</v>
      </c>
      <c r="B13" s="87">
        <v>9</v>
      </c>
      <c r="C13" s="87">
        <v>8</v>
      </c>
      <c r="D13" s="87">
        <v>0</v>
      </c>
      <c r="E13" s="87">
        <v>0</v>
      </c>
      <c r="F13" s="87">
        <v>1</v>
      </c>
      <c r="G13" s="87">
        <v>0</v>
      </c>
      <c r="H13" s="90">
        <v>0</v>
      </c>
      <c r="I13" s="94">
        <v>0</v>
      </c>
      <c r="J13" s="87">
        <v>1</v>
      </c>
      <c r="K13" s="95">
        <v>2</v>
      </c>
      <c r="L13" s="94">
        <v>0.4</v>
      </c>
      <c r="M13" s="87">
        <v>0.38</v>
      </c>
      <c r="N13" s="87">
        <v>0.25</v>
      </c>
      <c r="O13" s="87">
        <v>1</v>
      </c>
      <c r="P13" s="111">
        <v>1.01</v>
      </c>
      <c r="Q13" s="92">
        <v>24</v>
      </c>
      <c r="R13" s="87">
        <v>16</v>
      </c>
      <c r="S13" s="87">
        <v>24</v>
      </c>
      <c r="T13" s="87">
        <v>9</v>
      </c>
      <c r="U13" s="87">
        <v>18.3</v>
      </c>
      <c r="V13" s="95">
        <v>0</v>
      </c>
    </row>
    <row r="14" spans="1:22" x14ac:dyDescent="0.25">
      <c r="A14" s="98" t="s">
        <v>32</v>
      </c>
      <c r="B14" s="87">
        <v>12</v>
      </c>
      <c r="C14" s="87">
        <v>8</v>
      </c>
      <c r="D14" s="87">
        <v>0</v>
      </c>
      <c r="E14" s="87">
        <v>2</v>
      </c>
      <c r="F14" s="87">
        <v>2</v>
      </c>
      <c r="G14" s="87">
        <v>0</v>
      </c>
      <c r="H14" s="90">
        <v>0</v>
      </c>
      <c r="I14" s="94">
        <v>0</v>
      </c>
      <c r="J14" s="87">
        <v>1</v>
      </c>
      <c r="K14" s="95">
        <v>2</v>
      </c>
      <c r="L14" s="94">
        <v>0.4</v>
      </c>
      <c r="M14" s="87">
        <v>0.38</v>
      </c>
      <c r="N14" s="87">
        <v>0.25</v>
      </c>
      <c r="O14" s="87">
        <v>1</v>
      </c>
      <c r="P14" s="111">
        <v>1.01</v>
      </c>
      <c r="Q14" s="92">
        <v>24</v>
      </c>
      <c r="R14" s="87">
        <v>16</v>
      </c>
      <c r="S14" s="87">
        <v>24</v>
      </c>
      <c r="T14" s="87">
        <v>21</v>
      </c>
      <c r="U14" s="87">
        <v>21.3</v>
      </c>
      <c r="V14" s="95">
        <v>0</v>
      </c>
    </row>
    <row r="15" spans="1:22" ht="15.75" thickBot="1" x14ac:dyDescent="0.3">
      <c r="A15" s="98" t="s">
        <v>33</v>
      </c>
      <c r="B15" s="99">
        <v>8</v>
      </c>
      <c r="C15" s="99">
        <v>6</v>
      </c>
      <c r="D15" s="99">
        <v>0</v>
      </c>
      <c r="E15" s="99">
        <v>0</v>
      </c>
      <c r="F15" s="99">
        <v>0</v>
      </c>
      <c r="G15" s="99">
        <v>2</v>
      </c>
      <c r="H15" s="100">
        <v>0</v>
      </c>
      <c r="I15" s="96">
        <v>0</v>
      </c>
      <c r="J15" s="99">
        <v>1</v>
      </c>
      <c r="K15" s="97">
        <v>2</v>
      </c>
      <c r="L15" s="96">
        <v>0.3</v>
      </c>
      <c r="M15" s="99">
        <v>0.36</v>
      </c>
      <c r="N15" s="99">
        <v>0.25</v>
      </c>
      <c r="O15" s="99">
        <v>1</v>
      </c>
      <c r="P15" s="111">
        <v>1.01</v>
      </c>
      <c r="Q15" s="101">
        <v>24</v>
      </c>
      <c r="R15" s="99">
        <v>16</v>
      </c>
      <c r="S15" s="99">
        <v>24</v>
      </c>
      <c r="T15" s="99">
        <v>29</v>
      </c>
      <c r="U15" s="99">
        <v>23.3</v>
      </c>
      <c r="V15" s="97">
        <v>0</v>
      </c>
    </row>
    <row r="17" spans="1:22" ht="30.2" customHeight="1" thickBot="1" x14ac:dyDescent="0.3">
      <c r="A17" s="287" t="s">
        <v>34</v>
      </c>
      <c r="B17" s="288"/>
      <c r="C17" s="288"/>
      <c r="D17" s="288"/>
      <c r="E17" s="288"/>
      <c r="F17" s="288"/>
      <c r="G17" s="288"/>
      <c r="H17" s="288"/>
      <c r="I17" s="288"/>
      <c r="J17" s="288"/>
      <c r="K17" s="288"/>
      <c r="L17" s="288"/>
      <c r="M17" s="288"/>
      <c r="N17" s="288"/>
      <c r="O17" s="288"/>
      <c r="P17" s="288"/>
      <c r="Q17" s="288"/>
      <c r="R17" s="288"/>
      <c r="S17" s="288"/>
      <c r="T17" s="288"/>
      <c r="U17" s="288"/>
      <c r="V17" s="289"/>
    </row>
    <row r="18" spans="1:22" s="88" customFormat="1" ht="75" x14ac:dyDescent="0.25">
      <c r="A18" s="103" t="s">
        <v>1</v>
      </c>
      <c r="B18" s="104" t="s">
        <v>2</v>
      </c>
      <c r="C18" s="104" t="s">
        <v>3</v>
      </c>
      <c r="D18" s="104" t="s">
        <v>4</v>
      </c>
      <c r="E18" s="104" t="s">
        <v>5</v>
      </c>
      <c r="F18" s="104" t="s">
        <v>6</v>
      </c>
      <c r="G18" s="104" t="s">
        <v>7</v>
      </c>
      <c r="H18" s="105" t="s">
        <v>8</v>
      </c>
      <c r="I18" s="106" t="s">
        <v>9</v>
      </c>
      <c r="J18" s="107" t="s">
        <v>10</v>
      </c>
      <c r="K18" s="108" t="s">
        <v>11</v>
      </c>
      <c r="L18" s="93" t="s">
        <v>12</v>
      </c>
      <c r="M18" s="104" t="s">
        <v>13</v>
      </c>
      <c r="N18" s="106" t="s">
        <v>9</v>
      </c>
      <c r="O18" s="107" t="s">
        <v>10</v>
      </c>
      <c r="P18" s="108" t="s">
        <v>11</v>
      </c>
      <c r="Q18" s="91" t="s">
        <v>14</v>
      </c>
      <c r="R18" s="89" t="s">
        <v>15</v>
      </c>
      <c r="S18" s="89" t="s">
        <v>16</v>
      </c>
      <c r="T18" s="89" t="s">
        <v>17</v>
      </c>
      <c r="U18" s="89" t="s">
        <v>18</v>
      </c>
      <c r="V18" s="102" t="s">
        <v>8</v>
      </c>
    </row>
    <row r="19" spans="1:22" x14ac:dyDescent="0.25">
      <c r="A19" s="98" t="s">
        <v>19</v>
      </c>
      <c r="B19" s="109"/>
      <c r="C19" s="109">
        <v>2.92</v>
      </c>
      <c r="D19" s="109"/>
      <c r="E19" s="109"/>
      <c r="F19" s="109"/>
      <c r="G19" s="109"/>
      <c r="H19" s="111"/>
      <c r="I19" s="98"/>
      <c r="J19" s="109"/>
      <c r="K19" s="111"/>
      <c r="L19" s="98">
        <v>0.17</v>
      </c>
      <c r="M19" s="109">
        <v>0.17</v>
      </c>
      <c r="N19" s="109">
        <v>0.25</v>
      </c>
      <c r="O19" s="109">
        <v>1</v>
      </c>
      <c r="P19" s="111">
        <v>1.01</v>
      </c>
      <c r="Q19" s="112">
        <v>11</v>
      </c>
      <c r="R19" s="109">
        <v>8</v>
      </c>
      <c r="S19" s="109">
        <v>5</v>
      </c>
      <c r="T19" s="109">
        <v>11</v>
      </c>
      <c r="U19" s="109">
        <v>8.8000000000000007</v>
      </c>
      <c r="V19" s="111"/>
    </row>
    <row r="20" spans="1:22" x14ac:dyDescent="0.25">
      <c r="A20" s="98" t="s">
        <v>22</v>
      </c>
      <c r="B20" s="87">
        <v>2</v>
      </c>
      <c r="C20" s="87">
        <v>2</v>
      </c>
      <c r="D20" s="87">
        <v>0</v>
      </c>
      <c r="E20" s="87">
        <v>0</v>
      </c>
      <c r="F20" s="87">
        <v>0</v>
      </c>
      <c r="G20" s="87">
        <v>0</v>
      </c>
      <c r="H20" s="95">
        <v>0</v>
      </c>
      <c r="I20" s="94">
        <v>0</v>
      </c>
      <c r="J20" s="87">
        <v>1</v>
      </c>
      <c r="K20" s="95">
        <v>2</v>
      </c>
      <c r="L20" s="94">
        <v>0.15</v>
      </c>
      <c r="M20" s="87">
        <v>0.15</v>
      </c>
      <c r="N20" s="87">
        <v>0.25</v>
      </c>
      <c r="O20" s="87">
        <v>1</v>
      </c>
      <c r="P20" s="111">
        <v>1.01</v>
      </c>
      <c r="Q20" s="92">
        <v>2</v>
      </c>
      <c r="R20" s="87">
        <v>0</v>
      </c>
      <c r="S20" s="87">
        <v>0</v>
      </c>
      <c r="T20" s="87">
        <v>0</v>
      </c>
      <c r="U20" s="87">
        <v>0.5</v>
      </c>
      <c r="V20" s="95">
        <v>0</v>
      </c>
    </row>
    <row r="21" spans="1:22" x14ac:dyDescent="0.25">
      <c r="A21" s="98" t="s">
        <v>23</v>
      </c>
      <c r="B21" s="87">
        <v>1</v>
      </c>
      <c r="C21" s="87">
        <v>1</v>
      </c>
      <c r="D21" s="87">
        <v>0</v>
      </c>
      <c r="E21" s="87">
        <v>0</v>
      </c>
      <c r="F21" s="87">
        <v>0</v>
      </c>
      <c r="G21" s="87">
        <v>0</v>
      </c>
      <c r="H21" s="95">
        <v>0</v>
      </c>
      <c r="I21" s="94">
        <v>0</v>
      </c>
      <c r="J21" s="87">
        <v>1</v>
      </c>
      <c r="K21" s="95">
        <v>2</v>
      </c>
      <c r="L21" s="94">
        <v>0.05</v>
      </c>
      <c r="M21" s="87">
        <v>0.08</v>
      </c>
      <c r="N21" s="87">
        <v>0.25</v>
      </c>
      <c r="O21" s="87">
        <v>1</v>
      </c>
      <c r="P21" s="111">
        <v>1.01</v>
      </c>
      <c r="Q21" s="92">
        <v>3</v>
      </c>
      <c r="R21" s="87">
        <v>0</v>
      </c>
      <c r="S21" s="87">
        <v>0</v>
      </c>
      <c r="T21" s="87">
        <v>0</v>
      </c>
      <c r="U21" s="87">
        <v>0.8</v>
      </c>
      <c r="V21" s="95">
        <v>0</v>
      </c>
    </row>
    <row r="22" spans="1:22" x14ac:dyDescent="0.25">
      <c r="A22" s="98" t="s">
        <v>24</v>
      </c>
      <c r="B22" s="87">
        <v>2</v>
      </c>
      <c r="C22" s="87">
        <v>2</v>
      </c>
      <c r="D22" s="87">
        <v>0</v>
      </c>
      <c r="E22" s="87">
        <v>0</v>
      </c>
      <c r="F22" s="87">
        <v>0</v>
      </c>
      <c r="G22" s="87">
        <v>0</v>
      </c>
      <c r="H22" s="95">
        <v>0</v>
      </c>
      <c r="I22" s="94">
        <v>0</v>
      </c>
      <c r="J22" s="87">
        <v>1</v>
      </c>
      <c r="K22" s="95">
        <v>2</v>
      </c>
      <c r="L22" s="94">
        <v>0.1</v>
      </c>
      <c r="M22" s="87">
        <v>0.09</v>
      </c>
      <c r="N22" s="87">
        <v>0.25</v>
      </c>
      <c r="O22" s="87">
        <v>1</v>
      </c>
      <c r="P22" s="111">
        <v>1.01</v>
      </c>
      <c r="Q22" s="92">
        <v>5</v>
      </c>
      <c r="R22" s="87">
        <v>0</v>
      </c>
      <c r="S22" s="87">
        <v>0</v>
      </c>
      <c r="T22" s="87">
        <v>0</v>
      </c>
      <c r="U22" s="87">
        <v>1.3</v>
      </c>
      <c r="V22" s="95">
        <v>0</v>
      </c>
    </row>
    <row r="23" spans="1:22" x14ac:dyDescent="0.25">
      <c r="A23" s="98" t="s">
        <v>25</v>
      </c>
      <c r="B23" s="87">
        <v>1</v>
      </c>
      <c r="C23" s="87">
        <v>1</v>
      </c>
      <c r="D23" s="87">
        <v>0</v>
      </c>
      <c r="E23" s="87">
        <v>0</v>
      </c>
      <c r="F23" s="87">
        <v>0</v>
      </c>
      <c r="G23" s="87">
        <v>0</v>
      </c>
      <c r="H23" s="95">
        <v>0</v>
      </c>
      <c r="I23" s="94">
        <v>0</v>
      </c>
      <c r="J23" s="87">
        <v>1</v>
      </c>
      <c r="K23" s="95">
        <v>2</v>
      </c>
      <c r="L23" s="94">
        <v>0.05</v>
      </c>
      <c r="M23" s="87">
        <v>0.08</v>
      </c>
      <c r="N23" s="87">
        <v>0.25</v>
      </c>
      <c r="O23" s="87">
        <v>1</v>
      </c>
      <c r="P23" s="111">
        <v>1.01</v>
      </c>
      <c r="Q23" s="92">
        <v>5</v>
      </c>
      <c r="R23" s="87">
        <v>1</v>
      </c>
      <c r="S23" s="87">
        <v>0</v>
      </c>
      <c r="T23" s="87">
        <v>0</v>
      </c>
      <c r="U23" s="87">
        <v>1.5</v>
      </c>
      <c r="V23" s="95">
        <v>0</v>
      </c>
    </row>
    <row r="24" spans="1:22" x14ac:dyDescent="0.25">
      <c r="A24" s="98" t="s">
        <v>26</v>
      </c>
      <c r="B24" s="87">
        <v>0</v>
      </c>
      <c r="C24" s="87">
        <v>0</v>
      </c>
      <c r="D24" s="87">
        <v>0</v>
      </c>
      <c r="E24" s="87">
        <v>0</v>
      </c>
      <c r="F24" s="87">
        <v>0</v>
      </c>
      <c r="G24" s="87">
        <v>0</v>
      </c>
      <c r="H24" s="95">
        <v>0</v>
      </c>
      <c r="I24" s="94">
        <v>0</v>
      </c>
      <c r="J24" s="87">
        <v>1</v>
      </c>
      <c r="K24" s="95">
        <v>2</v>
      </c>
      <c r="L24" s="94">
        <v>0</v>
      </c>
      <c r="M24" s="87">
        <v>0.08</v>
      </c>
      <c r="N24" s="87">
        <v>0.25</v>
      </c>
      <c r="O24" s="87">
        <v>1</v>
      </c>
      <c r="P24" s="111">
        <v>1.01</v>
      </c>
      <c r="Q24" s="92">
        <v>5</v>
      </c>
      <c r="R24" s="87">
        <v>1</v>
      </c>
      <c r="S24" s="87">
        <v>0</v>
      </c>
      <c r="T24" s="87">
        <v>0</v>
      </c>
      <c r="U24" s="87">
        <v>1.5</v>
      </c>
      <c r="V24" s="95">
        <v>0</v>
      </c>
    </row>
    <row r="25" spans="1:22" x14ac:dyDescent="0.25">
      <c r="A25" s="98" t="s">
        <v>27</v>
      </c>
      <c r="B25" s="87">
        <v>3</v>
      </c>
      <c r="C25" s="87">
        <v>3</v>
      </c>
      <c r="D25" s="87">
        <v>0</v>
      </c>
      <c r="E25" s="87">
        <v>0</v>
      </c>
      <c r="F25" s="87">
        <v>0</v>
      </c>
      <c r="G25" s="87">
        <v>0</v>
      </c>
      <c r="H25" s="95">
        <v>0</v>
      </c>
      <c r="I25" s="94">
        <v>0</v>
      </c>
      <c r="J25" s="87">
        <v>1</v>
      </c>
      <c r="K25" s="95">
        <v>2</v>
      </c>
      <c r="L25" s="94">
        <v>0.15</v>
      </c>
      <c r="M25" s="87">
        <v>0.13</v>
      </c>
      <c r="N25" s="87">
        <v>0.25</v>
      </c>
      <c r="O25" s="87">
        <v>1</v>
      </c>
      <c r="P25" s="111">
        <v>1.01</v>
      </c>
      <c r="Q25" s="92">
        <v>5</v>
      </c>
      <c r="R25" s="87">
        <v>4</v>
      </c>
      <c r="S25" s="87">
        <v>0</v>
      </c>
      <c r="T25" s="87">
        <v>0</v>
      </c>
      <c r="U25" s="87">
        <v>2.2999999999999998</v>
      </c>
      <c r="V25" s="95">
        <v>0</v>
      </c>
    </row>
    <row r="26" spans="1:22" x14ac:dyDescent="0.25">
      <c r="A26" s="98" t="s">
        <v>28</v>
      </c>
      <c r="B26" s="87">
        <v>1</v>
      </c>
      <c r="C26" s="87">
        <v>1</v>
      </c>
      <c r="D26" s="87">
        <v>0</v>
      </c>
      <c r="E26" s="87">
        <v>0</v>
      </c>
      <c r="F26" s="87">
        <v>0</v>
      </c>
      <c r="G26" s="87">
        <v>0</v>
      </c>
      <c r="H26" s="95">
        <v>0</v>
      </c>
      <c r="I26" s="94">
        <v>0</v>
      </c>
      <c r="J26" s="87">
        <v>1</v>
      </c>
      <c r="K26" s="95">
        <v>2</v>
      </c>
      <c r="L26" s="94">
        <v>0.05</v>
      </c>
      <c r="M26" s="87">
        <v>0.11</v>
      </c>
      <c r="N26" s="87">
        <v>0.25</v>
      </c>
      <c r="O26" s="87">
        <v>1</v>
      </c>
      <c r="P26" s="111">
        <v>1.01</v>
      </c>
      <c r="Q26" s="92">
        <v>5</v>
      </c>
      <c r="R26" s="87">
        <v>4</v>
      </c>
      <c r="S26" s="87">
        <v>1</v>
      </c>
      <c r="T26" s="87">
        <v>0</v>
      </c>
      <c r="U26" s="87">
        <v>2.5</v>
      </c>
      <c r="V26" s="95">
        <v>0</v>
      </c>
    </row>
    <row r="27" spans="1:22" x14ac:dyDescent="0.25">
      <c r="A27" s="98" t="s">
        <v>29</v>
      </c>
      <c r="B27" s="87">
        <v>0</v>
      </c>
      <c r="C27" s="87">
        <v>0</v>
      </c>
      <c r="D27" s="87">
        <v>0</v>
      </c>
      <c r="E27" s="87">
        <v>0</v>
      </c>
      <c r="F27" s="87">
        <v>0</v>
      </c>
      <c r="G27" s="87">
        <v>0</v>
      </c>
      <c r="H27" s="95">
        <v>0</v>
      </c>
      <c r="I27" s="94">
        <v>0</v>
      </c>
      <c r="J27" s="87">
        <v>1</v>
      </c>
      <c r="K27" s="95">
        <v>2</v>
      </c>
      <c r="L27" s="94">
        <v>0</v>
      </c>
      <c r="M27" s="87">
        <v>0.09</v>
      </c>
      <c r="N27" s="87">
        <v>0.25</v>
      </c>
      <c r="O27" s="87">
        <v>1</v>
      </c>
      <c r="P27" s="111">
        <v>1.01</v>
      </c>
      <c r="Q27" s="92">
        <v>5</v>
      </c>
      <c r="R27" s="87">
        <v>4</v>
      </c>
      <c r="S27" s="87">
        <v>1</v>
      </c>
      <c r="T27" s="87">
        <v>0</v>
      </c>
      <c r="U27" s="87">
        <v>2.5</v>
      </c>
      <c r="V27" s="95">
        <v>0</v>
      </c>
    </row>
    <row r="28" spans="1:22" x14ac:dyDescent="0.25">
      <c r="A28" s="98" t="s">
        <v>30</v>
      </c>
      <c r="B28" s="87">
        <v>2</v>
      </c>
      <c r="C28" s="87">
        <v>3</v>
      </c>
      <c r="D28" s="87">
        <v>0</v>
      </c>
      <c r="E28" s="87">
        <v>0</v>
      </c>
      <c r="F28" s="87">
        <v>0</v>
      </c>
      <c r="G28" s="87">
        <v>0</v>
      </c>
      <c r="H28" s="95">
        <v>0</v>
      </c>
      <c r="I28" s="94">
        <v>0</v>
      </c>
      <c r="J28" s="87">
        <v>1</v>
      </c>
      <c r="K28" s="95">
        <v>2</v>
      </c>
      <c r="L28" s="113">
        <v>0.1</v>
      </c>
      <c r="M28" s="114">
        <v>0.1</v>
      </c>
      <c r="N28" s="87">
        <v>0.25</v>
      </c>
      <c r="O28" s="87">
        <v>1</v>
      </c>
      <c r="P28" s="111">
        <v>1.01</v>
      </c>
      <c r="Q28" s="92">
        <v>5</v>
      </c>
      <c r="R28" s="87">
        <v>4</v>
      </c>
      <c r="S28" s="87">
        <v>3</v>
      </c>
      <c r="T28" s="87">
        <v>0</v>
      </c>
      <c r="U28" s="87">
        <v>3</v>
      </c>
      <c r="V28" s="95">
        <v>0</v>
      </c>
    </row>
    <row r="29" spans="1:22" x14ac:dyDescent="0.25">
      <c r="A29" s="98" t="s">
        <v>31</v>
      </c>
      <c r="B29" s="87">
        <v>1</v>
      </c>
      <c r="C29" s="87">
        <v>1</v>
      </c>
      <c r="D29" s="87">
        <v>0</v>
      </c>
      <c r="E29" s="87">
        <v>0</v>
      </c>
      <c r="F29" s="87">
        <v>0</v>
      </c>
      <c r="G29" s="87">
        <v>0</v>
      </c>
      <c r="H29" s="95">
        <v>0</v>
      </c>
      <c r="I29" s="94">
        <v>0</v>
      </c>
      <c r="J29" s="87">
        <v>1</v>
      </c>
      <c r="K29" s="95">
        <v>2</v>
      </c>
      <c r="L29" s="94">
        <v>0.5</v>
      </c>
      <c r="M29" s="87">
        <v>0.09</v>
      </c>
      <c r="N29" s="87">
        <v>0.25</v>
      </c>
      <c r="O29" s="87">
        <v>1</v>
      </c>
      <c r="P29" s="111">
        <v>1.01</v>
      </c>
      <c r="Q29" s="92">
        <v>5</v>
      </c>
      <c r="R29" s="87">
        <v>4</v>
      </c>
      <c r="S29" s="87">
        <v>3</v>
      </c>
      <c r="T29" s="87">
        <v>1</v>
      </c>
      <c r="U29" s="87">
        <v>3.3</v>
      </c>
      <c r="V29" s="95">
        <v>0</v>
      </c>
    </row>
    <row r="30" spans="1:22" x14ac:dyDescent="0.25">
      <c r="A30" s="98" t="s">
        <v>32</v>
      </c>
      <c r="B30" s="87">
        <v>1</v>
      </c>
      <c r="C30" s="87">
        <v>1</v>
      </c>
      <c r="D30" s="87">
        <v>0</v>
      </c>
      <c r="E30" s="87">
        <v>0</v>
      </c>
      <c r="F30" s="87">
        <v>0</v>
      </c>
      <c r="G30" s="87">
        <v>0</v>
      </c>
      <c r="H30" s="95">
        <v>0</v>
      </c>
      <c r="I30" s="94">
        <v>0</v>
      </c>
      <c r="J30" s="87">
        <v>1</v>
      </c>
      <c r="K30" s="95">
        <v>2</v>
      </c>
      <c r="L30" s="94">
        <v>0.05</v>
      </c>
      <c r="M30" s="87">
        <v>0.08</v>
      </c>
      <c r="N30" s="87">
        <v>0.25</v>
      </c>
      <c r="O30" s="87">
        <v>1</v>
      </c>
      <c r="P30" s="111">
        <v>1.01</v>
      </c>
      <c r="Q30" s="92">
        <v>5</v>
      </c>
      <c r="R30" s="87">
        <v>4</v>
      </c>
      <c r="S30" s="87">
        <v>3</v>
      </c>
      <c r="T30" s="87">
        <v>2</v>
      </c>
      <c r="U30" s="87">
        <v>3.5</v>
      </c>
      <c r="V30" s="95">
        <v>0</v>
      </c>
    </row>
    <row r="31" spans="1:22" ht="15.75" thickBot="1" x14ac:dyDescent="0.3">
      <c r="A31" s="98" t="s">
        <v>33</v>
      </c>
      <c r="B31" s="99">
        <v>1</v>
      </c>
      <c r="C31" s="99">
        <v>1</v>
      </c>
      <c r="D31" s="99">
        <v>0</v>
      </c>
      <c r="E31" s="99">
        <v>0</v>
      </c>
      <c r="F31" s="99">
        <v>0</v>
      </c>
      <c r="G31" s="99">
        <v>0</v>
      </c>
      <c r="H31" s="97">
        <v>0</v>
      </c>
      <c r="I31" s="96">
        <v>0</v>
      </c>
      <c r="J31" s="99">
        <v>1</v>
      </c>
      <c r="K31" s="97">
        <v>2</v>
      </c>
      <c r="L31" s="96">
        <v>0.05</v>
      </c>
      <c r="M31" s="99">
        <v>0.08</v>
      </c>
      <c r="N31" s="99">
        <v>0.25</v>
      </c>
      <c r="O31" s="99">
        <v>1</v>
      </c>
      <c r="P31" s="111">
        <v>1.01</v>
      </c>
      <c r="Q31" s="101">
        <v>5</v>
      </c>
      <c r="R31" s="99">
        <v>4</v>
      </c>
      <c r="S31" s="99">
        <v>3</v>
      </c>
      <c r="T31" s="99">
        <v>3</v>
      </c>
      <c r="U31" s="99">
        <v>3.8</v>
      </c>
      <c r="V31" s="97">
        <v>0</v>
      </c>
    </row>
  </sheetData>
  <mergeCells count="2">
    <mergeCell ref="A17:V17"/>
    <mergeCell ref="A1:V1"/>
  </mergeCells>
  <phoneticPr fontId="22" type="noConversion"/>
  <conditionalFormatting sqref="L3:M3 L5:M15 L19:M19 L21:M31">
    <cfRule type="iconSet" priority="3">
      <iconSet iconSet="3Symbols" reverse="1">
        <cfvo type="percent" val="0"/>
        <cfvo type="num" val="0.26"/>
        <cfvo type="num" val="1"/>
      </iconSet>
    </cfRule>
  </conditionalFormatting>
  <conditionalFormatting sqref="L4:M4">
    <cfRule type="iconSet" priority="1">
      <iconSet iconSet="3Symbols" reverse="1">
        <cfvo type="percent" val="0"/>
        <cfvo type="num" val="0.26"/>
        <cfvo type="num" val="1"/>
      </iconSet>
    </cfRule>
  </conditionalFormatting>
  <conditionalFormatting sqref="L20:M20">
    <cfRule type="iconSet" priority="2">
      <iconSet iconSet="3Symbols" reverse="1">
        <cfvo type="percent" val="0"/>
        <cfvo type="num" val="0.26"/>
        <cfvo type="num" val="1"/>
      </iconSet>
    </cfRule>
  </conditionalFormatting>
  <pageMargins left="0.7" right="0.7" top="0.75" bottom="0.75" header="0.3" footer="0.3"/>
  <pageSetup orientation="portrait" r:id="rId1"/>
  <customProperties>
    <customPr name="PolyworksSheetId" r:id="rId2"/>
  </customProperties>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BC7E3-FED3-4350-9842-08B81C8F1CC6}">
  <sheetPr>
    <tabColor rgb="FFFFFF00"/>
  </sheetPr>
  <dimension ref="A1:V79"/>
  <sheetViews>
    <sheetView topLeftCell="A29" zoomScaleNormal="100" workbookViewId="0">
      <selection activeCell="W39" sqref="W39"/>
    </sheetView>
  </sheetViews>
  <sheetFormatPr defaultRowHeight="15" x14ac:dyDescent="0.25"/>
  <cols>
    <col min="1" max="8" width="11.28515625" customWidth="1"/>
    <col min="9" max="11" width="7.28515625" customWidth="1"/>
    <col min="12" max="13" width="11.28515625" customWidth="1"/>
    <col min="14" max="16" width="7.28515625" customWidth="1"/>
    <col min="17" max="20" width="4.28515625" style="86" customWidth="1"/>
    <col min="21" max="22" width="11.28515625" customWidth="1"/>
  </cols>
  <sheetData>
    <row r="1" spans="1:22" ht="30.2" customHeight="1" thickBot="1" x14ac:dyDescent="0.3">
      <c r="A1" s="287" t="s">
        <v>0</v>
      </c>
      <c r="B1" s="288"/>
      <c r="C1" s="288"/>
      <c r="D1" s="288"/>
      <c r="E1" s="288"/>
      <c r="F1" s="288"/>
      <c r="G1" s="288"/>
      <c r="H1" s="288"/>
      <c r="I1" s="288"/>
      <c r="J1" s="288"/>
      <c r="K1" s="288"/>
      <c r="L1" s="288"/>
      <c r="M1" s="288"/>
      <c r="N1" s="288"/>
      <c r="O1" s="288"/>
      <c r="P1" s="288"/>
      <c r="Q1" s="288"/>
      <c r="R1" s="288"/>
      <c r="S1" s="288"/>
      <c r="T1" s="288"/>
      <c r="U1" s="288"/>
      <c r="V1" s="289"/>
    </row>
    <row r="2" spans="1:22" s="88" customFormat="1" ht="75" x14ac:dyDescent="0.25">
      <c r="A2" s="103" t="s">
        <v>1</v>
      </c>
      <c r="B2" s="104" t="s">
        <v>2</v>
      </c>
      <c r="C2" s="104" t="s">
        <v>3</v>
      </c>
      <c r="D2" s="104" t="s">
        <v>4</v>
      </c>
      <c r="E2" s="104" t="s">
        <v>5</v>
      </c>
      <c r="F2" s="104" t="s">
        <v>6</v>
      </c>
      <c r="G2" s="104" t="s">
        <v>7</v>
      </c>
      <c r="H2" s="105" t="s">
        <v>8</v>
      </c>
      <c r="I2" s="106" t="s">
        <v>9</v>
      </c>
      <c r="J2" s="107" t="s">
        <v>10</v>
      </c>
      <c r="K2" s="108" t="s">
        <v>11</v>
      </c>
      <c r="L2" s="93" t="s">
        <v>12</v>
      </c>
      <c r="M2" s="104" t="s">
        <v>13</v>
      </c>
      <c r="N2" s="106" t="s">
        <v>9</v>
      </c>
      <c r="O2" s="107" t="s">
        <v>10</v>
      </c>
      <c r="P2" s="108" t="s">
        <v>11</v>
      </c>
      <c r="Q2" s="91" t="s">
        <v>14</v>
      </c>
      <c r="R2" s="89" t="s">
        <v>15</v>
      </c>
      <c r="S2" s="89" t="s">
        <v>16</v>
      </c>
      <c r="T2" s="89" t="s">
        <v>17</v>
      </c>
      <c r="U2" s="89" t="s">
        <v>18</v>
      </c>
      <c r="V2" s="102" t="s">
        <v>8</v>
      </c>
    </row>
    <row r="3" spans="1:22" x14ac:dyDescent="0.25">
      <c r="A3" s="98" t="s">
        <v>19</v>
      </c>
      <c r="B3" s="109"/>
      <c r="C3" s="109">
        <v>15.16</v>
      </c>
      <c r="D3" s="109"/>
      <c r="E3" s="109"/>
      <c r="F3" s="109"/>
      <c r="G3" s="109"/>
      <c r="H3" s="110"/>
      <c r="I3" s="98"/>
      <c r="J3" s="109"/>
      <c r="K3" s="111"/>
      <c r="L3" s="98">
        <v>0.69</v>
      </c>
      <c r="M3" s="109">
        <v>0.69</v>
      </c>
      <c r="N3" s="109">
        <v>0.25</v>
      </c>
      <c r="O3" s="109">
        <v>1</v>
      </c>
      <c r="P3" s="111">
        <v>1.01</v>
      </c>
      <c r="Q3" s="112">
        <v>44</v>
      </c>
      <c r="R3" s="109">
        <v>45</v>
      </c>
      <c r="S3" s="109">
        <v>54</v>
      </c>
      <c r="T3" s="109">
        <v>39</v>
      </c>
      <c r="U3" s="109">
        <v>45.5</v>
      </c>
      <c r="V3" s="111"/>
    </row>
    <row r="4" spans="1:22" ht="15.75" thickBot="1" x14ac:dyDescent="0.3">
      <c r="A4" s="98" t="s">
        <v>20</v>
      </c>
      <c r="B4" s="109"/>
      <c r="C4" s="109">
        <v>7.75</v>
      </c>
      <c r="D4" s="109"/>
      <c r="E4" s="109"/>
      <c r="F4" s="109"/>
      <c r="G4" s="109"/>
      <c r="H4" s="110"/>
      <c r="I4" s="98"/>
      <c r="J4" s="109"/>
      <c r="K4" s="111"/>
      <c r="L4" s="96">
        <v>0.36</v>
      </c>
      <c r="M4" s="99">
        <v>0.36</v>
      </c>
      <c r="N4" s="109">
        <v>0.25</v>
      </c>
      <c r="O4" s="109">
        <v>1</v>
      </c>
      <c r="P4" s="111">
        <v>1.01</v>
      </c>
      <c r="Q4" s="101">
        <v>24</v>
      </c>
      <c r="R4" s="99">
        <v>16</v>
      </c>
      <c r="S4" s="99">
        <v>24</v>
      </c>
      <c r="T4" s="99">
        <v>29</v>
      </c>
      <c r="U4" s="99">
        <v>23.3</v>
      </c>
      <c r="V4" s="111"/>
    </row>
    <row r="5" spans="1:22" ht="15.75" thickBot="1" x14ac:dyDescent="0.3">
      <c r="A5" s="98" t="s">
        <v>21</v>
      </c>
      <c r="B5" s="109"/>
      <c r="C5" s="109">
        <v>4.5</v>
      </c>
      <c r="D5" s="109"/>
      <c r="E5" s="109"/>
      <c r="F5" s="109"/>
      <c r="G5" s="109"/>
      <c r="H5" s="110"/>
      <c r="I5" s="98"/>
      <c r="J5" s="109"/>
      <c r="K5" s="111"/>
      <c r="L5" s="94">
        <v>0.18</v>
      </c>
      <c r="M5" s="87">
        <v>0.18</v>
      </c>
      <c r="N5" s="109">
        <v>0.25</v>
      </c>
      <c r="O5" s="109">
        <v>1</v>
      </c>
      <c r="P5" s="111">
        <v>1.01</v>
      </c>
      <c r="Q5" s="101">
        <v>19</v>
      </c>
      <c r="R5" s="99">
        <v>9</v>
      </c>
      <c r="S5" s="99">
        <v>10</v>
      </c>
      <c r="T5" s="99">
        <v>16</v>
      </c>
      <c r="U5" s="99">
        <v>13.5</v>
      </c>
      <c r="V5" s="111"/>
    </row>
    <row r="6" spans="1:22" x14ac:dyDescent="0.25">
      <c r="A6" s="98" t="s">
        <v>22</v>
      </c>
      <c r="B6" s="87">
        <v>8</v>
      </c>
      <c r="C6" s="87">
        <v>5</v>
      </c>
      <c r="D6" s="87">
        <v>0</v>
      </c>
      <c r="E6" s="87">
        <v>1</v>
      </c>
      <c r="F6" s="87">
        <v>2</v>
      </c>
      <c r="G6" s="87">
        <v>0</v>
      </c>
      <c r="H6" s="90">
        <v>0</v>
      </c>
      <c r="I6" s="94">
        <v>0</v>
      </c>
      <c r="J6" s="87">
        <v>1</v>
      </c>
      <c r="K6" s="95">
        <v>2</v>
      </c>
      <c r="L6" s="94">
        <v>0.28000000000000003</v>
      </c>
      <c r="M6" s="87">
        <v>0.28000000000000003</v>
      </c>
      <c r="N6" s="87">
        <v>0.25</v>
      </c>
      <c r="O6" s="87">
        <v>1</v>
      </c>
      <c r="P6" s="111">
        <v>1.01</v>
      </c>
      <c r="Q6" s="92">
        <v>8</v>
      </c>
      <c r="R6" s="87">
        <v>0</v>
      </c>
      <c r="S6" s="87">
        <v>0</v>
      </c>
      <c r="T6" s="87">
        <v>0</v>
      </c>
      <c r="U6" s="87">
        <v>2</v>
      </c>
      <c r="V6" s="95">
        <v>0</v>
      </c>
    </row>
    <row r="7" spans="1:22" x14ac:dyDescent="0.25">
      <c r="A7" s="98" t="s">
        <v>23</v>
      </c>
      <c r="B7" s="87">
        <v>2</v>
      </c>
      <c r="C7" s="87">
        <v>1</v>
      </c>
      <c r="D7" s="87">
        <v>0</v>
      </c>
      <c r="E7" s="87">
        <v>1</v>
      </c>
      <c r="F7" s="87">
        <v>0</v>
      </c>
      <c r="G7" s="87">
        <v>0</v>
      </c>
      <c r="H7" s="90">
        <v>0</v>
      </c>
      <c r="I7" s="94">
        <v>0</v>
      </c>
      <c r="J7" s="87">
        <v>1</v>
      </c>
      <c r="K7" s="95">
        <v>2</v>
      </c>
      <c r="L7" s="94">
        <v>0.06</v>
      </c>
      <c r="M7" s="87">
        <v>0.17</v>
      </c>
      <c r="N7" s="87">
        <v>0.25</v>
      </c>
      <c r="O7" s="87">
        <v>1</v>
      </c>
      <c r="P7" s="111">
        <v>1.01</v>
      </c>
      <c r="Q7" s="92">
        <v>10</v>
      </c>
      <c r="R7" s="87">
        <v>0</v>
      </c>
      <c r="S7" s="87">
        <v>0</v>
      </c>
      <c r="T7" s="87">
        <v>0</v>
      </c>
      <c r="U7" s="87">
        <v>2.5</v>
      </c>
      <c r="V7" s="95">
        <v>0</v>
      </c>
    </row>
    <row r="8" spans="1:22" x14ac:dyDescent="0.25">
      <c r="A8" s="98" t="s">
        <v>24</v>
      </c>
      <c r="B8" s="87">
        <v>13</v>
      </c>
      <c r="C8" s="115">
        <v>9</v>
      </c>
      <c r="D8" s="87">
        <v>0</v>
      </c>
      <c r="E8" s="87">
        <v>3</v>
      </c>
      <c r="F8" s="87">
        <v>1</v>
      </c>
      <c r="G8" s="87">
        <v>0</v>
      </c>
      <c r="H8" s="90">
        <v>0</v>
      </c>
      <c r="I8" s="94">
        <v>0</v>
      </c>
      <c r="J8" s="87">
        <v>1</v>
      </c>
      <c r="K8" s="95">
        <v>2</v>
      </c>
      <c r="L8" s="94">
        <v>0.5</v>
      </c>
      <c r="M8" s="87">
        <v>0.28999999999999998</v>
      </c>
      <c r="N8" s="87">
        <v>0.25</v>
      </c>
      <c r="O8" s="87">
        <v>1</v>
      </c>
      <c r="P8" s="111">
        <v>1.01</v>
      </c>
      <c r="Q8" s="92">
        <v>23</v>
      </c>
      <c r="R8" s="87">
        <v>0</v>
      </c>
      <c r="S8" s="87">
        <v>0</v>
      </c>
      <c r="T8" s="87">
        <v>0</v>
      </c>
      <c r="U8" s="87">
        <v>5.8</v>
      </c>
      <c r="V8" s="95">
        <v>0</v>
      </c>
    </row>
    <row r="9" spans="1:22" x14ac:dyDescent="0.25">
      <c r="A9" s="98" t="s">
        <v>25</v>
      </c>
      <c r="B9" s="87">
        <v>3</v>
      </c>
      <c r="C9" s="87">
        <v>2</v>
      </c>
      <c r="D9" s="87">
        <v>0</v>
      </c>
      <c r="E9" s="87">
        <v>0</v>
      </c>
      <c r="F9" s="87">
        <v>1</v>
      </c>
      <c r="G9" s="87">
        <v>0</v>
      </c>
      <c r="H9" s="90">
        <v>0</v>
      </c>
      <c r="I9" s="94">
        <v>0</v>
      </c>
      <c r="J9" s="87">
        <v>1</v>
      </c>
      <c r="K9" s="95">
        <v>2</v>
      </c>
      <c r="L9" s="94">
        <v>0.11</v>
      </c>
      <c r="M9" s="87">
        <v>0.25</v>
      </c>
      <c r="N9" s="87">
        <v>0.25</v>
      </c>
      <c r="O9" s="87">
        <v>1</v>
      </c>
      <c r="P9" s="111">
        <v>1.01</v>
      </c>
      <c r="Q9" s="92">
        <v>23</v>
      </c>
      <c r="R9" s="87">
        <v>3</v>
      </c>
      <c r="S9" s="87">
        <v>0</v>
      </c>
      <c r="T9" s="87">
        <v>0</v>
      </c>
      <c r="U9" s="87">
        <v>6.5</v>
      </c>
      <c r="V9" s="95">
        <v>0</v>
      </c>
    </row>
    <row r="10" spans="1:22" x14ac:dyDescent="0.25">
      <c r="A10" s="98" t="s">
        <v>26</v>
      </c>
      <c r="B10" s="87">
        <v>6</v>
      </c>
      <c r="C10" s="87">
        <v>3</v>
      </c>
      <c r="D10" s="87">
        <v>0</v>
      </c>
      <c r="E10" s="87">
        <v>0</v>
      </c>
      <c r="F10" s="87">
        <v>2</v>
      </c>
      <c r="G10" s="87">
        <v>1</v>
      </c>
      <c r="H10" s="90">
        <v>0</v>
      </c>
      <c r="I10" s="94">
        <v>0</v>
      </c>
      <c r="J10" s="87">
        <v>1</v>
      </c>
      <c r="K10" s="95">
        <v>2</v>
      </c>
      <c r="L10" s="94">
        <v>0.17</v>
      </c>
      <c r="M10" s="87">
        <v>0.3</v>
      </c>
      <c r="N10" s="87">
        <v>0.25</v>
      </c>
      <c r="O10" s="87">
        <v>1</v>
      </c>
      <c r="P10" s="111">
        <v>1.01</v>
      </c>
      <c r="Q10" s="92">
        <v>23</v>
      </c>
      <c r="R10" s="87">
        <v>9</v>
      </c>
      <c r="S10" s="87">
        <v>0</v>
      </c>
      <c r="T10" s="87">
        <v>0</v>
      </c>
      <c r="U10" s="87">
        <v>8</v>
      </c>
      <c r="V10" s="95">
        <v>0</v>
      </c>
    </row>
    <row r="11" spans="1:22" x14ac:dyDescent="0.25">
      <c r="A11" s="98" t="s">
        <v>27</v>
      </c>
      <c r="B11" s="87">
        <v>7</v>
      </c>
      <c r="C11" s="87">
        <v>3</v>
      </c>
      <c r="D11" s="87">
        <v>0</v>
      </c>
      <c r="E11" s="87">
        <v>1</v>
      </c>
      <c r="F11" s="87">
        <v>3</v>
      </c>
      <c r="G11" s="87">
        <v>0</v>
      </c>
      <c r="H11" s="95">
        <v>0</v>
      </c>
      <c r="I11" s="94">
        <v>0</v>
      </c>
      <c r="J11" s="87">
        <v>1</v>
      </c>
      <c r="K11" s="95">
        <v>2</v>
      </c>
      <c r="L11" s="94">
        <v>0.17</v>
      </c>
      <c r="M11" s="87">
        <v>0.34</v>
      </c>
      <c r="N11" s="87">
        <v>0.25</v>
      </c>
      <c r="O11" s="87">
        <v>1</v>
      </c>
      <c r="P11" s="111">
        <v>1.01</v>
      </c>
      <c r="Q11" s="92">
        <v>23</v>
      </c>
      <c r="R11" s="87">
        <v>16</v>
      </c>
      <c r="S11" s="87">
        <v>0</v>
      </c>
      <c r="T11" s="87">
        <v>0</v>
      </c>
      <c r="U11" s="87">
        <v>9.8000000000000007</v>
      </c>
      <c r="V11" s="95">
        <v>0</v>
      </c>
    </row>
    <row r="12" spans="1:22" x14ac:dyDescent="0.25">
      <c r="A12" s="98" t="s">
        <v>28</v>
      </c>
      <c r="B12" s="87">
        <v>14</v>
      </c>
      <c r="C12" s="87">
        <v>12</v>
      </c>
      <c r="D12" s="87">
        <v>0</v>
      </c>
      <c r="E12" s="87">
        <v>1</v>
      </c>
      <c r="F12" s="87">
        <v>1</v>
      </c>
      <c r="G12" s="87">
        <v>0</v>
      </c>
      <c r="H12" s="95">
        <v>0</v>
      </c>
      <c r="I12" s="94">
        <v>0</v>
      </c>
      <c r="J12" s="87">
        <v>1</v>
      </c>
      <c r="K12" s="95">
        <v>2</v>
      </c>
      <c r="L12" s="94">
        <v>0.67</v>
      </c>
      <c r="M12" s="87">
        <v>0.42</v>
      </c>
      <c r="N12" s="87">
        <v>0.25</v>
      </c>
      <c r="O12" s="87">
        <v>1</v>
      </c>
      <c r="P12" s="111">
        <v>1.01</v>
      </c>
      <c r="Q12" s="92">
        <v>23</v>
      </c>
      <c r="R12" s="87">
        <v>16</v>
      </c>
      <c r="S12" s="87">
        <v>14</v>
      </c>
      <c r="T12" s="87">
        <v>0</v>
      </c>
      <c r="U12" s="87">
        <v>13.3</v>
      </c>
      <c r="V12" s="95">
        <v>0</v>
      </c>
    </row>
    <row r="13" spans="1:22" x14ac:dyDescent="0.25">
      <c r="A13" s="98" t="s">
        <v>29</v>
      </c>
      <c r="B13" s="87">
        <v>13</v>
      </c>
      <c r="C13" s="87">
        <v>8</v>
      </c>
      <c r="D13" s="87">
        <v>0</v>
      </c>
      <c r="E13" s="87">
        <v>1</v>
      </c>
      <c r="F13" s="87">
        <v>3</v>
      </c>
      <c r="G13" s="87">
        <v>1</v>
      </c>
      <c r="H13" s="90">
        <v>0</v>
      </c>
      <c r="I13" s="94">
        <v>0</v>
      </c>
      <c r="J13" s="87">
        <v>1</v>
      </c>
      <c r="K13" s="95">
        <v>2</v>
      </c>
      <c r="L13" s="94">
        <v>0.44</v>
      </c>
      <c r="M13" s="87">
        <v>0.45</v>
      </c>
      <c r="N13" s="87">
        <v>0.25</v>
      </c>
      <c r="O13" s="87">
        <v>1</v>
      </c>
      <c r="P13" s="111">
        <v>1.01</v>
      </c>
      <c r="Q13" s="92">
        <v>23</v>
      </c>
      <c r="R13" s="87">
        <v>16</v>
      </c>
      <c r="S13" s="87">
        <v>27</v>
      </c>
      <c r="T13" s="87">
        <v>0</v>
      </c>
      <c r="U13" s="87">
        <v>16.5</v>
      </c>
      <c r="V13" s="95">
        <v>0</v>
      </c>
    </row>
    <row r="14" spans="1:22" x14ac:dyDescent="0.25">
      <c r="A14" s="98" t="s">
        <v>30</v>
      </c>
      <c r="B14" s="87">
        <v>9</v>
      </c>
      <c r="C14" s="87">
        <v>8</v>
      </c>
      <c r="D14" s="87">
        <v>0</v>
      </c>
      <c r="E14" s="87">
        <v>0</v>
      </c>
      <c r="F14" s="87">
        <v>1</v>
      </c>
      <c r="G14" s="87">
        <v>0</v>
      </c>
      <c r="H14" s="90">
        <v>0</v>
      </c>
      <c r="I14" s="94">
        <v>0</v>
      </c>
      <c r="J14" s="87">
        <v>1</v>
      </c>
      <c r="K14" s="95">
        <v>2</v>
      </c>
      <c r="L14" s="94">
        <v>0.44</v>
      </c>
      <c r="M14" s="87">
        <v>0.48</v>
      </c>
      <c r="N14" s="87">
        <v>0.25</v>
      </c>
      <c r="O14" s="87">
        <v>1</v>
      </c>
      <c r="P14" s="111">
        <v>1.01</v>
      </c>
      <c r="Q14" s="92">
        <v>23</v>
      </c>
      <c r="R14" s="87">
        <v>16</v>
      </c>
      <c r="S14" s="87">
        <v>36</v>
      </c>
      <c r="T14" s="87">
        <v>0</v>
      </c>
      <c r="U14" s="87">
        <v>18.8</v>
      </c>
      <c r="V14" s="95">
        <v>0</v>
      </c>
    </row>
    <row r="15" spans="1:22" x14ac:dyDescent="0.25">
      <c r="A15" s="98" t="s">
        <v>31</v>
      </c>
      <c r="B15" s="87">
        <v>7</v>
      </c>
      <c r="C15" s="87">
        <v>5</v>
      </c>
      <c r="D15" s="87">
        <v>0</v>
      </c>
      <c r="E15" s="87">
        <v>2</v>
      </c>
      <c r="F15" s="87">
        <v>0</v>
      </c>
      <c r="G15" s="87">
        <v>0</v>
      </c>
      <c r="H15" s="90">
        <v>0</v>
      </c>
      <c r="I15" s="94">
        <v>0</v>
      </c>
      <c r="J15" s="87">
        <v>1</v>
      </c>
      <c r="K15" s="95">
        <v>2</v>
      </c>
      <c r="L15" s="94">
        <v>0.28000000000000003</v>
      </c>
      <c r="M15" s="87">
        <v>0.37</v>
      </c>
      <c r="N15" s="87">
        <v>0.25</v>
      </c>
      <c r="O15" s="87">
        <v>1</v>
      </c>
      <c r="P15" s="111">
        <v>1.01</v>
      </c>
      <c r="Q15" s="92">
        <v>23</v>
      </c>
      <c r="R15" s="123">
        <v>17</v>
      </c>
      <c r="S15" s="87">
        <v>36</v>
      </c>
      <c r="T15" s="87">
        <v>7</v>
      </c>
      <c r="U15" s="87">
        <v>20.8</v>
      </c>
      <c r="V15" s="95">
        <v>0</v>
      </c>
    </row>
    <row r="16" spans="1:22" x14ac:dyDescent="0.25">
      <c r="A16" s="98" t="s">
        <v>32</v>
      </c>
      <c r="B16" s="87">
        <v>8</v>
      </c>
      <c r="C16" s="87">
        <v>6</v>
      </c>
      <c r="D16" s="87">
        <v>0</v>
      </c>
      <c r="E16" s="87">
        <v>0</v>
      </c>
      <c r="F16" s="87">
        <v>2</v>
      </c>
      <c r="G16" s="87">
        <v>0</v>
      </c>
      <c r="H16" s="90">
        <v>0</v>
      </c>
      <c r="I16" s="94">
        <v>0</v>
      </c>
      <c r="J16" s="87">
        <v>1</v>
      </c>
      <c r="K16" s="95">
        <v>2</v>
      </c>
      <c r="L16" s="94">
        <v>0.33</v>
      </c>
      <c r="M16" s="87">
        <v>0.36</v>
      </c>
      <c r="N16" s="87">
        <v>0.25</v>
      </c>
      <c r="O16" s="87">
        <v>1</v>
      </c>
      <c r="P16" s="111">
        <v>1.01</v>
      </c>
      <c r="Q16" s="92">
        <v>23</v>
      </c>
      <c r="R16" s="87">
        <v>17</v>
      </c>
      <c r="S16" s="87">
        <v>36</v>
      </c>
      <c r="T16" s="87">
        <v>14</v>
      </c>
      <c r="U16" s="87">
        <v>22.5</v>
      </c>
      <c r="V16" s="95">
        <v>0</v>
      </c>
    </row>
    <row r="17" spans="1:22" ht="15.75" thickBot="1" x14ac:dyDescent="0.3">
      <c r="A17" s="98" t="s">
        <v>33</v>
      </c>
      <c r="B17" s="99">
        <v>7</v>
      </c>
      <c r="C17" s="99">
        <v>7</v>
      </c>
      <c r="D17" s="99">
        <v>0</v>
      </c>
      <c r="E17" s="99">
        <v>0</v>
      </c>
      <c r="F17" s="99">
        <v>0</v>
      </c>
      <c r="G17" s="99">
        <v>0</v>
      </c>
      <c r="H17" s="100">
        <v>0</v>
      </c>
      <c r="I17" s="96">
        <v>0</v>
      </c>
      <c r="J17" s="99">
        <v>1</v>
      </c>
      <c r="K17" s="97">
        <v>2</v>
      </c>
      <c r="L17" s="96">
        <v>0.32</v>
      </c>
      <c r="M17" s="99">
        <v>0.36</v>
      </c>
      <c r="N17" s="99">
        <v>0.25</v>
      </c>
      <c r="O17" s="99">
        <v>1</v>
      </c>
      <c r="P17" s="111">
        <v>1.01</v>
      </c>
      <c r="Q17" s="101">
        <v>23</v>
      </c>
      <c r="R17" s="99">
        <v>17</v>
      </c>
      <c r="S17" s="99">
        <v>36</v>
      </c>
      <c r="T17" s="99">
        <v>21</v>
      </c>
      <c r="U17" s="99">
        <v>24.3</v>
      </c>
      <c r="V17" s="97">
        <v>0</v>
      </c>
    </row>
    <row r="18" spans="1:22" ht="15.75" thickBot="1" x14ac:dyDescent="0.3"/>
    <row r="19" spans="1:22" ht="30.2" customHeight="1" thickBot="1" x14ac:dyDescent="0.3">
      <c r="A19" s="287" t="s">
        <v>34</v>
      </c>
      <c r="B19" s="288"/>
      <c r="C19" s="288"/>
      <c r="D19" s="288"/>
      <c r="E19" s="288"/>
      <c r="F19" s="288"/>
      <c r="G19" s="288"/>
      <c r="H19" s="288"/>
      <c r="I19" s="288"/>
      <c r="J19" s="288"/>
      <c r="K19" s="288"/>
      <c r="L19" s="288"/>
      <c r="M19" s="288"/>
      <c r="N19" s="288"/>
      <c r="O19" s="288"/>
      <c r="P19" s="288"/>
      <c r="Q19" s="288"/>
      <c r="R19" s="288"/>
      <c r="S19" s="288"/>
      <c r="T19" s="288"/>
      <c r="U19" s="288"/>
      <c r="V19" s="289"/>
    </row>
    <row r="20" spans="1:22" s="88" customFormat="1" ht="75" x14ac:dyDescent="0.25">
      <c r="A20" s="103" t="s">
        <v>1</v>
      </c>
      <c r="B20" s="104" t="s">
        <v>2</v>
      </c>
      <c r="C20" s="104" t="s">
        <v>3</v>
      </c>
      <c r="D20" s="104" t="s">
        <v>4</v>
      </c>
      <c r="E20" s="104" t="s">
        <v>5</v>
      </c>
      <c r="F20" s="104" t="s">
        <v>6</v>
      </c>
      <c r="G20" s="104" t="s">
        <v>7</v>
      </c>
      <c r="H20" s="105" t="s">
        <v>8</v>
      </c>
      <c r="I20" s="106" t="s">
        <v>9</v>
      </c>
      <c r="J20" s="107" t="s">
        <v>10</v>
      </c>
      <c r="K20" s="108" t="s">
        <v>11</v>
      </c>
      <c r="L20" s="93" t="s">
        <v>12</v>
      </c>
      <c r="M20" s="104" t="s">
        <v>13</v>
      </c>
      <c r="N20" s="106" t="s">
        <v>9</v>
      </c>
      <c r="O20" s="107" t="s">
        <v>10</v>
      </c>
      <c r="P20" s="108" t="s">
        <v>11</v>
      </c>
      <c r="Q20" s="91" t="s">
        <v>14</v>
      </c>
      <c r="R20" s="89" t="s">
        <v>15</v>
      </c>
      <c r="S20" s="89" t="s">
        <v>16</v>
      </c>
      <c r="T20" s="89" t="s">
        <v>17</v>
      </c>
      <c r="U20" s="89" t="s">
        <v>18</v>
      </c>
      <c r="V20" s="102" t="s">
        <v>8</v>
      </c>
    </row>
    <row r="21" spans="1:22" x14ac:dyDescent="0.25">
      <c r="A21" s="98" t="s">
        <v>19</v>
      </c>
      <c r="B21" s="109"/>
      <c r="C21" s="109">
        <v>2.92</v>
      </c>
      <c r="D21" s="109"/>
      <c r="E21" s="109"/>
      <c r="F21" s="109"/>
      <c r="G21" s="109"/>
      <c r="H21" s="111"/>
      <c r="I21" s="98"/>
      <c r="J21" s="109"/>
      <c r="K21" s="111"/>
      <c r="L21" s="98">
        <v>0.17</v>
      </c>
      <c r="M21" s="109">
        <v>0.17</v>
      </c>
      <c r="N21" s="109">
        <v>0.25</v>
      </c>
      <c r="O21" s="109">
        <v>1</v>
      </c>
      <c r="P21" s="111">
        <v>1.01</v>
      </c>
      <c r="Q21" s="112">
        <v>11</v>
      </c>
      <c r="R21" s="109">
        <v>8</v>
      </c>
      <c r="S21" s="109">
        <v>5</v>
      </c>
      <c r="T21" s="109">
        <v>11</v>
      </c>
      <c r="U21" s="109">
        <v>8.8000000000000007</v>
      </c>
      <c r="V21" s="111"/>
    </row>
    <row r="22" spans="1:22" ht="15.75" thickBot="1" x14ac:dyDescent="0.3">
      <c r="A22" s="98" t="s">
        <v>20</v>
      </c>
      <c r="B22" s="109"/>
      <c r="C22" s="109">
        <v>1.25</v>
      </c>
      <c r="D22" s="109"/>
      <c r="E22" s="109"/>
      <c r="F22" s="109"/>
      <c r="G22" s="109"/>
      <c r="H22" s="111"/>
      <c r="I22" s="98"/>
      <c r="J22" s="109"/>
      <c r="K22" s="111"/>
      <c r="L22" s="96">
        <v>0.08</v>
      </c>
      <c r="M22" s="99">
        <v>0.08</v>
      </c>
      <c r="N22" s="109">
        <v>0.25</v>
      </c>
      <c r="O22" s="109">
        <v>1</v>
      </c>
      <c r="P22" s="111">
        <v>1.01</v>
      </c>
      <c r="Q22" s="101">
        <v>5</v>
      </c>
      <c r="R22" s="101">
        <v>6</v>
      </c>
      <c r="S22" s="99">
        <v>3</v>
      </c>
      <c r="T22" s="99">
        <v>3</v>
      </c>
      <c r="U22" s="99">
        <v>3.8</v>
      </c>
      <c r="V22" s="111"/>
    </row>
    <row r="23" spans="1:22" ht="15.75" thickBot="1" x14ac:dyDescent="0.3">
      <c r="A23" s="98" t="s">
        <v>21</v>
      </c>
      <c r="B23" s="109"/>
      <c r="C23" s="121">
        <v>1.1659999999999999</v>
      </c>
      <c r="D23" s="109"/>
      <c r="E23" s="109"/>
      <c r="F23" s="109"/>
      <c r="G23" s="109"/>
      <c r="H23" s="111"/>
      <c r="I23" s="98"/>
      <c r="J23" s="109"/>
      <c r="K23" s="111"/>
      <c r="L23" s="94">
        <v>0.08</v>
      </c>
      <c r="M23" s="87">
        <v>0.08</v>
      </c>
      <c r="N23" s="109">
        <v>0.25</v>
      </c>
      <c r="O23" s="109">
        <v>1</v>
      </c>
      <c r="P23" s="111">
        <v>1.01</v>
      </c>
      <c r="Q23" s="101">
        <v>1</v>
      </c>
      <c r="R23" s="99">
        <v>5</v>
      </c>
      <c r="S23" s="99">
        <v>4</v>
      </c>
      <c r="T23" s="99">
        <v>4</v>
      </c>
      <c r="U23" s="99">
        <v>3.5</v>
      </c>
      <c r="V23" s="111"/>
    </row>
    <row r="24" spans="1:22" x14ac:dyDescent="0.25">
      <c r="A24" s="98" t="s">
        <v>22</v>
      </c>
      <c r="B24" s="87">
        <v>3</v>
      </c>
      <c r="C24" s="87">
        <v>3</v>
      </c>
      <c r="D24" s="87">
        <v>0</v>
      </c>
      <c r="E24" s="87">
        <v>0</v>
      </c>
      <c r="F24" s="87">
        <v>0</v>
      </c>
      <c r="G24" s="87">
        <v>0</v>
      </c>
      <c r="H24" s="95">
        <v>0</v>
      </c>
      <c r="I24" s="94">
        <v>0</v>
      </c>
      <c r="J24" s="87">
        <v>1</v>
      </c>
      <c r="K24" s="95">
        <v>2</v>
      </c>
      <c r="L24" s="94">
        <v>0.17</v>
      </c>
      <c r="M24" s="87">
        <v>0.17</v>
      </c>
      <c r="N24" s="87">
        <v>0.25</v>
      </c>
      <c r="O24" s="87">
        <v>1</v>
      </c>
      <c r="P24" s="111">
        <v>1.01</v>
      </c>
      <c r="Q24" s="92">
        <v>3</v>
      </c>
      <c r="R24" s="87">
        <v>0</v>
      </c>
      <c r="S24" s="87">
        <v>0</v>
      </c>
      <c r="T24" s="87">
        <v>0</v>
      </c>
      <c r="U24" s="87">
        <v>0.8</v>
      </c>
      <c r="V24" s="95">
        <v>0</v>
      </c>
    </row>
    <row r="25" spans="1:22" x14ac:dyDescent="0.25">
      <c r="A25" s="98" t="s">
        <v>23</v>
      </c>
      <c r="B25" s="87">
        <v>3</v>
      </c>
      <c r="C25" s="87">
        <v>3</v>
      </c>
      <c r="D25" s="87">
        <v>0</v>
      </c>
      <c r="E25" s="87">
        <v>0</v>
      </c>
      <c r="F25" s="87">
        <v>0</v>
      </c>
      <c r="G25" s="87">
        <v>0</v>
      </c>
      <c r="H25" s="95">
        <v>0</v>
      </c>
      <c r="I25" s="94">
        <v>0</v>
      </c>
      <c r="J25" s="87">
        <v>1</v>
      </c>
      <c r="K25" s="95">
        <v>2</v>
      </c>
      <c r="L25" s="94">
        <v>0.17</v>
      </c>
      <c r="M25" s="87">
        <v>0.17</v>
      </c>
      <c r="N25" s="87">
        <v>0.25</v>
      </c>
      <c r="O25" s="87">
        <v>1</v>
      </c>
      <c r="P25" s="111">
        <v>1.01</v>
      </c>
      <c r="Q25" s="92">
        <v>6</v>
      </c>
      <c r="R25" s="87">
        <v>0</v>
      </c>
      <c r="S25" s="87">
        <v>0</v>
      </c>
      <c r="T25" s="87">
        <v>0</v>
      </c>
      <c r="U25" s="87">
        <v>1.5</v>
      </c>
      <c r="V25" s="95">
        <v>0</v>
      </c>
    </row>
    <row r="26" spans="1:22" x14ac:dyDescent="0.25">
      <c r="A26" s="98" t="s">
        <v>24</v>
      </c>
      <c r="B26" s="87">
        <v>0</v>
      </c>
      <c r="C26" s="87">
        <v>0</v>
      </c>
      <c r="D26" s="87">
        <v>0</v>
      </c>
      <c r="E26" s="87">
        <v>0</v>
      </c>
      <c r="F26" s="87">
        <v>0</v>
      </c>
      <c r="G26" s="87">
        <v>0</v>
      </c>
      <c r="H26" s="95">
        <v>0</v>
      </c>
      <c r="I26" s="94">
        <v>0</v>
      </c>
      <c r="J26" s="87">
        <v>1</v>
      </c>
      <c r="K26" s="95">
        <v>2</v>
      </c>
      <c r="L26" s="94">
        <v>0</v>
      </c>
      <c r="M26" s="87">
        <v>0.12</v>
      </c>
      <c r="N26" s="87">
        <v>0.25</v>
      </c>
      <c r="O26" s="87">
        <v>1</v>
      </c>
      <c r="P26" s="111">
        <v>1.01</v>
      </c>
      <c r="Q26" s="92">
        <v>6</v>
      </c>
      <c r="R26" s="87">
        <v>0</v>
      </c>
      <c r="S26" s="87">
        <v>0</v>
      </c>
      <c r="T26" s="87">
        <v>0</v>
      </c>
      <c r="U26" s="87">
        <v>1.5</v>
      </c>
      <c r="V26" s="95">
        <v>0</v>
      </c>
    </row>
    <row r="27" spans="1:22" x14ac:dyDescent="0.25">
      <c r="A27" s="98" t="s">
        <v>25</v>
      </c>
      <c r="B27" s="87">
        <v>0</v>
      </c>
      <c r="C27" s="87">
        <v>0</v>
      </c>
      <c r="D27" s="87">
        <v>0</v>
      </c>
      <c r="E27" s="87">
        <v>0</v>
      </c>
      <c r="F27" s="87">
        <v>0</v>
      </c>
      <c r="G27" s="87">
        <v>0</v>
      </c>
      <c r="H27" s="95">
        <v>0</v>
      </c>
      <c r="I27" s="94">
        <v>0</v>
      </c>
      <c r="J27" s="87">
        <v>1</v>
      </c>
      <c r="K27" s="95">
        <v>2</v>
      </c>
      <c r="L27" s="94">
        <v>0</v>
      </c>
      <c r="M27" s="87">
        <v>0.09</v>
      </c>
      <c r="N27" s="87">
        <v>0.25</v>
      </c>
      <c r="O27" s="87">
        <v>1</v>
      </c>
      <c r="P27" s="111">
        <v>1.01</v>
      </c>
      <c r="Q27" s="92">
        <v>6</v>
      </c>
      <c r="R27" s="87">
        <v>0</v>
      </c>
      <c r="S27" s="87">
        <v>0</v>
      </c>
      <c r="T27" s="87">
        <v>0</v>
      </c>
      <c r="U27" s="87">
        <v>1.5</v>
      </c>
      <c r="V27" s="95">
        <v>0</v>
      </c>
    </row>
    <row r="28" spans="1:22" x14ac:dyDescent="0.25">
      <c r="A28" s="98" t="s">
        <v>26</v>
      </c>
      <c r="B28" s="87">
        <v>3</v>
      </c>
      <c r="C28" s="87">
        <v>3</v>
      </c>
      <c r="D28" s="87">
        <v>0</v>
      </c>
      <c r="E28" s="87">
        <v>0</v>
      </c>
      <c r="F28" s="87">
        <v>0</v>
      </c>
      <c r="G28" s="87">
        <v>0</v>
      </c>
      <c r="H28" s="95">
        <v>0</v>
      </c>
      <c r="I28" s="94">
        <v>0</v>
      </c>
      <c r="J28" s="87">
        <v>1</v>
      </c>
      <c r="K28" s="95">
        <v>2</v>
      </c>
      <c r="L28" s="94">
        <v>0.17</v>
      </c>
      <c r="M28" s="87">
        <v>0.13</v>
      </c>
      <c r="N28" s="87">
        <v>0.25</v>
      </c>
      <c r="O28" s="87">
        <v>1</v>
      </c>
      <c r="P28" s="111">
        <v>1.01</v>
      </c>
      <c r="Q28" s="92">
        <v>6</v>
      </c>
      <c r="R28" s="87">
        <v>3</v>
      </c>
      <c r="S28" s="87">
        <v>0</v>
      </c>
      <c r="T28" s="87">
        <v>0</v>
      </c>
      <c r="U28" s="87">
        <v>2.2999999999999998</v>
      </c>
      <c r="V28" s="95">
        <v>0</v>
      </c>
    </row>
    <row r="29" spans="1:22" x14ac:dyDescent="0.25">
      <c r="A29" s="98" t="s">
        <v>27</v>
      </c>
      <c r="B29" s="87">
        <v>1</v>
      </c>
      <c r="C29" s="87">
        <v>1</v>
      </c>
      <c r="D29" s="87">
        <v>0</v>
      </c>
      <c r="E29" s="87">
        <v>0</v>
      </c>
      <c r="F29" s="87">
        <v>0</v>
      </c>
      <c r="G29" s="87">
        <v>0</v>
      </c>
      <c r="H29" s="95">
        <v>0</v>
      </c>
      <c r="I29" s="94">
        <v>0</v>
      </c>
      <c r="J29" s="87">
        <v>1</v>
      </c>
      <c r="K29" s="95">
        <v>2</v>
      </c>
      <c r="L29" s="94">
        <v>0.06</v>
      </c>
      <c r="M29" s="87">
        <v>0.15</v>
      </c>
      <c r="N29" s="87">
        <v>0.25</v>
      </c>
      <c r="O29" s="87">
        <v>1</v>
      </c>
      <c r="P29" s="111">
        <v>1.01</v>
      </c>
      <c r="Q29" s="92">
        <v>6</v>
      </c>
      <c r="R29" s="87">
        <v>4</v>
      </c>
      <c r="S29" s="87">
        <v>0</v>
      </c>
      <c r="T29" s="87">
        <v>0</v>
      </c>
      <c r="U29" s="87">
        <v>2.5</v>
      </c>
      <c r="V29" s="95">
        <v>0</v>
      </c>
    </row>
    <row r="30" spans="1:22" x14ac:dyDescent="0.25">
      <c r="A30" s="98" t="s">
        <v>28</v>
      </c>
      <c r="B30" s="87">
        <v>4</v>
      </c>
      <c r="C30" s="87">
        <v>4</v>
      </c>
      <c r="D30" s="87">
        <v>0</v>
      </c>
      <c r="E30" s="87">
        <v>0</v>
      </c>
      <c r="F30" s="87">
        <v>0</v>
      </c>
      <c r="G30" s="87">
        <v>0</v>
      </c>
      <c r="H30" s="95">
        <v>0</v>
      </c>
      <c r="I30" s="94">
        <v>0</v>
      </c>
      <c r="J30" s="87">
        <v>1</v>
      </c>
      <c r="K30" s="95">
        <v>2</v>
      </c>
      <c r="L30" s="94">
        <v>0.22</v>
      </c>
      <c r="M30" s="87">
        <v>0.17</v>
      </c>
      <c r="N30" s="87">
        <v>0.25</v>
      </c>
      <c r="O30" s="87">
        <v>1</v>
      </c>
      <c r="P30" s="111">
        <v>1.01</v>
      </c>
      <c r="Q30" s="92">
        <v>6</v>
      </c>
      <c r="R30" s="87">
        <v>4</v>
      </c>
      <c r="S30" s="87">
        <v>4</v>
      </c>
      <c r="T30" s="87">
        <v>0</v>
      </c>
      <c r="U30" s="87">
        <v>3.3</v>
      </c>
      <c r="V30" s="95">
        <v>0</v>
      </c>
    </row>
    <row r="31" spans="1:22" x14ac:dyDescent="0.25">
      <c r="A31" s="98" t="s">
        <v>29</v>
      </c>
      <c r="B31" s="87">
        <v>2</v>
      </c>
      <c r="C31" s="87">
        <v>2</v>
      </c>
      <c r="D31" s="87">
        <v>0</v>
      </c>
      <c r="E31" s="87">
        <v>0</v>
      </c>
      <c r="F31" s="87">
        <v>0</v>
      </c>
      <c r="G31" s="87">
        <v>0</v>
      </c>
      <c r="H31" s="95">
        <v>0</v>
      </c>
      <c r="I31" s="94">
        <v>0</v>
      </c>
      <c r="J31" s="87">
        <v>1</v>
      </c>
      <c r="K31" s="95">
        <v>2</v>
      </c>
      <c r="L31" s="94">
        <v>0.11</v>
      </c>
      <c r="M31" s="87">
        <v>0.13</v>
      </c>
      <c r="N31" s="87">
        <v>0.25</v>
      </c>
      <c r="O31" s="87">
        <v>1</v>
      </c>
      <c r="P31" s="111">
        <v>1.01</v>
      </c>
      <c r="Q31" s="92">
        <v>6</v>
      </c>
      <c r="R31" s="87">
        <v>2</v>
      </c>
      <c r="S31" s="87">
        <v>4</v>
      </c>
      <c r="T31" s="87">
        <v>0</v>
      </c>
      <c r="U31" s="87">
        <v>3</v>
      </c>
      <c r="V31" s="95">
        <v>0</v>
      </c>
    </row>
    <row r="32" spans="1:22" x14ac:dyDescent="0.25">
      <c r="A32" s="98" t="s">
        <v>30</v>
      </c>
      <c r="B32" s="87">
        <v>1</v>
      </c>
      <c r="C32" s="87">
        <v>1</v>
      </c>
      <c r="D32" s="87">
        <v>0</v>
      </c>
      <c r="E32" s="87">
        <v>0</v>
      </c>
      <c r="F32" s="87">
        <v>0</v>
      </c>
      <c r="G32" s="87">
        <v>0</v>
      </c>
      <c r="H32" s="95">
        <v>0</v>
      </c>
      <c r="I32" s="94">
        <v>0</v>
      </c>
      <c r="J32" s="87">
        <v>1</v>
      </c>
      <c r="K32" s="95">
        <v>2</v>
      </c>
      <c r="L32" s="113">
        <v>0.06</v>
      </c>
      <c r="M32" s="114">
        <v>0.12</v>
      </c>
      <c r="N32" s="87">
        <v>0.25</v>
      </c>
      <c r="O32" s="87">
        <v>1</v>
      </c>
      <c r="P32" s="111">
        <v>1.01</v>
      </c>
      <c r="Q32" s="92">
        <v>6</v>
      </c>
      <c r="R32" s="87">
        <v>2</v>
      </c>
      <c r="S32" s="87">
        <v>5</v>
      </c>
      <c r="T32" s="87">
        <v>0</v>
      </c>
      <c r="U32" s="87">
        <v>3.3</v>
      </c>
      <c r="V32" s="95">
        <v>0</v>
      </c>
    </row>
    <row r="33" spans="1:22" x14ac:dyDescent="0.25">
      <c r="A33" s="98" t="s">
        <v>31</v>
      </c>
      <c r="B33" s="87">
        <v>0</v>
      </c>
      <c r="C33" s="87">
        <v>0</v>
      </c>
      <c r="D33" s="87">
        <v>0</v>
      </c>
      <c r="E33" s="87">
        <v>0</v>
      </c>
      <c r="F33" s="87">
        <v>0</v>
      </c>
      <c r="G33" s="87">
        <v>0</v>
      </c>
      <c r="H33" s="95">
        <v>0</v>
      </c>
      <c r="I33" s="94">
        <v>0</v>
      </c>
      <c r="J33" s="87">
        <v>1</v>
      </c>
      <c r="K33" s="95">
        <v>2</v>
      </c>
      <c r="L33" s="94">
        <v>0</v>
      </c>
      <c r="M33" s="87">
        <v>0.1</v>
      </c>
      <c r="N33" s="87">
        <v>0.25</v>
      </c>
      <c r="O33" s="87">
        <v>1</v>
      </c>
      <c r="P33" s="111">
        <v>1.01</v>
      </c>
      <c r="Q33" s="124">
        <v>5</v>
      </c>
      <c r="R33" s="123">
        <v>4</v>
      </c>
      <c r="S33" s="123">
        <v>7</v>
      </c>
      <c r="T33" s="87">
        <v>0</v>
      </c>
      <c r="U33" s="87">
        <v>4</v>
      </c>
      <c r="V33" s="95">
        <v>0</v>
      </c>
    </row>
    <row r="34" spans="1:22" x14ac:dyDescent="0.25">
      <c r="A34" s="98" t="s">
        <v>32</v>
      </c>
      <c r="B34" s="87">
        <v>1</v>
      </c>
      <c r="C34" s="87">
        <v>1</v>
      </c>
      <c r="D34" s="87">
        <v>0</v>
      </c>
      <c r="E34" s="87">
        <v>0</v>
      </c>
      <c r="F34" s="87">
        <v>0</v>
      </c>
      <c r="G34" s="87">
        <v>0</v>
      </c>
      <c r="H34" s="95">
        <v>0</v>
      </c>
      <c r="I34" s="94">
        <v>0</v>
      </c>
      <c r="J34" s="87">
        <v>1</v>
      </c>
      <c r="K34" s="95">
        <v>2</v>
      </c>
      <c r="L34" s="94">
        <v>0.06</v>
      </c>
      <c r="M34" s="87">
        <v>0.1</v>
      </c>
      <c r="N34" s="87">
        <v>0.25</v>
      </c>
      <c r="O34" s="87">
        <v>1</v>
      </c>
      <c r="P34" s="111">
        <v>1.01</v>
      </c>
      <c r="Q34" s="92">
        <v>5</v>
      </c>
      <c r="R34" s="87">
        <v>4</v>
      </c>
      <c r="S34" s="87">
        <v>7</v>
      </c>
      <c r="T34" s="87">
        <v>1</v>
      </c>
      <c r="U34" s="87">
        <v>4.3</v>
      </c>
      <c r="V34" s="95">
        <v>0</v>
      </c>
    </row>
    <row r="35" spans="1:22" ht="15.75" thickBot="1" x14ac:dyDescent="0.3">
      <c r="A35" s="98" t="s">
        <v>33</v>
      </c>
      <c r="B35" s="99">
        <v>1</v>
      </c>
      <c r="C35" s="99">
        <v>1</v>
      </c>
      <c r="D35" s="99">
        <v>0</v>
      </c>
      <c r="E35" s="99">
        <v>0</v>
      </c>
      <c r="F35" s="99">
        <v>0</v>
      </c>
      <c r="G35" s="99">
        <v>0</v>
      </c>
      <c r="H35" s="97">
        <v>0</v>
      </c>
      <c r="I35" s="96">
        <v>0</v>
      </c>
      <c r="J35" s="99">
        <v>1</v>
      </c>
      <c r="K35" s="97">
        <v>2</v>
      </c>
      <c r="L35" s="96">
        <v>0.05</v>
      </c>
      <c r="M35" s="99">
        <v>0.09</v>
      </c>
      <c r="N35" s="87">
        <v>0.25</v>
      </c>
      <c r="O35" s="87">
        <v>1</v>
      </c>
      <c r="P35" s="111">
        <v>1.01</v>
      </c>
      <c r="Q35" s="101">
        <v>5</v>
      </c>
      <c r="R35" s="99">
        <v>4</v>
      </c>
      <c r="S35" s="99">
        <v>7</v>
      </c>
      <c r="T35" s="99">
        <v>2</v>
      </c>
      <c r="U35" s="99">
        <v>4.5</v>
      </c>
      <c r="V35" s="97">
        <v>0</v>
      </c>
    </row>
    <row r="77" spans="2:9" x14ac:dyDescent="0.25">
      <c r="B77" t="s">
        <v>35</v>
      </c>
    </row>
    <row r="79" spans="2:9" x14ac:dyDescent="0.25">
      <c r="I79" t="s">
        <v>36</v>
      </c>
    </row>
  </sheetData>
  <mergeCells count="2">
    <mergeCell ref="A1:V1"/>
    <mergeCell ref="A19:V19"/>
  </mergeCells>
  <conditionalFormatting sqref="L3:M3">
    <cfRule type="iconSet" priority="4">
      <iconSet iconSet="3Symbols" reverse="1">
        <cfvo type="percent" val="0"/>
        <cfvo type="num" val="0.26"/>
        <cfvo type="num" val="1"/>
      </iconSet>
    </cfRule>
  </conditionalFormatting>
  <conditionalFormatting sqref="L4:M4">
    <cfRule type="iconSet" priority="6">
      <iconSet iconSet="3Symbols" reverse="1">
        <cfvo type="percent" val="0"/>
        <cfvo type="num" val="0.26"/>
        <cfvo type="num" val="1"/>
      </iconSet>
    </cfRule>
  </conditionalFormatting>
  <conditionalFormatting sqref="L5:M5">
    <cfRule type="iconSet" priority="2">
      <iconSet iconSet="3Symbols" reverse="1">
        <cfvo type="percent" val="0"/>
        <cfvo type="num" val="0.26"/>
        <cfvo type="num" val="1"/>
      </iconSet>
    </cfRule>
  </conditionalFormatting>
  <conditionalFormatting sqref="L6:M6">
    <cfRule type="iconSet" priority="7">
      <iconSet iconSet="3Symbols" reverse="1">
        <cfvo type="percent" val="0"/>
        <cfvo type="num" val="0.26"/>
        <cfvo type="num" val="1"/>
      </iconSet>
    </cfRule>
  </conditionalFormatting>
  <conditionalFormatting sqref="L7:M17 L25:M35">
    <cfRule type="iconSet" priority="9">
      <iconSet iconSet="3Symbols" reverse="1">
        <cfvo type="percent" val="0"/>
        <cfvo type="num" val="0.26"/>
        <cfvo type="num" val="1"/>
      </iconSet>
    </cfRule>
  </conditionalFormatting>
  <conditionalFormatting sqref="L21:M21">
    <cfRule type="iconSet" priority="3">
      <iconSet iconSet="3Symbols" reverse="1">
        <cfvo type="percent" val="0"/>
        <cfvo type="num" val="0.26"/>
        <cfvo type="num" val="1"/>
      </iconSet>
    </cfRule>
  </conditionalFormatting>
  <conditionalFormatting sqref="L22:M22">
    <cfRule type="iconSet" priority="5">
      <iconSet iconSet="3Symbols" reverse="1">
        <cfvo type="percent" val="0"/>
        <cfvo type="num" val="0.26"/>
        <cfvo type="num" val="1"/>
      </iconSet>
    </cfRule>
  </conditionalFormatting>
  <conditionalFormatting sqref="L23:M23">
    <cfRule type="iconSet" priority="1">
      <iconSet iconSet="3Symbols" reverse="1">
        <cfvo type="percent" val="0"/>
        <cfvo type="num" val="0.26"/>
        <cfvo type="num" val="1"/>
      </iconSet>
    </cfRule>
  </conditionalFormatting>
  <conditionalFormatting sqref="L24:M24">
    <cfRule type="iconSet" priority="8">
      <iconSet iconSet="3Symbols" reverse="1">
        <cfvo type="percent" val="0"/>
        <cfvo type="num" val="0.26"/>
        <cfvo type="num" val="1"/>
      </iconSet>
    </cfRule>
  </conditionalFormatting>
  <pageMargins left="0.7" right="0.7" top="0.75" bottom="0.75" header="0.3" footer="0.3"/>
  <pageSetup orientation="portrait" r:id="rId1"/>
  <customProperties>
    <customPr name="PolyworksSheetId" r:id="rId2"/>
  </customProperties>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2ACC9-0596-4622-BD50-739A1258B4BD}">
  <dimension ref="A3:B97"/>
  <sheetViews>
    <sheetView topLeftCell="A43" workbookViewId="0">
      <selection activeCell="A8" sqref="A8"/>
    </sheetView>
  </sheetViews>
  <sheetFormatPr defaultRowHeight="15" x14ac:dyDescent="0.25"/>
  <cols>
    <col min="1" max="2" width="20.85546875" bestFit="1" customWidth="1"/>
    <col min="3" max="3" width="7.85546875" bestFit="1" customWidth="1"/>
    <col min="4" max="4" width="11.28515625" bestFit="1" customWidth="1"/>
    <col min="5" max="5" width="18" bestFit="1" customWidth="1"/>
    <col min="6" max="6" width="16.28515625" bestFit="1" customWidth="1"/>
    <col min="7" max="7" width="12.140625" bestFit="1" customWidth="1"/>
    <col min="8" max="8" width="11.28515625" bestFit="1" customWidth="1"/>
    <col min="9" max="9" width="17.7109375" bestFit="1" customWidth="1"/>
    <col min="10" max="10" width="23.7109375" bestFit="1" customWidth="1"/>
    <col min="11" max="11" width="4.28515625" bestFit="1" customWidth="1"/>
    <col min="12" max="12" width="12" bestFit="1" customWidth="1"/>
    <col min="13" max="13" width="17.28515625" bestFit="1" customWidth="1"/>
    <col min="14" max="14" width="24.42578125" bestFit="1" customWidth="1"/>
    <col min="15" max="15" width="23.7109375" bestFit="1" customWidth="1"/>
    <col min="16" max="16" width="7" bestFit="1" customWidth="1"/>
    <col min="17" max="17" width="11.85546875" bestFit="1" customWidth="1"/>
    <col min="18" max="18" width="10.7109375" bestFit="1" customWidth="1"/>
  </cols>
  <sheetData>
    <row r="3" spans="1:2" x14ac:dyDescent="0.25">
      <c r="A3" s="73" t="s">
        <v>44</v>
      </c>
      <c r="B3" t="s">
        <v>111</v>
      </c>
    </row>
    <row r="4" spans="1:2" x14ac:dyDescent="0.25">
      <c r="A4" s="73" t="s">
        <v>45</v>
      </c>
      <c r="B4" t="s">
        <v>1581</v>
      </c>
    </row>
    <row r="5" spans="1:2" x14ac:dyDescent="0.25">
      <c r="A5" s="73" t="s">
        <v>47</v>
      </c>
      <c r="B5" t="s">
        <v>54</v>
      </c>
    </row>
    <row r="6" spans="1:2" x14ac:dyDescent="0.25">
      <c r="A6" s="73" t="s">
        <v>54</v>
      </c>
      <c r="B6" t="s">
        <v>113</v>
      </c>
    </row>
    <row r="8" spans="1:2" x14ac:dyDescent="0.25">
      <c r="A8" s="73" t="s">
        <v>1583</v>
      </c>
      <c r="B8" t="s">
        <v>1940</v>
      </c>
    </row>
    <row r="9" spans="1:2" x14ac:dyDescent="0.25">
      <c r="A9" s="74">
        <v>2025</v>
      </c>
      <c r="B9">
        <v>286</v>
      </c>
    </row>
    <row r="10" spans="1:2" x14ac:dyDescent="0.25">
      <c r="A10" s="75">
        <v>1</v>
      </c>
      <c r="B10">
        <v>13</v>
      </c>
    </row>
    <row r="11" spans="1:2" x14ac:dyDescent="0.25">
      <c r="A11" s="76" t="s">
        <v>212</v>
      </c>
      <c r="B11">
        <v>3</v>
      </c>
    </row>
    <row r="12" spans="1:2" x14ac:dyDescent="0.25">
      <c r="A12" s="76" t="s">
        <v>225</v>
      </c>
      <c r="B12">
        <v>3</v>
      </c>
    </row>
    <row r="13" spans="1:2" x14ac:dyDescent="0.25">
      <c r="A13" s="76" t="s">
        <v>234</v>
      </c>
      <c r="B13">
        <v>2</v>
      </c>
    </row>
    <row r="14" spans="1:2" x14ac:dyDescent="0.25">
      <c r="A14" s="76" t="s">
        <v>226</v>
      </c>
      <c r="B14">
        <v>1</v>
      </c>
    </row>
    <row r="15" spans="1:2" x14ac:dyDescent="0.25">
      <c r="A15" s="76" t="s">
        <v>1944</v>
      </c>
      <c r="B15">
        <v>4</v>
      </c>
    </row>
    <row r="16" spans="1:2" x14ac:dyDescent="0.25">
      <c r="A16" s="75">
        <v>2</v>
      </c>
      <c r="B16">
        <v>40</v>
      </c>
    </row>
    <row r="17" spans="1:2" x14ac:dyDescent="0.25">
      <c r="A17" s="76" t="s">
        <v>212</v>
      </c>
      <c r="B17">
        <v>23</v>
      </c>
    </row>
    <row r="18" spans="1:2" x14ac:dyDescent="0.25">
      <c r="A18" s="76" t="s">
        <v>225</v>
      </c>
      <c r="B18">
        <v>7</v>
      </c>
    </row>
    <row r="19" spans="1:2" x14ac:dyDescent="0.25">
      <c r="A19" s="76" t="s">
        <v>234</v>
      </c>
      <c r="B19">
        <v>1</v>
      </c>
    </row>
    <row r="20" spans="1:2" x14ac:dyDescent="0.25">
      <c r="A20" s="76" t="s">
        <v>226</v>
      </c>
      <c r="B20">
        <v>5</v>
      </c>
    </row>
    <row r="21" spans="1:2" x14ac:dyDescent="0.25">
      <c r="A21" s="76" t="s">
        <v>1217</v>
      </c>
      <c r="B21">
        <v>1</v>
      </c>
    </row>
    <row r="22" spans="1:2" x14ac:dyDescent="0.25">
      <c r="A22" s="76" t="s">
        <v>1942</v>
      </c>
      <c r="B22">
        <v>3</v>
      </c>
    </row>
    <row r="23" spans="1:2" x14ac:dyDescent="0.25">
      <c r="A23" s="75">
        <v>3</v>
      </c>
      <c r="B23">
        <v>31</v>
      </c>
    </row>
    <row r="24" spans="1:2" x14ac:dyDescent="0.25">
      <c r="A24" s="76" t="s">
        <v>212</v>
      </c>
      <c r="B24">
        <v>22</v>
      </c>
    </row>
    <row r="25" spans="1:2" x14ac:dyDescent="0.25">
      <c r="A25" s="76" t="s">
        <v>225</v>
      </c>
      <c r="B25">
        <v>2</v>
      </c>
    </row>
    <row r="26" spans="1:2" x14ac:dyDescent="0.25">
      <c r="A26" s="76" t="s">
        <v>234</v>
      </c>
      <c r="B26">
        <v>1</v>
      </c>
    </row>
    <row r="27" spans="1:2" x14ac:dyDescent="0.25">
      <c r="A27" s="76" t="s">
        <v>226</v>
      </c>
      <c r="B27">
        <v>1</v>
      </c>
    </row>
    <row r="28" spans="1:2" x14ac:dyDescent="0.25">
      <c r="A28" s="76" t="s">
        <v>1217</v>
      </c>
      <c r="B28">
        <v>2</v>
      </c>
    </row>
    <row r="29" spans="1:2" x14ac:dyDescent="0.25">
      <c r="A29" s="76" t="s">
        <v>1944</v>
      </c>
      <c r="B29">
        <v>3</v>
      </c>
    </row>
    <row r="30" spans="1:2" x14ac:dyDescent="0.25">
      <c r="A30" s="75">
        <v>4</v>
      </c>
      <c r="B30">
        <v>21</v>
      </c>
    </row>
    <row r="31" spans="1:2" x14ac:dyDescent="0.25">
      <c r="A31" s="76" t="s">
        <v>212</v>
      </c>
      <c r="B31">
        <v>17</v>
      </c>
    </row>
    <row r="32" spans="1:2" x14ac:dyDescent="0.25">
      <c r="A32" s="76" t="s">
        <v>225</v>
      </c>
      <c r="B32">
        <v>3</v>
      </c>
    </row>
    <row r="33" spans="1:2" x14ac:dyDescent="0.25">
      <c r="A33" s="76" t="s">
        <v>226</v>
      </c>
      <c r="B33">
        <v>1</v>
      </c>
    </row>
    <row r="34" spans="1:2" x14ac:dyDescent="0.25">
      <c r="A34" s="75">
        <v>5</v>
      </c>
      <c r="B34">
        <v>38</v>
      </c>
    </row>
    <row r="35" spans="1:2" x14ac:dyDescent="0.25">
      <c r="A35" s="76" t="s">
        <v>212</v>
      </c>
      <c r="B35">
        <v>25</v>
      </c>
    </row>
    <row r="36" spans="1:2" x14ac:dyDescent="0.25">
      <c r="A36" s="76" t="s">
        <v>225</v>
      </c>
      <c r="B36">
        <v>6</v>
      </c>
    </row>
    <row r="37" spans="1:2" x14ac:dyDescent="0.25">
      <c r="A37" s="76" t="s">
        <v>234</v>
      </c>
      <c r="B37">
        <v>1</v>
      </c>
    </row>
    <row r="38" spans="1:2" x14ac:dyDescent="0.25">
      <c r="A38" s="76" t="s">
        <v>226</v>
      </c>
      <c r="B38">
        <v>2</v>
      </c>
    </row>
    <row r="39" spans="1:2" x14ac:dyDescent="0.25">
      <c r="A39" s="76" t="s">
        <v>1944</v>
      </c>
      <c r="B39">
        <v>4</v>
      </c>
    </row>
    <row r="40" spans="1:2" x14ac:dyDescent="0.25">
      <c r="A40" s="75">
        <v>6</v>
      </c>
      <c r="B40">
        <v>16</v>
      </c>
    </row>
    <row r="41" spans="1:2" x14ac:dyDescent="0.25">
      <c r="A41" s="76" t="s">
        <v>212</v>
      </c>
      <c r="B41">
        <v>10</v>
      </c>
    </row>
    <row r="42" spans="1:2" x14ac:dyDescent="0.25">
      <c r="A42" s="76" t="s">
        <v>225</v>
      </c>
      <c r="B42">
        <v>1</v>
      </c>
    </row>
    <row r="43" spans="1:2" x14ac:dyDescent="0.25">
      <c r="A43" s="76" t="s">
        <v>226</v>
      </c>
      <c r="B43">
        <v>4</v>
      </c>
    </row>
    <row r="44" spans="1:2" x14ac:dyDescent="0.25">
      <c r="A44" s="76" t="s">
        <v>1217</v>
      </c>
      <c r="B44">
        <v>1</v>
      </c>
    </row>
    <row r="45" spans="1:2" x14ac:dyDescent="0.25">
      <c r="A45" s="75">
        <v>7</v>
      </c>
      <c r="B45">
        <v>20</v>
      </c>
    </row>
    <row r="46" spans="1:2" x14ac:dyDescent="0.25">
      <c r="A46" s="76" t="s">
        <v>212</v>
      </c>
      <c r="B46">
        <v>14</v>
      </c>
    </row>
    <row r="47" spans="1:2" x14ac:dyDescent="0.25">
      <c r="A47" s="76" t="s">
        <v>225</v>
      </c>
      <c r="B47">
        <v>1</v>
      </c>
    </row>
    <row r="48" spans="1:2" x14ac:dyDescent="0.25">
      <c r="A48" s="76" t="s">
        <v>234</v>
      </c>
      <c r="B48">
        <v>2</v>
      </c>
    </row>
    <row r="49" spans="1:2" x14ac:dyDescent="0.25">
      <c r="A49" s="76" t="s">
        <v>226</v>
      </c>
      <c r="B49">
        <v>3</v>
      </c>
    </row>
    <row r="50" spans="1:2" x14ac:dyDescent="0.25">
      <c r="A50" s="75">
        <v>8</v>
      </c>
      <c r="B50">
        <v>30</v>
      </c>
    </row>
    <row r="51" spans="1:2" x14ac:dyDescent="0.25">
      <c r="A51" s="76" t="s">
        <v>212</v>
      </c>
      <c r="B51">
        <v>18</v>
      </c>
    </row>
    <row r="52" spans="1:2" x14ac:dyDescent="0.25">
      <c r="A52" s="76" t="s">
        <v>225</v>
      </c>
      <c r="B52">
        <v>4</v>
      </c>
    </row>
    <row r="53" spans="1:2" x14ac:dyDescent="0.25">
      <c r="A53" s="76" t="s">
        <v>226</v>
      </c>
      <c r="B53">
        <v>5</v>
      </c>
    </row>
    <row r="54" spans="1:2" x14ac:dyDescent="0.25">
      <c r="A54" s="76" t="s">
        <v>1944</v>
      </c>
      <c r="B54">
        <v>2</v>
      </c>
    </row>
    <row r="55" spans="1:2" x14ac:dyDescent="0.25">
      <c r="A55" s="76" t="s">
        <v>1942</v>
      </c>
      <c r="B55">
        <v>1</v>
      </c>
    </row>
    <row r="56" spans="1:2" x14ac:dyDescent="0.25">
      <c r="A56" s="75">
        <v>9</v>
      </c>
      <c r="B56">
        <v>23</v>
      </c>
    </row>
    <row r="57" spans="1:2" x14ac:dyDescent="0.25">
      <c r="A57" s="76" t="s">
        <v>212</v>
      </c>
      <c r="B57">
        <v>9</v>
      </c>
    </row>
    <row r="58" spans="1:2" x14ac:dyDescent="0.25">
      <c r="A58" s="76" t="s">
        <v>225</v>
      </c>
      <c r="B58">
        <v>7</v>
      </c>
    </row>
    <row r="59" spans="1:2" x14ac:dyDescent="0.25">
      <c r="A59" s="76" t="s">
        <v>226</v>
      </c>
      <c r="B59">
        <v>2</v>
      </c>
    </row>
    <row r="60" spans="1:2" x14ac:dyDescent="0.25">
      <c r="A60" s="76" t="s">
        <v>1217</v>
      </c>
      <c r="B60">
        <v>1</v>
      </c>
    </row>
    <row r="61" spans="1:2" x14ac:dyDescent="0.25">
      <c r="A61" s="76" t="s">
        <v>1944</v>
      </c>
      <c r="B61">
        <v>2</v>
      </c>
    </row>
    <row r="62" spans="1:2" x14ac:dyDescent="0.25">
      <c r="A62" s="76" t="s">
        <v>1942</v>
      </c>
      <c r="B62">
        <v>2</v>
      </c>
    </row>
    <row r="63" spans="1:2" x14ac:dyDescent="0.25">
      <c r="A63" s="75">
        <v>10</v>
      </c>
      <c r="B63">
        <v>23</v>
      </c>
    </row>
    <row r="64" spans="1:2" x14ac:dyDescent="0.25">
      <c r="A64" s="76" t="s">
        <v>212</v>
      </c>
      <c r="B64">
        <v>7</v>
      </c>
    </row>
    <row r="65" spans="1:2" x14ac:dyDescent="0.25">
      <c r="A65" s="76" t="s">
        <v>225</v>
      </c>
      <c r="B65">
        <v>6</v>
      </c>
    </row>
    <row r="66" spans="1:2" x14ac:dyDescent="0.25">
      <c r="A66" s="76" t="s">
        <v>226</v>
      </c>
      <c r="B66">
        <v>3</v>
      </c>
    </row>
    <row r="67" spans="1:2" x14ac:dyDescent="0.25">
      <c r="A67" s="76" t="s">
        <v>1217</v>
      </c>
      <c r="B67">
        <v>2</v>
      </c>
    </row>
    <row r="68" spans="1:2" x14ac:dyDescent="0.25">
      <c r="A68" s="76" t="s">
        <v>1944</v>
      </c>
      <c r="B68">
        <v>2</v>
      </c>
    </row>
    <row r="69" spans="1:2" x14ac:dyDescent="0.25">
      <c r="A69" s="76" t="s">
        <v>1942</v>
      </c>
      <c r="B69">
        <v>3</v>
      </c>
    </row>
    <row r="70" spans="1:2" x14ac:dyDescent="0.25">
      <c r="A70" s="75">
        <v>11</v>
      </c>
      <c r="B70">
        <v>14</v>
      </c>
    </row>
    <row r="71" spans="1:2" x14ac:dyDescent="0.25">
      <c r="A71" s="76" t="s">
        <v>212</v>
      </c>
      <c r="B71">
        <v>3</v>
      </c>
    </row>
    <row r="72" spans="1:2" x14ac:dyDescent="0.25">
      <c r="A72" s="76" t="s">
        <v>225</v>
      </c>
      <c r="B72">
        <v>8</v>
      </c>
    </row>
    <row r="73" spans="1:2" x14ac:dyDescent="0.25">
      <c r="A73" s="76" t="s">
        <v>226</v>
      </c>
      <c r="B73">
        <v>1</v>
      </c>
    </row>
    <row r="74" spans="1:2" x14ac:dyDescent="0.25">
      <c r="A74" s="76" t="s">
        <v>1944</v>
      </c>
      <c r="B74">
        <v>1</v>
      </c>
    </row>
    <row r="75" spans="1:2" x14ac:dyDescent="0.25">
      <c r="A75" s="76" t="s">
        <v>1942</v>
      </c>
      <c r="B75">
        <v>1</v>
      </c>
    </row>
    <row r="76" spans="1:2" x14ac:dyDescent="0.25">
      <c r="A76" s="75">
        <v>12</v>
      </c>
      <c r="B76">
        <v>17</v>
      </c>
    </row>
    <row r="77" spans="1:2" x14ac:dyDescent="0.25">
      <c r="A77" s="76" t="s">
        <v>212</v>
      </c>
      <c r="B77">
        <v>11</v>
      </c>
    </row>
    <row r="78" spans="1:2" x14ac:dyDescent="0.25">
      <c r="A78" s="76" t="s">
        <v>234</v>
      </c>
      <c r="B78">
        <v>2</v>
      </c>
    </row>
    <row r="79" spans="1:2" x14ac:dyDescent="0.25">
      <c r="A79" s="76" t="s">
        <v>226</v>
      </c>
      <c r="B79">
        <v>2</v>
      </c>
    </row>
    <row r="80" spans="1:2" x14ac:dyDescent="0.25">
      <c r="A80" s="76" t="s">
        <v>1217</v>
      </c>
      <c r="B80">
        <v>1</v>
      </c>
    </row>
    <row r="81" spans="1:2" x14ac:dyDescent="0.25">
      <c r="A81" s="76" t="s">
        <v>1944</v>
      </c>
      <c r="B81">
        <v>1</v>
      </c>
    </row>
    <row r="82" spans="1:2" x14ac:dyDescent="0.25">
      <c r="A82" s="74">
        <v>2026</v>
      </c>
      <c r="B82">
        <v>7</v>
      </c>
    </row>
    <row r="83" spans="1:2" x14ac:dyDescent="0.25">
      <c r="A83" s="75">
        <v>1</v>
      </c>
      <c r="B83">
        <v>7</v>
      </c>
    </row>
    <row r="84" spans="1:2" x14ac:dyDescent="0.25">
      <c r="A84" s="76" t="s">
        <v>212</v>
      </c>
      <c r="B84">
        <v>2</v>
      </c>
    </row>
    <row r="85" spans="1:2" x14ac:dyDescent="0.25">
      <c r="A85" s="76" t="s">
        <v>225</v>
      </c>
      <c r="B85">
        <v>2</v>
      </c>
    </row>
    <row r="86" spans="1:2" x14ac:dyDescent="0.25">
      <c r="A86" s="76" t="s">
        <v>226</v>
      </c>
      <c r="B86">
        <v>2</v>
      </c>
    </row>
    <row r="87" spans="1:2" x14ac:dyDescent="0.25">
      <c r="A87" s="76" t="s">
        <v>1944</v>
      </c>
      <c r="B87">
        <v>1</v>
      </c>
    </row>
    <row r="88" spans="1:2" x14ac:dyDescent="0.25">
      <c r="A88" s="74" t="s">
        <v>134</v>
      </c>
      <c r="B88">
        <v>1</v>
      </c>
    </row>
    <row r="89" spans="1:2" x14ac:dyDescent="0.25">
      <c r="A89" s="75" t="s">
        <v>119</v>
      </c>
      <c r="B89">
        <v>1</v>
      </c>
    </row>
    <row r="90" spans="1:2" x14ac:dyDescent="0.25">
      <c r="A90" s="76" t="s">
        <v>225</v>
      </c>
      <c r="B90">
        <v>1</v>
      </c>
    </row>
    <row r="91" spans="1:2" x14ac:dyDescent="0.25">
      <c r="A91" s="74" t="s">
        <v>346</v>
      </c>
      <c r="B91">
        <v>2</v>
      </c>
    </row>
    <row r="92" spans="1:2" x14ac:dyDescent="0.25">
      <c r="A92" s="75" t="s">
        <v>119</v>
      </c>
      <c r="B92">
        <v>2</v>
      </c>
    </row>
    <row r="93" spans="1:2" x14ac:dyDescent="0.25">
      <c r="A93" s="76" t="s">
        <v>212</v>
      </c>
      <c r="B93">
        <v>2</v>
      </c>
    </row>
    <row r="94" spans="1:2" x14ac:dyDescent="0.25">
      <c r="A94" s="74" t="s">
        <v>1584</v>
      </c>
      <c r="B94">
        <v>1</v>
      </c>
    </row>
    <row r="95" spans="1:2" x14ac:dyDescent="0.25">
      <c r="A95" s="75" t="s">
        <v>1584</v>
      </c>
      <c r="B95">
        <v>1</v>
      </c>
    </row>
    <row r="96" spans="1:2" x14ac:dyDescent="0.25">
      <c r="A96" s="76" t="s">
        <v>212</v>
      </c>
      <c r="B96">
        <v>1</v>
      </c>
    </row>
    <row r="97" spans="1:2" x14ac:dyDescent="0.25">
      <c r="A97" s="74" t="s">
        <v>1585</v>
      </c>
      <c r="B97">
        <v>297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53E0F-3725-4E80-9573-981C8ACFAC07}">
  <dimension ref="A1:N105"/>
  <sheetViews>
    <sheetView topLeftCell="A70" workbookViewId="0">
      <selection activeCell="T103" sqref="T103"/>
    </sheetView>
  </sheetViews>
  <sheetFormatPr defaultRowHeight="15" x14ac:dyDescent="0.25"/>
  <cols>
    <col min="1" max="1" width="12.5703125" customWidth="1"/>
  </cols>
  <sheetData>
    <row r="1" spans="1:2" x14ac:dyDescent="0.25">
      <c r="A1" s="74" t="s">
        <v>119</v>
      </c>
      <c r="B1">
        <v>73</v>
      </c>
    </row>
    <row r="2" spans="1:2" x14ac:dyDescent="0.25">
      <c r="A2" s="74" t="s">
        <v>120</v>
      </c>
      <c r="B2">
        <v>26</v>
      </c>
    </row>
    <row r="3" spans="1:2" x14ac:dyDescent="0.25">
      <c r="A3" s="74" t="s">
        <v>1059</v>
      </c>
      <c r="B3">
        <v>22</v>
      </c>
    </row>
    <row r="4" spans="1:2" x14ac:dyDescent="0.25">
      <c r="A4" s="74" t="s">
        <v>180</v>
      </c>
      <c r="B4">
        <v>19</v>
      </c>
    </row>
    <row r="5" spans="1:2" x14ac:dyDescent="0.25">
      <c r="A5" s="286" t="s">
        <v>231</v>
      </c>
      <c r="B5">
        <v>16</v>
      </c>
    </row>
    <row r="6" spans="1:2" x14ac:dyDescent="0.25">
      <c r="A6" s="74" t="s">
        <v>301</v>
      </c>
      <c r="B6">
        <v>8</v>
      </c>
    </row>
    <row r="7" spans="1:2" x14ac:dyDescent="0.25">
      <c r="A7" s="74" t="s">
        <v>200</v>
      </c>
      <c r="B7">
        <v>5</v>
      </c>
    </row>
    <row r="8" spans="1:2" x14ac:dyDescent="0.25">
      <c r="A8" s="74" t="s">
        <v>239</v>
      </c>
      <c r="B8">
        <v>4</v>
      </c>
    </row>
    <row r="9" spans="1:2" x14ac:dyDescent="0.25">
      <c r="A9" s="74" t="s">
        <v>268</v>
      </c>
      <c r="B9">
        <v>4</v>
      </c>
    </row>
    <row r="10" spans="1:2" x14ac:dyDescent="0.25">
      <c r="A10" s="74" t="s">
        <v>1020</v>
      </c>
      <c r="B10">
        <v>4</v>
      </c>
    </row>
    <row r="11" spans="1:2" x14ac:dyDescent="0.25">
      <c r="A11" s="74" t="s">
        <v>1159</v>
      </c>
      <c r="B11">
        <v>8</v>
      </c>
    </row>
    <row r="12" spans="1:2" x14ac:dyDescent="0.25">
      <c r="A12" s="286" t="s">
        <v>270</v>
      </c>
      <c r="B12">
        <v>4</v>
      </c>
    </row>
    <row r="13" spans="1:2" x14ac:dyDescent="0.25">
      <c r="A13" s="74" t="s">
        <v>345</v>
      </c>
      <c r="B13">
        <v>4</v>
      </c>
    </row>
    <row r="14" spans="1:2" x14ac:dyDescent="0.25">
      <c r="A14" s="74" t="s">
        <v>1283</v>
      </c>
      <c r="B14">
        <v>4</v>
      </c>
    </row>
    <row r="15" spans="1:2" x14ac:dyDescent="0.25">
      <c r="A15" s="74" t="s">
        <v>399</v>
      </c>
      <c r="B15">
        <v>3</v>
      </c>
    </row>
    <row r="16" spans="1:2" x14ac:dyDescent="0.25">
      <c r="A16" s="286" t="s">
        <v>676</v>
      </c>
      <c r="B16">
        <v>3</v>
      </c>
    </row>
    <row r="17" spans="1:2" x14ac:dyDescent="0.25">
      <c r="A17" s="286" t="s">
        <v>846</v>
      </c>
      <c r="B17">
        <v>3</v>
      </c>
    </row>
    <row r="18" spans="1:2" x14ac:dyDescent="0.25">
      <c r="A18" s="286" t="s">
        <v>318</v>
      </c>
      <c r="B18">
        <v>3</v>
      </c>
    </row>
    <row r="19" spans="1:2" x14ac:dyDescent="0.25">
      <c r="A19" s="74" t="s">
        <v>322</v>
      </c>
      <c r="B19">
        <v>3</v>
      </c>
    </row>
    <row r="20" spans="1:2" x14ac:dyDescent="0.25">
      <c r="A20" s="74" t="s">
        <v>298</v>
      </c>
      <c r="B20">
        <v>3</v>
      </c>
    </row>
    <row r="21" spans="1:2" x14ac:dyDescent="0.25">
      <c r="A21" s="74" t="s">
        <v>325</v>
      </c>
      <c r="B21">
        <v>3</v>
      </c>
    </row>
    <row r="22" spans="1:2" x14ac:dyDescent="0.25">
      <c r="A22" s="74" t="s">
        <v>1387</v>
      </c>
      <c r="B22">
        <v>3</v>
      </c>
    </row>
    <row r="23" spans="1:2" x14ac:dyDescent="0.25">
      <c r="A23" s="74" t="s">
        <v>326</v>
      </c>
      <c r="B23">
        <v>3</v>
      </c>
    </row>
    <row r="24" spans="1:2" x14ac:dyDescent="0.25">
      <c r="A24" s="74" t="s">
        <v>1315</v>
      </c>
      <c r="B24">
        <v>3</v>
      </c>
    </row>
    <row r="25" spans="1:2" x14ac:dyDescent="0.25">
      <c r="A25" s="74" t="s">
        <v>333</v>
      </c>
      <c r="B25">
        <v>2</v>
      </c>
    </row>
    <row r="26" spans="1:2" x14ac:dyDescent="0.25">
      <c r="A26" s="74" t="s">
        <v>243</v>
      </c>
      <c r="B26">
        <v>2</v>
      </c>
    </row>
    <row r="27" spans="1:2" x14ac:dyDescent="0.25">
      <c r="A27" s="74" t="s">
        <v>265</v>
      </c>
      <c r="B27">
        <v>2</v>
      </c>
    </row>
    <row r="28" spans="1:2" x14ac:dyDescent="0.25">
      <c r="A28" s="74" t="s">
        <v>1200</v>
      </c>
      <c r="B28">
        <v>2</v>
      </c>
    </row>
    <row r="29" spans="1:2" x14ac:dyDescent="0.25">
      <c r="A29" s="74" t="s">
        <v>321</v>
      </c>
      <c r="B29">
        <v>2</v>
      </c>
    </row>
    <row r="30" spans="1:2" x14ac:dyDescent="0.25">
      <c r="A30" s="74" t="s">
        <v>834</v>
      </c>
      <c r="B30">
        <v>2</v>
      </c>
    </row>
    <row r="31" spans="1:2" x14ac:dyDescent="0.25">
      <c r="A31" s="74" t="s">
        <v>323</v>
      </c>
      <c r="B31">
        <v>2</v>
      </c>
    </row>
    <row r="32" spans="1:2" x14ac:dyDescent="0.25">
      <c r="A32" s="74" t="s">
        <v>1170</v>
      </c>
      <c r="B32">
        <v>2</v>
      </c>
    </row>
    <row r="33" spans="1:7" x14ac:dyDescent="0.25">
      <c r="A33" s="74" t="s">
        <v>1454</v>
      </c>
      <c r="B33">
        <v>2</v>
      </c>
    </row>
    <row r="34" spans="1:7" x14ac:dyDescent="0.25">
      <c r="A34" s="74" t="s">
        <v>801</v>
      </c>
      <c r="B34">
        <v>2</v>
      </c>
    </row>
    <row r="35" spans="1:7" x14ac:dyDescent="0.25">
      <c r="A35" s="74" t="s">
        <v>1502</v>
      </c>
      <c r="B35">
        <v>1</v>
      </c>
      <c r="F35" s="74" t="s">
        <v>212</v>
      </c>
      <c r="G35">
        <v>168</v>
      </c>
    </row>
    <row r="36" spans="1:7" x14ac:dyDescent="0.25">
      <c r="A36" s="74" t="s">
        <v>335</v>
      </c>
      <c r="B36">
        <v>1</v>
      </c>
      <c r="F36" s="74" t="s">
        <v>225</v>
      </c>
      <c r="G36">
        <v>50</v>
      </c>
    </row>
    <row r="37" spans="1:7" x14ac:dyDescent="0.25">
      <c r="A37" s="74" t="s">
        <v>686</v>
      </c>
      <c r="B37">
        <v>1</v>
      </c>
      <c r="F37" s="74" t="s">
        <v>226</v>
      </c>
      <c r="G37">
        <v>32</v>
      </c>
    </row>
    <row r="38" spans="1:7" x14ac:dyDescent="0.25">
      <c r="A38" s="74" t="s">
        <v>320</v>
      </c>
      <c r="B38">
        <v>1</v>
      </c>
      <c r="F38" s="74" t="s">
        <v>1944</v>
      </c>
      <c r="G38">
        <v>20</v>
      </c>
    </row>
    <row r="39" spans="1:7" x14ac:dyDescent="0.25">
      <c r="A39" s="74" t="s">
        <v>1460</v>
      </c>
      <c r="B39">
        <v>1</v>
      </c>
      <c r="F39" s="74" t="s">
        <v>1942</v>
      </c>
      <c r="G39">
        <v>10</v>
      </c>
    </row>
    <row r="40" spans="1:7" x14ac:dyDescent="0.25">
      <c r="A40" s="74" t="s">
        <v>336</v>
      </c>
      <c r="B40">
        <v>1</v>
      </c>
      <c r="F40" s="74" t="s">
        <v>234</v>
      </c>
      <c r="G40">
        <v>9</v>
      </c>
    </row>
    <row r="41" spans="1:7" x14ac:dyDescent="0.25">
      <c r="A41" s="74" t="s">
        <v>1910</v>
      </c>
      <c r="B41">
        <v>1</v>
      </c>
      <c r="F41" s="74" t="s">
        <v>1217</v>
      </c>
      <c r="G41">
        <v>8</v>
      </c>
    </row>
    <row r="42" spans="1:7" x14ac:dyDescent="0.25">
      <c r="A42" s="74" t="s">
        <v>1925</v>
      </c>
      <c r="B42">
        <v>1</v>
      </c>
    </row>
    <row r="43" spans="1:7" x14ac:dyDescent="0.25">
      <c r="A43" s="74" t="s">
        <v>679</v>
      </c>
      <c r="B43">
        <v>1</v>
      </c>
    </row>
    <row r="44" spans="1:7" x14ac:dyDescent="0.25">
      <c r="A44" s="74" t="s">
        <v>1451</v>
      </c>
      <c r="B44">
        <v>1</v>
      </c>
    </row>
    <row r="45" spans="1:7" x14ac:dyDescent="0.25">
      <c r="A45" s="74" t="s">
        <v>1216</v>
      </c>
      <c r="B45">
        <v>1</v>
      </c>
    </row>
    <row r="46" spans="1:7" x14ac:dyDescent="0.25">
      <c r="A46" s="74" t="s">
        <v>691</v>
      </c>
      <c r="B46">
        <v>1</v>
      </c>
    </row>
    <row r="47" spans="1:7" x14ac:dyDescent="0.25">
      <c r="A47" s="74" t="s">
        <v>1085</v>
      </c>
      <c r="B47">
        <v>1</v>
      </c>
    </row>
    <row r="48" spans="1:7" x14ac:dyDescent="0.25">
      <c r="A48" s="74" t="s">
        <v>329</v>
      </c>
      <c r="B48">
        <v>1</v>
      </c>
    </row>
    <row r="49" spans="1:7" x14ac:dyDescent="0.25">
      <c r="A49" s="74" t="s">
        <v>1301</v>
      </c>
      <c r="B49">
        <v>1</v>
      </c>
    </row>
    <row r="50" spans="1:7" x14ac:dyDescent="0.25">
      <c r="A50" s="74" t="s">
        <v>262</v>
      </c>
      <c r="B50">
        <v>1</v>
      </c>
    </row>
    <row r="51" spans="1:7" x14ac:dyDescent="0.25">
      <c r="A51" s="74" t="s">
        <v>233</v>
      </c>
      <c r="B51">
        <v>1</v>
      </c>
    </row>
    <row r="52" spans="1:7" x14ac:dyDescent="0.25">
      <c r="A52" s="74" t="s">
        <v>232</v>
      </c>
      <c r="B52">
        <v>1</v>
      </c>
      <c r="F52" s="74" t="s">
        <v>114</v>
      </c>
      <c r="G52">
        <v>213</v>
      </c>
    </row>
    <row r="53" spans="1:7" x14ac:dyDescent="0.25">
      <c r="A53" s="74" t="s">
        <v>264</v>
      </c>
      <c r="B53">
        <v>1</v>
      </c>
      <c r="F53" s="74" t="s">
        <v>123</v>
      </c>
      <c r="G53">
        <v>21</v>
      </c>
    </row>
    <row r="54" spans="1:7" x14ac:dyDescent="0.25">
      <c r="A54" s="74" t="s">
        <v>331</v>
      </c>
      <c r="B54">
        <v>1</v>
      </c>
      <c r="F54" s="74" t="s">
        <v>126</v>
      </c>
      <c r="G54">
        <v>18</v>
      </c>
    </row>
    <row r="55" spans="1:7" x14ac:dyDescent="0.25">
      <c r="A55" s="74" t="s">
        <v>1491</v>
      </c>
      <c r="B55">
        <v>1</v>
      </c>
      <c r="F55" s="74" t="s">
        <v>109</v>
      </c>
      <c r="G55">
        <v>18</v>
      </c>
    </row>
    <row r="56" spans="1:7" x14ac:dyDescent="0.25">
      <c r="A56" s="74" t="s">
        <v>391</v>
      </c>
      <c r="B56">
        <v>1</v>
      </c>
      <c r="F56" s="74" t="s">
        <v>102</v>
      </c>
      <c r="G56">
        <v>11</v>
      </c>
    </row>
    <row r="57" spans="1:7" x14ac:dyDescent="0.25">
      <c r="A57" s="74" t="s">
        <v>330</v>
      </c>
      <c r="B57">
        <v>1</v>
      </c>
      <c r="F57" s="74" t="s">
        <v>666</v>
      </c>
      <c r="G57">
        <v>7</v>
      </c>
    </row>
    <row r="58" spans="1:7" x14ac:dyDescent="0.25">
      <c r="A58" s="74" t="s">
        <v>1126</v>
      </c>
      <c r="B58">
        <v>1</v>
      </c>
      <c r="F58" s="74" t="s">
        <v>350</v>
      </c>
      <c r="G58">
        <v>2</v>
      </c>
    </row>
    <row r="59" spans="1:7" x14ac:dyDescent="0.25">
      <c r="A59" s="74" t="s">
        <v>621</v>
      </c>
      <c r="B59">
        <v>1</v>
      </c>
      <c r="F59" s="74" t="s">
        <v>872</v>
      </c>
      <c r="G59">
        <v>2</v>
      </c>
    </row>
    <row r="60" spans="1:7" x14ac:dyDescent="0.25">
      <c r="A60" s="74" t="s">
        <v>1919</v>
      </c>
      <c r="B60">
        <v>1</v>
      </c>
      <c r="F60" s="74" t="s">
        <v>152</v>
      </c>
      <c r="G60">
        <v>1</v>
      </c>
    </row>
    <row r="61" spans="1:7" x14ac:dyDescent="0.25">
      <c r="A61" s="74" t="s">
        <v>386</v>
      </c>
      <c r="B61">
        <v>1</v>
      </c>
      <c r="F61" s="74" t="s">
        <v>383</v>
      </c>
      <c r="G61">
        <v>1</v>
      </c>
    </row>
    <row r="62" spans="1:7" x14ac:dyDescent="0.25">
      <c r="A62" s="74" t="s">
        <v>341</v>
      </c>
      <c r="B62">
        <v>1</v>
      </c>
      <c r="F62" s="74" t="s">
        <v>890</v>
      </c>
      <c r="G62">
        <v>1</v>
      </c>
    </row>
    <row r="63" spans="1:7" x14ac:dyDescent="0.25">
      <c r="A63" s="74" t="s">
        <v>112</v>
      </c>
      <c r="B63">
        <v>1</v>
      </c>
      <c r="F63" s="74" t="s">
        <v>371</v>
      </c>
      <c r="G63">
        <v>1</v>
      </c>
    </row>
    <row r="64" spans="1:7" x14ac:dyDescent="0.25">
      <c r="A64" s="74" t="s">
        <v>317</v>
      </c>
      <c r="B64">
        <v>1</v>
      </c>
      <c r="F64" s="74" t="s">
        <v>1584</v>
      </c>
      <c r="G64">
        <v>1</v>
      </c>
    </row>
    <row r="65" spans="1:14" x14ac:dyDescent="0.25">
      <c r="A65" s="74" t="s">
        <v>314</v>
      </c>
      <c r="B65">
        <v>1</v>
      </c>
    </row>
    <row r="66" spans="1:14" x14ac:dyDescent="0.25">
      <c r="A66" s="74" t="s">
        <v>840</v>
      </c>
      <c r="B66">
        <v>1</v>
      </c>
    </row>
    <row r="67" spans="1:14" x14ac:dyDescent="0.25">
      <c r="A67" s="74" t="s">
        <v>245</v>
      </c>
      <c r="B67">
        <v>1</v>
      </c>
    </row>
    <row r="68" spans="1:14" x14ac:dyDescent="0.25">
      <c r="A68" s="74" t="s">
        <v>1393</v>
      </c>
      <c r="B68">
        <v>1</v>
      </c>
    </row>
    <row r="69" spans="1:14" x14ac:dyDescent="0.25">
      <c r="A69" s="74" t="s">
        <v>273</v>
      </c>
      <c r="B69">
        <v>1</v>
      </c>
    </row>
    <row r="70" spans="1:14" x14ac:dyDescent="0.25">
      <c r="A70" s="74" t="s">
        <v>917</v>
      </c>
      <c r="B70">
        <v>1</v>
      </c>
      <c r="F70" s="74"/>
      <c r="K70" s="74" t="s">
        <v>136</v>
      </c>
      <c r="L70">
        <v>82</v>
      </c>
      <c r="N70" s="74"/>
    </row>
    <row r="71" spans="1:14" x14ac:dyDescent="0.25">
      <c r="A71" s="74" t="s">
        <v>478</v>
      </c>
      <c r="B71">
        <v>1</v>
      </c>
      <c r="F71" s="74"/>
      <c r="K71" s="74" t="s">
        <v>206</v>
      </c>
      <c r="L71">
        <v>28</v>
      </c>
      <c r="N71" s="74"/>
    </row>
    <row r="72" spans="1:14" x14ac:dyDescent="0.25">
      <c r="A72" s="74" t="s">
        <v>1272</v>
      </c>
      <c r="B72">
        <v>1</v>
      </c>
      <c r="F72" s="74"/>
      <c r="K72" s="74" t="s">
        <v>1946</v>
      </c>
      <c r="L72">
        <v>18</v>
      </c>
      <c r="N72" s="74"/>
    </row>
    <row r="73" spans="1:14" x14ac:dyDescent="0.25">
      <c r="A73" s="74" t="s">
        <v>484</v>
      </c>
      <c r="B73">
        <v>1</v>
      </c>
      <c r="F73" s="74"/>
      <c r="K73" s="74" t="s">
        <v>132</v>
      </c>
      <c r="L73">
        <v>14</v>
      </c>
      <c r="N73" s="74"/>
    </row>
    <row r="74" spans="1:14" x14ac:dyDescent="0.25">
      <c r="A74" s="74" t="s">
        <v>722</v>
      </c>
      <c r="B74">
        <v>1</v>
      </c>
      <c r="F74" s="74"/>
      <c r="K74" s="74" t="s">
        <v>1193</v>
      </c>
      <c r="L74">
        <v>7</v>
      </c>
      <c r="N74" s="74"/>
    </row>
    <row r="75" spans="1:14" x14ac:dyDescent="0.25">
      <c r="A75" s="74" t="s">
        <v>235</v>
      </c>
      <c r="B75">
        <v>1</v>
      </c>
      <c r="F75" s="74"/>
      <c r="K75" s="74" t="s">
        <v>1948</v>
      </c>
      <c r="L75">
        <v>5</v>
      </c>
      <c r="N75" s="74"/>
    </row>
    <row r="76" spans="1:14" x14ac:dyDescent="0.25">
      <c r="A76" s="74" t="s">
        <v>775</v>
      </c>
      <c r="B76">
        <v>1</v>
      </c>
      <c r="F76" s="74"/>
      <c r="K76" s="74" t="s">
        <v>115</v>
      </c>
      <c r="L76">
        <v>3</v>
      </c>
      <c r="N76" s="74"/>
    </row>
    <row r="77" spans="1:14" x14ac:dyDescent="0.25">
      <c r="A77" s="74" t="s">
        <v>1440</v>
      </c>
      <c r="B77">
        <v>1</v>
      </c>
      <c r="F77" s="74"/>
      <c r="K77" s="74" t="s">
        <v>328</v>
      </c>
      <c r="L77">
        <v>3</v>
      </c>
      <c r="N77" s="74"/>
    </row>
    <row r="78" spans="1:14" x14ac:dyDescent="0.25">
      <c r="A78" s="74" t="s">
        <v>1476</v>
      </c>
      <c r="B78">
        <v>1</v>
      </c>
      <c r="F78" s="74"/>
      <c r="K78" s="74" t="s">
        <v>1947</v>
      </c>
      <c r="L78">
        <v>2</v>
      </c>
      <c r="N78" s="74"/>
    </row>
    <row r="79" spans="1:14" x14ac:dyDescent="0.25">
      <c r="A79" s="74" t="s">
        <v>1145</v>
      </c>
      <c r="B79">
        <v>1</v>
      </c>
      <c r="F79" s="74"/>
      <c r="K79" s="74" t="s">
        <v>103</v>
      </c>
      <c r="L79">
        <v>2</v>
      </c>
      <c r="N79" s="74"/>
    </row>
    <row r="80" spans="1:14" x14ac:dyDescent="0.25">
      <c r="A80" s="74" t="s">
        <v>1140</v>
      </c>
      <c r="B80">
        <v>1</v>
      </c>
      <c r="F80" s="74"/>
      <c r="K80" s="74" t="s">
        <v>615</v>
      </c>
      <c r="L80">
        <v>1</v>
      </c>
      <c r="N80" s="74"/>
    </row>
    <row r="81" spans="1:14" x14ac:dyDescent="0.25">
      <c r="F81" s="74"/>
      <c r="K81" s="74" t="s">
        <v>121</v>
      </c>
      <c r="L81">
        <v>1</v>
      </c>
      <c r="N81" s="74"/>
    </row>
    <row r="82" spans="1:14" x14ac:dyDescent="0.25">
      <c r="F82" s="74"/>
      <c r="K82" s="74" t="s">
        <v>143</v>
      </c>
      <c r="L82">
        <v>1</v>
      </c>
      <c r="N82" s="74"/>
    </row>
    <row r="83" spans="1:14" x14ac:dyDescent="0.25">
      <c r="A83" s="74" t="s">
        <v>1941</v>
      </c>
      <c r="B83">
        <f>SUM(B1:B82)</f>
        <v>297</v>
      </c>
      <c r="F83" s="74"/>
      <c r="K83" s="74" t="s">
        <v>1245</v>
      </c>
      <c r="L83">
        <v>1</v>
      </c>
      <c r="N83" s="74"/>
    </row>
    <row r="84" spans="1:14" x14ac:dyDescent="0.25">
      <c r="F84" s="74"/>
      <c r="K84" s="74" t="s">
        <v>1584</v>
      </c>
      <c r="L84">
        <v>1</v>
      </c>
      <c r="N84" s="74"/>
    </row>
    <row r="85" spans="1:14" x14ac:dyDescent="0.25">
      <c r="K85" s="74" t="s">
        <v>1950</v>
      </c>
      <c r="L85">
        <v>1</v>
      </c>
      <c r="N85" s="74"/>
    </row>
    <row r="90" spans="1:14" x14ac:dyDescent="0.25">
      <c r="C90" t="s">
        <v>1</v>
      </c>
      <c r="D90" t="s">
        <v>1951</v>
      </c>
      <c r="E90" t="s">
        <v>347</v>
      </c>
      <c r="F90" t="s">
        <v>1952</v>
      </c>
      <c r="G90" t="s">
        <v>132</v>
      </c>
    </row>
    <row r="91" spans="1:14" x14ac:dyDescent="0.25">
      <c r="C91">
        <v>1</v>
      </c>
      <c r="D91">
        <v>0</v>
      </c>
      <c r="E91">
        <v>0</v>
      </c>
      <c r="F91">
        <v>0</v>
      </c>
      <c r="G91">
        <v>3</v>
      </c>
    </row>
    <row r="92" spans="1:14" x14ac:dyDescent="0.25">
      <c r="C92" s="75">
        <v>2</v>
      </c>
      <c r="D92">
        <v>15</v>
      </c>
      <c r="E92">
        <v>0</v>
      </c>
      <c r="F92">
        <v>0</v>
      </c>
      <c r="G92">
        <v>4</v>
      </c>
    </row>
    <row r="93" spans="1:14" x14ac:dyDescent="0.25">
      <c r="C93" s="75">
        <v>3</v>
      </c>
      <c r="D93">
        <v>15</v>
      </c>
      <c r="E93">
        <v>3</v>
      </c>
      <c r="F93">
        <v>2</v>
      </c>
      <c r="G93">
        <v>1</v>
      </c>
    </row>
    <row r="94" spans="1:14" x14ac:dyDescent="0.25">
      <c r="C94" s="75">
        <v>4</v>
      </c>
      <c r="D94">
        <v>1</v>
      </c>
      <c r="E94">
        <v>13</v>
      </c>
      <c r="F94">
        <v>1</v>
      </c>
      <c r="G94">
        <v>1</v>
      </c>
    </row>
    <row r="95" spans="1:14" x14ac:dyDescent="0.25">
      <c r="C95" s="75">
        <v>5</v>
      </c>
      <c r="D95">
        <v>9</v>
      </c>
      <c r="E95">
        <v>9</v>
      </c>
      <c r="F95">
        <v>1</v>
      </c>
      <c r="G95">
        <v>1</v>
      </c>
    </row>
    <row r="96" spans="1:14" x14ac:dyDescent="0.25">
      <c r="C96" s="75">
        <v>6</v>
      </c>
      <c r="D96">
        <v>5</v>
      </c>
      <c r="E96">
        <v>2</v>
      </c>
      <c r="F96">
        <v>0</v>
      </c>
      <c r="G96">
        <v>0</v>
      </c>
    </row>
    <row r="97" spans="3:7" x14ac:dyDescent="0.25">
      <c r="C97" s="75">
        <v>7</v>
      </c>
      <c r="D97">
        <v>11</v>
      </c>
      <c r="E97">
        <v>0</v>
      </c>
      <c r="F97">
        <v>1</v>
      </c>
      <c r="G97">
        <v>0</v>
      </c>
    </row>
    <row r="98" spans="3:7" x14ac:dyDescent="0.25">
      <c r="C98" s="75">
        <v>8</v>
      </c>
      <c r="D98">
        <v>15</v>
      </c>
      <c r="E98">
        <v>1</v>
      </c>
      <c r="F98">
        <v>1</v>
      </c>
      <c r="G98">
        <v>0</v>
      </c>
    </row>
    <row r="99" spans="3:7" x14ac:dyDescent="0.25">
      <c r="C99" s="75">
        <v>9</v>
      </c>
      <c r="D99">
        <v>0</v>
      </c>
      <c r="E99">
        <v>0</v>
      </c>
      <c r="F99">
        <v>4</v>
      </c>
      <c r="G99">
        <v>1</v>
      </c>
    </row>
    <row r="100" spans="3:7" x14ac:dyDescent="0.25">
      <c r="C100" s="75">
        <v>10</v>
      </c>
      <c r="D100">
        <v>2</v>
      </c>
      <c r="E100">
        <v>0</v>
      </c>
      <c r="F100">
        <v>5</v>
      </c>
      <c r="G100">
        <v>0</v>
      </c>
    </row>
    <row r="101" spans="3:7" x14ac:dyDescent="0.25">
      <c r="C101" s="75">
        <v>11</v>
      </c>
      <c r="D101">
        <v>2</v>
      </c>
      <c r="E101">
        <v>0</v>
      </c>
      <c r="F101">
        <v>0</v>
      </c>
      <c r="G101">
        <v>0</v>
      </c>
    </row>
    <row r="102" spans="3:7" x14ac:dyDescent="0.25">
      <c r="C102" s="75">
        <v>12</v>
      </c>
      <c r="D102">
        <v>7</v>
      </c>
      <c r="E102">
        <v>0</v>
      </c>
      <c r="F102">
        <v>3</v>
      </c>
      <c r="G102">
        <v>3</v>
      </c>
    </row>
    <row r="105" spans="3:7" x14ac:dyDescent="0.25">
      <c r="C105" t="s">
        <v>1941</v>
      </c>
      <c r="D105">
        <f>SUM(D91:D104)</f>
        <v>82</v>
      </c>
      <c r="E105">
        <f>SUM(E91:E104)</f>
        <v>28</v>
      </c>
      <c r="F105">
        <f>SUM(F91:F104)</f>
        <v>18</v>
      </c>
      <c r="G105">
        <f>SUM(G91:G104)</f>
        <v>14</v>
      </c>
    </row>
  </sheetData>
  <sortState xmlns:xlrd2="http://schemas.microsoft.com/office/spreadsheetml/2017/richdata2" ref="K70:L85">
    <sortCondition descending="1" ref="L70:L85"/>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4D007-4444-499C-811D-3D71D3E0A4ED}">
  <sheetPr>
    <pageSetUpPr fitToPage="1"/>
  </sheetPr>
  <dimension ref="A1:AV657"/>
  <sheetViews>
    <sheetView zoomScaleNormal="100" zoomScaleSheetLayoutView="110" workbookViewId="0">
      <pane xSplit="3" ySplit="3" topLeftCell="D241" activePane="bottomRight" state="frozen"/>
      <selection pane="topRight" activeCell="D1" sqref="D1"/>
      <selection pane="bottomLeft" activeCell="A4" sqref="A4"/>
      <selection pane="bottomRight" activeCell="L1" sqref="L1:L1048576"/>
    </sheetView>
  </sheetViews>
  <sheetFormatPr defaultColWidth="9.28515625" defaultRowHeight="15" x14ac:dyDescent="0.25"/>
  <cols>
    <col min="1" max="1" width="11.28515625" style="146" customWidth="1"/>
    <col min="2" max="2" width="10.85546875" style="146" customWidth="1"/>
    <col min="3" max="3" width="9.140625" style="146" customWidth="1"/>
    <col min="4" max="4" width="16.28515625" style="146" customWidth="1"/>
    <col min="5" max="5" width="12.28515625" style="146" customWidth="1"/>
    <col min="6" max="6" width="11.28515625" style="146" customWidth="1"/>
    <col min="7" max="7" width="10.5703125" style="216" customWidth="1"/>
    <col min="8" max="8" width="11.140625" style="216" hidden="1" customWidth="1"/>
    <col min="9" max="9" width="16.85546875" style="216" hidden="1" customWidth="1"/>
    <col min="10" max="10" width="13.85546875" style="146" customWidth="1"/>
    <col min="11" max="12" width="23.85546875" style="146" customWidth="1"/>
    <col min="13" max="13" width="13.5703125" style="146" customWidth="1"/>
    <col min="14" max="14" width="13.7109375" style="146" customWidth="1"/>
    <col min="15" max="15" width="19.85546875" style="146" hidden="1" customWidth="1"/>
    <col min="16" max="16" width="16" style="146" hidden="1" customWidth="1"/>
    <col min="17" max="17" width="22.28515625" style="146" hidden="1" customWidth="1"/>
    <col min="18" max="18" width="10" style="146" customWidth="1"/>
    <col min="19" max="19" width="13.5703125" style="218" customWidth="1"/>
    <col min="20" max="20" width="13.5703125" style="269" customWidth="1"/>
    <col min="21" max="21" width="9.42578125" style="218" customWidth="1"/>
    <col min="22" max="22" width="75.5703125" style="146" customWidth="1"/>
    <col min="23" max="23" width="14.28515625" style="146" customWidth="1"/>
    <col min="24" max="24" width="25" style="146" customWidth="1"/>
    <col min="25" max="25" width="20" style="146" customWidth="1"/>
    <col min="26" max="26" width="16.140625" style="141" customWidth="1"/>
    <col min="27" max="27" width="77" style="146" customWidth="1"/>
    <col min="28" max="28" width="78.140625" style="146" customWidth="1"/>
    <col min="29" max="29" width="24.85546875" style="146" customWidth="1"/>
    <col min="30" max="30" width="29.140625" style="146" customWidth="1"/>
    <col min="31" max="31" width="9.28515625" style="12"/>
    <col min="32" max="32" width="14.5703125" style="146" customWidth="1"/>
    <col min="33" max="33" width="15.42578125" style="146" customWidth="1"/>
    <col min="34" max="34" width="15.28515625" style="146" hidden="1" customWidth="1"/>
    <col min="35" max="35" width="13.28515625" style="146" hidden="1" customWidth="1"/>
    <col min="36" max="36" width="0.140625" style="146" customWidth="1"/>
    <col min="37" max="37" width="23.28515625" style="146" customWidth="1"/>
    <col min="38" max="38" width="17.28515625" style="217" customWidth="1"/>
    <col min="39" max="39" width="17.28515625" style="146" customWidth="1"/>
    <col min="40" max="40" width="17.28515625" style="217" customWidth="1"/>
    <col min="41" max="41" width="39" style="146" customWidth="1"/>
    <col min="42" max="42" width="17.140625" style="219" hidden="1" customWidth="1"/>
    <col min="43" max="43" width="25.28515625" style="146" hidden="1" customWidth="1"/>
    <col min="44" max="44" width="14.7109375" style="141" hidden="1" customWidth="1"/>
    <col min="45" max="46" width="21" style="141" customWidth="1"/>
    <col min="47" max="47" width="13.5703125" style="141" customWidth="1"/>
    <col min="48" max="48" width="18.5703125" style="141" customWidth="1"/>
    <col min="49" max="16384" width="9.28515625" style="146"/>
  </cols>
  <sheetData>
    <row r="1" spans="1:48" s="169" customFormat="1" ht="34.5" customHeight="1" x14ac:dyDescent="0.25">
      <c r="G1" s="147" t="s">
        <v>37</v>
      </c>
      <c r="H1" s="135"/>
      <c r="I1" s="135"/>
      <c r="J1" s="136"/>
      <c r="K1" s="136"/>
      <c r="L1" s="136"/>
      <c r="N1" s="136"/>
      <c r="O1" s="136" t="s">
        <v>38</v>
      </c>
      <c r="P1" s="206"/>
      <c r="Q1" s="206"/>
      <c r="R1" s="206"/>
      <c r="S1" s="136"/>
      <c r="T1" s="284"/>
      <c r="U1" s="136"/>
      <c r="V1" s="207"/>
      <c r="W1" s="136"/>
      <c r="X1" s="136"/>
      <c r="Y1" s="136"/>
      <c r="Z1" s="136"/>
      <c r="AA1" s="136"/>
      <c r="AB1" s="136"/>
      <c r="AC1" s="136"/>
      <c r="AD1" s="136"/>
      <c r="AE1" s="137" t="s">
        <v>39</v>
      </c>
      <c r="AF1" s="138" t="s">
        <v>40</v>
      </c>
      <c r="AG1" s="139" t="s">
        <v>41</v>
      </c>
      <c r="AH1" s="129" t="s">
        <v>42</v>
      </c>
      <c r="AI1" s="5"/>
      <c r="AJ1" s="5"/>
      <c r="AK1" s="208"/>
      <c r="AL1" s="209"/>
      <c r="AN1" s="140"/>
      <c r="AO1" s="140"/>
      <c r="AQ1" s="140"/>
      <c r="AR1" s="140"/>
    </row>
    <row r="2" spans="1:48" s="169" customFormat="1" ht="12.75" x14ac:dyDescent="0.25">
      <c r="B2" s="210"/>
      <c r="G2" s="135"/>
      <c r="H2" s="135"/>
      <c r="I2" s="135"/>
      <c r="J2" s="136"/>
      <c r="K2" s="136"/>
      <c r="L2" s="136"/>
      <c r="M2" s="136"/>
      <c r="N2" s="136"/>
      <c r="O2" s="136"/>
      <c r="P2" s="206"/>
      <c r="Q2" s="206"/>
      <c r="R2" s="206"/>
      <c r="S2" s="136"/>
      <c r="T2" s="284"/>
      <c r="U2" s="136"/>
      <c r="V2" s="207"/>
      <c r="W2" s="136"/>
      <c r="X2" s="136"/>
      <c r="Y2" s="136"/>
      <c r="Z2" s="136"/>
      <c r="AA2" s="136"/>
      <c r="AB2" s="136"/>
      <c r="AC2" s="136"/>
      <c r="AD2" s="136"/>
      <c r="AE2" s="136"/>
      <c r="AF2" s="136"/>
      <c r="AH2" s="208" t="s">
        <v>43</v>
      </c>
      <c r="AK2" s="208"/>
      <c r="AL2" s="209"/>
      <c r="AN2" s="140"/>
      <c r="AO2" s="140"/>
      <c r="AQ2" s="140"/>
      <c r="AR2" s="140"/>
    </row>
    <row r="3" spans="1:48" ht="90.75" customHeight="1" x14ac:dyDescent="0.25">
      <c r="A3" s="3" t="s">
        <v>44</v>
      </c>
      <c r="B3" s="2" t="s">
        <v>45</v>
      </c>
      <c r="C3" s="4" t="s">
        <v>1935</v>
      </c>
      <c r="D3" s="119" t="s">
        <v>46</v>
      </c>
      <c r="E3" s="3" t="s">
        <v>47</v>
      </c>
      <c r="F3" s="3" t="s">
        <v>48</v>
      </c>
      <c r="G3" s="134" t="s">
        <v>49</v>
      </c>
      <c r="H3" s="134" t="s">
        <v>1</v>
      </c>
      <c r="I3" s="134" t="s">
        <v>50</v>
      </c>
      <c r="J3" s="7" t="s">
        <v>51</v>
      </c>
      <c r="K3" s="7" t="s">
        <v>52</v>
      </c>
      <c r="L3" s="7" t="s">
        <v>1943</v>
      </c>
      <c r="M3" s="266" t="s">
        <v>53</v>
      </c>
      <c r="N3" s="4" t="s">
        <v>54</v>
      </c>
      <c r="O3" s="4" t="s">
        <v>55</v>
      </c>
      <c r="P3" s="79" t="s">
        <v>56</v>
      </c>
      <c r="Q3" s="79" t="s">
        <v>57</v>
      </c>
      <c r="R3" s="79" t="s">
        <v>58</v>
      </c>
      <c r="S3" s="4" t="s">
        <v>59</v>
      </c>
      <c r="T3" s="283" t="s">
        <v>60</v>
      </c>
      <c r="U3" s="8" t="s">
        <v>61</v>
      </c>
      <c r="V3" s="4" t="s">
        <v>62</v>
      </c>
      <c r="W3" s="4" t="s">
        <v>63</v>
      </c>
      <c r="X3" s="4" t="s">
        <v>64</v>
      </c>
      <c r="Y3" s="165" t="s">
        <v>65</v>
      </c>
      <c r="Z3" s="133" t="s">
        <v>66</v>
      </c>
      <c r="AA3" s="133" t="s">
        <v>67</v>
      </c>
      <c r="AB3" s="133" t="s">
        <v>68</v>
      </c>
      <c r="AC3" s="133" t="s">
        <v>69</v>
      </c>
      <c r="AD3" s="133" t="s">
        <v>70</v>
      </c>
      <c r="AE3" s="4" t="s">
        <v>71</v>
      </c>
      <c r="AF3" s="4" t="s">
        <v>72</v>
      </c>
      <c r="AG3" s="4" t="s">
        <v>73</v>
      </c>
      <c r="AH3" s="126" t="s">
        <v>74</v>
      </c>
      <c r="AI3" s="4" t="s">
        <v>75</v>
      </c>
      <c r="AJ3" s="4" t="s">
        <v>76</v>
      </c>
      <c r="AK3" s="126" t="s">
        <v>77</v>
      </c>
      <c r="AL3" s="4" t="s">
        <v>78</v>
      </c>
      <c r="AM3" s="120" t="s">
        <v>79</v>
      </c>
      <c r="AN3" s="130" t="s">
        <v>80</v>
      </c>
      <c r="AO3" s="130" t="s">
        <v>81</v>
      </c>
      <c r="AP3" s="130" t="s">
        <v>82</v>
      </c>
      <c r="AQ3" s="130" t="s">
        <v>83</v>
      </c>
      <c r="AR3" s="130" t="s">
        <v>84</v>
      </c>
      <c r="AS3" s="130" t="s">
        <v>85</v>
      </c>
      <c r="AT3" s="225" t="s">
        <v>86</v>
      </c>
      <c r="AV3" s="146"/>
    </row>
    <row r="4" spans="1:48" ht="89.25" hidden="1" x14ac:dyDescent="0.25">
      <c r="A4" s="151" t="s">
        <v>111</v>
      </c>
      <c r="B4" s="161" t="s">
        <v>88</v>
      </c>
      <c r="C4" s="227" t="s">
        <v>172</v>
      </c>
      <c r="D4" s="143" t="s">
        <v>89</v>
      </c>
      <c r="E4" s="143" t="s">
        <v>54</v>
      </c>
      <c r="F4" s="143" t="s">
        <v>159</v>
      </c>
      <c r="G4" s="152">
        <v>45672</v>
      </c>
      <c r="H4" s="149">
        <f>MONTH(Table1[[#This Row],[Received Date]])</f>
        <v>1</v>
      </c>
      <c r="I4" s="149">
        <f>YEAR(Table1[[#This Row],[Received Date]])</f>
        <v>2025</v>
      </c>
      <c r="J4" s="154" t="s">
        <v>173</v>
      </c>
      <c r="K4" s="143" t="s">
        <v>174</v>
      </c>
      <c r="L4" s="143" t="str">
        <f t="shared" ref="L4:L67" si="0">IF(ISNUMBER(SEARCH("Axle",K4)),"Axle",
IF(ISNUMBER(SEARCH("Deck",K4)),"Deck",
IF(ISNUMBER(SEARCH("Cab",K4)),"Cab",
IF(ISNUMBER(SEARCH("Tank",K4)),"Tank",
IF(ISNUMBER(SEARCH("Grill",K4)),"Grill",
IF(ISNUMBER(SEARCH("Control",K4)),"Control Box",
"Other"))))))</f>
        <v>Other</v>
      </c>
      <c r="M4" s="143" t="s">
        <v>97</v>
      </c>
      <c r="N4" s="143" t="s">
        <v>175</v>
      </c>
      <c r="O4" s="143" t="str">
        <f t="shared" ref="O4:O7" si="1">IF(ISNUMBER(SEARCH("mail",M4)), "Email", "")</f>
        <v/>
      </c>
      <c r="P4" s="149" t="str">
        <f t="shared" ref="P4:P7" si="2">IF(AND(200000&lt;M4,M4&lt;299999), 2, "")</f>
        <v/>
      </c>
      <c r="Q4" s="149" t="str">
        <f t="shared" ref="Q4:Q7" si="3">IF(AND(800000&lt;M4,M4&lt;899999), 8, "")</f>
        <v/>
      </c>
      <c r="R4" s="149" t="str">
        <f t="shared" ref="R4:R5" si="4">IF(OR(O4="Email",P4=2, Q4=8), "don't count", "count")</f>
        <v>count</v>
      </c>
      <c r="S4" s="149" t="s">
        <v>97</v>
      </c>
      <c r="T4" s="280">
        <v>46015</v>
      </c>
      <c r="U4" s="143">
        <v>1</v>
      </c>
      <c r="V4" s="223" t="s">
        <v>176</v>
      </c>
      <c r="W4" s="143" t="s">
        <v>114</v>
      </c>
      <c r="X4" s="143" t="s">
        <v>103</v>
      </c>
      <c r="Y4" s="143" t="s">
        <v>177</v>
      </c>
      <c r="Z4" s="143"/>
      <c r="AA4" s="143"/>
      <c r="AB4" s="143" t="s">
        <v>178</v>
      </c>
      <c r="AC4" s="143"/>
      <c r="AD4" s="143"/>
      <c r="AE4" s="143"/>
      <c r="AF4" s="143"/>
      <c r="AG4" s="143"/>
      <c r="AH4" s="154"/>
      <c r="AI4" s="143">
        <f t="shared" ref="AI4:AI5" ca="1" si="5">IF(ISBLANK(G4), "",IF(ISBLANK(AK4), TODAY()-G4, "Closed"))</f>
        <v>362</v>
      </c>
      <c r="AJ4" s="143" t="str">
        <f t="shared" ref="AJ4:AJ5" si="6">IF(ISBLANK(G4),"", IF(ISBLANK(AK4), "Pending", DATEDIF(G4,AK4,"d")))</f>
        <v>Pending</v>
      </c>
      <c r="AK4" s="154"/>
      <c r="AL4" s="155"/>
      <c r="AM4" s="155"/>
      <c r="AN4" s="143"/>
      <c r="AO4" s="143"/>
      <c r="AP4" s="143"/>
      <c r="AQ4" s="141"/>
      <c r="AV4" s="146"/>
    </row>
    <row r="5" spans="1:48" ht="89.25" hidden="1" x14ac:dyDescent="0.25">
      <c r="A5" s="151" t="s">
        <v>111</v>
      </c>
      <c r="B5" s="161" t="s">
        <v>133</v>
      </c>
      <c r="C5" s="227" t="s">
        <v>179</v>
      </c>
      <c r="D5" s="143" t="s">
        <v>89</v>
      </c>
      <c r="E5" s="143" t="s">
        <v>54</v>
      </c>
      <c r="F5" s="143" t="s">
        <v>159</v>
      </c>
      <c r="G5" s="152">
        <v>45796</v>
      </c>
      <c r="H5" s="149">
        <f>MONTH(Table1[[#This Row],[Received Date]])</f>
        <v>5</v>
      </c>
      <c r="I5" s="149">
        <f>YEAR(Table1[[#This Row],[Received Date]])</f>
        <v>2025</v>
      </c>
      <c r="J5" s="150" t="s">
        <v>180</v>
      </c>
      <c r="K5" s="143" t="s">
        <v>181</v>
      </c>
      <c r="L5" s="143" t="str">
        <f t="shared" si="0"/>
        <v>Cab</v>
      </c>
      <c r="M5" s="143">
        <v>517599</v>
      </c>
      <c r="N5" s="143" t="s">
        <v>113</v>
      </c>
      <c r="O5" s="143" t="str">
        <f t="shared" si="1"/>
        <v/>
      </c>
      <c r="P5" s="149" t="str">
        <f t="shared" si="2"/>
        <v/>
      </c>
      <c r="Q5" s="149" t="str">
        <f t="shared" si="3"/>
        <v/>
      </c>
      <c r="R5" s="149" t="str">
        <f t="shared" si="4"/>
        <v>count</v>
      </c>
      <c r="S5" s="149">
        <v>506224</v>
      </c>
      <c r="T5" s="281" t="s">
        <v>182</v>
      </c>
      <c r="U5" s="149">
        <v>1</v>
      </c>
      <c r="V5" s="143" t="s">
        <v>183</v>
      </c>
      <c r="W5" s="143" t="s">
        <v>126</v>
      </c>
      <c r="X5" s="143" t="s">
        <v>106</v>
      </c>
      <c r="Y5" s="155" t="s">
        <v>184</v>
      </c>
      <c r="Z5" s="143" t="s">
        <v>144</v>
      </c>
      <c r="AA5" s="143" t="s">
        <v>185</v>
      </c>
      <c r="AB5" s="143" t="s">
        <v>186</v>
      </c>
      <c r="AC5" s="143"/>
      <c r="AD5" s="154"/>
      <c r="AE5" s="143"/>
      <c r="AF5" s="143"/>
      <c r="AG5" s="143"/>
      <c r="AH5" s="154"/>
      <c r="AI5" s="143">
        <f t="shared" ca="1" si="5"/>
        <v>238</v>
      </c>
      <c r="AJ5" s="143" t="str">
        <f t="shared" si="6"/>
        <v>Pending</v>
      </c>
      <c r="AK5" s="154"/>
      <c r="AL5" s="155"/>
      <c r="AM5" s="154"/>
      <c r="AN5" s="143"/>
      <c r="AO5" s="155"/>
      <c r="AP5" s="16"/>
      <c r="AQ5" s="141"/>
      <c r="AT5" s="226">
        <v>46000</v>
      </c>
      <c r="AV5" s="146"/>
    </row>
    <row r="6" spans="1:48" ht="89.25" x14ac:dyDescent="0.25">
      <c r="A6" s="151" t="s">
        <v>111</v>
      </c>
      <c r="B6" s="143" t="s">
        <v>88</v>
      </c>
      <c r="C6" s="227" t="s">
        <v>199</v>
      </c>
      <c r="D6" s="143" t="s">
        <v>89</v>
      </c>
      <c r="E6" s="143" t="s">
        <v>54</v>
      </c>
      <c r="F6" s="143" t="s">
        <v>191</v>
      </c>
      <c r="G6" s="152">
        <v>45810</v>
      </c>
      <c r="H6" s="149">
        <f>MONTH(Table1[[#This Row],[Received Date]])</f>
        <v>6</v>
      </c>
      <c r="I6" s="149">
        <f>YEAR(Table1[[#This Row],[Received Date]])</f>
        <v>2025</v>
      </c>
      <c r="J6" s="150" t="s">
        <v>200</v>
      </c>
      <c r="K6" s="143" t="s">
        <v>134</v>
      </c>
      <c r="L6" s="143" t="str">
        <f t="shared" si="0"/>
        <v>Axle</v>
      </c>
      <c r="M6" s="143">
        <v>898960</v>
      </c>
      <c r="N6" s="143" t="s">
        <v>113</v>
      </c>
      <c r="O6" s="143" t="str">
        <f t="shared" si="1"/>
        <v/>
      </c>
      <c r="P6" s="149" t="str">
        <f t="shared" si="2"/>
        <v/>
      </c>
      <c r="Q6" s="149">
        <f t="shared" si="3"/>
        <v>8</v>
      </c>
      <c r="R6" s="149" t="str">
        <f t="shared" ref="R6:R7" si="7">IF(OR(O6="Email",P6=2, Q6=8), "don't count", "count")</f>
        <v>don't count</v>
      </c>
      <c r="S6" s="149">
        <v>508787</v>
      </c>
      <c r="T6" s="280">
        <v>45802</v>
      </c>
      <c r="U6" s="149">
        <v>1</v>
      </c>
      <c r="V6" s="143" t="s">
        <v>201</v>
      </c>
      <c r="W6" s="143" t="s">
        <v>114</v>
      </c>
      <c r="X6" s="143" t="s">
        <v>136</v>
      </c>
      <c r="Y6" s="143" t="s">
        <v>184</v>
      </c>
      <c r="Z6" s="143" t="s">
        <v>144</v>
      </c>
      <c r="AA6" s="143" t="s">
        <v>202</v>
      </c>
      <c r="AB6" s="143" t="s">
        <v>203</v>
      </c>
      <c r="AC6" s="143" t="s">
        <v>97</v>
      </c>
      <c r="AD6" s="154" t="s">
        <v>97</v>
      </c>
      <c r="AE6" s="143"/>
      <c r="AF6" s="143"/>
      <c r="AG6" s="143"/>
      <c r="AH6" s="154"/>
      <c r="AI6" s="143">
        <f t="shared" ref="AI6:AI7" ca="1" si="8">IF(ISBLANK(G6), "",IF(ISBLANK(AK6), TODAY()-G6, "Closed"))</f>
        <v>224</v>
      </c>
      <c r="AJ6" s="143" t="str">
        <f t="shared" ref="AJ6:AJ7" si="9">IF(ISBLANK(G6),"", IF(ISBLANK(AK6), "Pending", DATEDIF(G6,AK6,"d")))</f>
        <v>Pending</v>
      </c>
      <c r="AK6" s="154"/>
      <c r="AL6" s="155"/>
      <c r="AM6" s="154"/>
      <c r="AN6" s="143"/>
      <c r="AO6" s="155"/>
      <c r="AP6" s="16"/>
      <c r="AQ6" s="141"/>
      <c r="AV6" s="146"/>
    </row>
    <row r="7" spans="1:48" ht="89.25" hidden="1" x14ac:dyDescent="0.25">
      <c r="A7" s="151" t="s">
        <v>111</v>
      </c>
      <c r="B7" s="143" t="s">
        <v>88</v>
      </c>
      <c r="C7" s="227" t="s">
        <v>204</v>
      </c>
      <c r="D7" s="143" t="s">
        <v>89</v>
      </c>
      <c r="E7" s="143" t="s">
        <v>54</v>
      </c>
      <c r="F7" s="143" t="s">
        <v>191</v>
      </c>
      <c r="G7" s="152">
        <v>45832</v>
      </c>
      <c r="H7" s="149">
        <f>MONTH(Table1[[#This Row],[Received Date]])</f>
        <v>6</v>
      </c>
      <c r="I7" s="149">
        <f>YEAR(Table1[[#This Row],[Received Date]])</f>
        <v>2025</v>
      </c>
      <c r="J7" s="150" t="s">
        <v>120</v>
      </c>
      <c r="K7" s="143" t="s">
        <v>134</v>
      </c>
      <c r="L7" s="143" t="str">
        <f t="shared" si="0"/>
        <v>Axle</v>
      </c>
      <c r="M7" s="143">
        <v>517857</v>
      </c>
      <c r="N7" s="143" t="s">
        <v>113</v>
      </c>
      <c r="O7" s="143" t="str">
        <f t="shared" si="1"/>
        <v/>
      </c>
      <c r="P7" s="149" t="str">
        <f t="shared" si="2"/>
        <v/>
      </c>
      <c r="Q7" s="149" t="str">
        <f t="shared" si="3"/>
        <v/>
      </c>
      <c r="R7" s="149" t="str">
        <f t="shared" si="7"/>
        <v>count</v>
      </c>
      <c r="S7" s="149">
        <v>509443</v>
      </c>
      <c r="T7" s="280">
        <v>45802</v>
      </c>
      <c r="U7" s="149">
        <v>1</v>
      </c>
      <c r="V7" s="143" t="s">
        <v>205</v>
      </c>
      <c r="W7" s="143" t="s">
        <v>109</v>
      </c>
      <c r="X7" s="143" t="s">
        <v>206</v>
      </c>
      <c r="Y7" s="143" t="s">
        <v>137</v>
      </c>
      <c r="Z7" s="143" t="s">
        <v>144</v>
      </c>
      <c r="AA7" s="143" t="s">
        <v>207</v>
      </c>
      <c r="AB7" s="143" t="s">
        <v>208</v>
      </c>
      <c r="AC7" s="143" t="s">
        <v>97</v>
      </c>
      <c r="AD7" s="154" t="s">
        <v>97</v>
      </c>
      <c r="AE7" s="143"/>
      <c r="AF7" s="143"/>
      <c r="AG7" s="143"/>
      <c r="AH7" s="154"/>
      <c r="AI7" s="143">
        <f t="shared" ca="1" si="8"/>
        <v>202</v>
      </c>
      <c r="AJ7" s="143" t="str">
        <f t="shared" si="9"/>
        <v>Pending</v>
      </c>
      <c r="AK7" s="154"/>
      <c r="AL7" s="155"/>
      <c r="AM7" s="154"/>
      <c r="AN7" s="143"/>
      <c r="AO7" s="155"/>
      <c r="AP7" s="16"/>
      <c r="AQ7" s="141"/>
      <c r="AV7" s="146"/>
    </row>
    <row r="8" spans="1:48" ht="89.25" hidden="1" x14ac:dyDescent="0.25">
      <c r="A8" s="151" t="s">
        <v>111</v>
      </c>
      <c r="B8" s="143" t="s">
        <v>140</v>
      </c>
      <c r="C8" s="143" t="s">
        <v>1860</v>
      </c>
      <c r="D8" s="143" t="s">
        <v>211</v>
      </c>
      <c r="E8" s="143" t="s">
        <v>190</v>
      </c>
      <c r="F8" s="143" t="s">
        <v>218</v>
      </c>
      <c r="G8" s="152">
        <v>46010</v>
      </c>
      <c r="H8" s="149">
        <f>MONTH(Table1[[#This Row],[Received Date]])</f>
        <v>12</v>
      </c>
      <c r="I8" s="149">
        <f>YEAR(Table1[[#This Row],[Received Date]])</f>
        <v>2025</v>
      </c>
      <c r="J8" s="155" t="s">
        <v>343</v>
      </c>
      <c r="K8" s="143" t="s">
        <v>1861</v>
      </c>
      <c r="L8" s="143" t="str">
        <f t="shared" si="0"/>
        <v>Other</v>
      </c>
      <c r="M8" s="143" t="s">
        <v>343</v>
      </c>
      <c r="N8" s="143" t="s">
        <v>90</v>
      </c>
      <c r="O8" s="143" t="str">
        <f>IF(ISNUMBER(SEARCH("mail",M8)), "Email", "")</f>
        <v/>
      </c>
      <c r="P8" s="149" t="str">
        <f>IF(AND(200000&lt;M8,M8&lt;299999), 2, "")</f>
        <v/>
      </c>
      <c r="Q8" s="149" t="str">
        <f t="shared" ref="Q8:Q12" si="10">IF(AND(800000&lt;M8,M8&lt;899999), 8, "")</f>
        <v/>
      </c>
      <c r="R8" s="149" t="s">
        <v>343</v>
      </c>
      <c r="S8" s="149" t="s">
        <v>343</v>
      </c>
      <c r="T8" s="279" t="s">
        <v>343</v>
      </c>
      <c r="U8" s="149" t="s">
        <v>343</v>
      </c>
      <c r="V8" s="143" t="s">
        <v>1862</v>
      </c>
      <c r="W8" s="143" t="s">
        <v>1863</v>
      </c>
      <c r="X8" s="143"/>
      <c r="Y8" s="143" t="s">
        <v>1864</v>
      </c>
      <c r="Z8" s="143"/>
      <c r="AA8" s="143"/>
      <c r="AB8" s="143"/>
      <c r="AC8" s="143"/>
      <c r="AD8" s="143"/>
      <c r="AE8" s="143"/>
      <c r="AF8" s="143"/>
      <c r="AG8" s="143"/>
      <c r="AH8" s="154"/>
      <c r="AI8" s="143">
        <f t="shared" ref="AI8:AI12" ca="1" si="11">IF(ISBLANK(G8), "",IF(ISBLANK(AK8), TODAY()-G8, "Closed"))</f>
        <v>24</v>
      </c>
      <c r="AJ8" s="143" t="str">
        <f t="shared" ref="AJ8:AJ12" si="12">IF(ISBLANK(G8),"", IF(ISBLANK(AK8), "Pending", DATEDIF(G8,AK8,"d")))</f>
        <v>Pending</v>
      </c>
      <c r="AK8" s="154"/>
      <c r="AL8" s="155"/>
      <c r="AM8" s="143"/>
      <c r="AN8" s="154"/>
      <c r="AO8" s="143"/>
      <c r="AP8" s="236"/>
      <c r="AQ8" s="141"/>
      <c r="AV8" s="146"/>
    </row>
    <row r="9" spans="1:48" ht="73.5" hidden="1" customHeight="1" x14ac:dyDescent="0.25">
      <c r="A9" s="151" t="s">
        <v>111</v>
      </c>
      <c r="B9" s="143" t="s">
        <v>140</v>
      </c>
      <c r="C9" s="143" t="s">
        <v>1874</v>
      </c>
      <c r="D9" s="143" t="s">
        <v>211</v>
      </c>
      <c r="E9" s="143" t="s">
        <v>190</v>
      </c>
      <c r="F9" s="143" t="s">
        <v>1842</v>
      </c>
      <c r="G9" s="152">
        <v>46011</v>
      </c>
      <c r="H9" s="155" t="s">
        <v>343</v>
      </c>
      <c r="I9" s="143" t="s">
        <v>1861</v>
      </c>
      <c r="J9" s="154" t="s">
        <v>1879</v>
      </c>
      <c r="K9" s="143" t="s">
        <v>1875</v>
      </c>
      <c r="L9" s="143" t="str">
        <f t="shared" si="0"/>
        <v>Other</v>
      </c>
      <c r="M9" s="143" t="s">
        <v>343</v>
      </c>
      <c r="N9" s="143" t="s">
        <v>90</v>
      </c>
      <c r="O9" s="143" t="str">
        <f>IF(ISNUMBER(SEARCH("mail",M9)), "Email", "")</f>
        <v/>
      </c>
      <c r="P9" s="149" t="str">
        <f>IF(AND(200000&lt;M9,M9&lt;299999), 2, "")</f>
        <v/>
      </c>
      <c r="Q9" s="149" t="str">
        <f t="shared" si="10"/>
        <v/>
      </c>
      <c r="R9" s="153" t="s">
        <v>343</v>
      </c>
      <c r="S9" s="149" t="s">
        <v>343</v>
      </c>
      <c r="T9" s="279" t="s">
        <v>343</v>
      </c>
      <c r="U9" s="149" t="s">
        <v>343</v>
      </c>
      <c r="V9" s="143" t="s">
        <v>1878</v>
      </c>
      <c r="W9" s="143"/>
      <c r="X9" s="143"/>
      <c r="Y9" s="143" t="s">
        <v>1876</v>
      </c>
      <c r="Z9" s="143"/>
      <c r="AA9" s="143"/>
      <c r="AB9" s="143"/>
      <c r="AC9" s="143"/>
      <c r="AD9" s="143"/>
      <c r="AE9" s="143"/>
      <c r="AF9" s="143"/>
      <c r="AG9" s="143"/>
      <c r="AH9" s="154"/>
      <c r="AI9" s="143">
        <f t="shared" ca="1" si="11"/>
        <v>23</v>
      </c>
      <c r="AJ9" s="143" t="str">
        <f t="shared" si="12"/>
        <v>Pending</v>
      </c>
      <c r="AK9" s="154"/>
      <c r="AL9" s="155"/>
      <c r="AM9" s="143"/>
      <c r="AN9" s="154"/>
      <c r="AO9" s="143"/>
      <c r="AP9" s="237"/>
      <c r="AQ9" s="141"/>
      <c r="AV9" s="146"/>
    </row>
    <row r="10" spans="1:48" ht="81" hidden="1" customHeight="1" x14ac:dyDescent="0.25">
      <c r="A10" s="151" t="s">
        <v>111</v>
      </c>
      <c r="B10" s="143" t="s">
        <v>140</v>
      </c>
      <c r="C10" s="143" t="s">
        <v>1869</v>
      </c>
      <c r="D10" s="143" t="s">
        <v>211</v>
      </c>
      <c r="E10" s="143" t="s">
        <v>190</v>
      </c>
      <c r="F10" s="143" t="s">
        <v>1842</v>
      </c>
      <c r="G10" s="152">
        <v>46011</v>
      </c>
      <c r="H10" s="155" t="s">
        <v>343</v>
      </c>
      <c r="I10" s="143" t="s">
        <v>1861</v>
      </c>
      <c r="J10" s="154" t="s">
        <v>1879</v>
      </c>
      <c r="K10" s="143" t="s">
        <v>1870</v>
      </c>
      <c r="L10" s="143" t="str">
        <f t="shared" si="0"/>
        <v>Control Box</v>
      </c>
      <c r="M10" s="143" t="s">
        <v>343</v>
      </c>
      <c r="N10" s="149" t="s">
        <v>90</v>
      </c>
      <c r="O10" s="149" t="s">
        <v>343</v>
      </c>
      <c r="P10" s="149" t="s">
        <v>343</v>
      </c>
      <c r="Q10" s="149" t="str">
        <f t="shared" si="10"/>
        <v/>
      </c>
      <c r="R10" s="153" t="s">
        <v>343</v>
      </c>
      <c r="S10" s="149" t="s">
        <v>343</v>
      </c>
      <c r="T10" s="279" t="s">
        <v>343</v>
      </c>
      <c r="U10" s="149" t="s">
        <v>343</v>
      </c>
      <c r="V10" s="143" t="s">
        <v>1871</v>
      </c>
      <c r="W10" s="143" t="s">
        <v>152</v>
      </c>
      <c r="X10" s="143"/>
      <c r="Y10" s="143" t="s">
        <v>1877</v>
      </c>
      <c r="Z10" s="143"/>
      <c r="AA10" s="143"/>
      <c r="AB10" s="143"/>
      <c r="AC10" s="143"/>
      <c r="AD10" s="143"/>
      <c r="AE10" s="143"/>
      <c r="AF10" s="143"/>
      <c r="AG10" s="143"/>
      <c r="AH10" s="154"/>
      <c r="AI10" s="143">
        <f t="shared" ca="1" si="11"/>
        <v>23</v>
      </c>
      <c r="AJ10" s="143" t="str">
        <f t="shared" si="12"/>
        <v>Pending</v>
      </c>
      <c r="AK10" s="154"/>
      <c r="AL10" s="155"/>
      <c r="AM10" s="143"/>
      <c r="AN10" s="154"/>
      <c r="AO10" s="143"/>
      <c r="AP10" s="237"/>
      <c r="AQ10" s="141"/>
      <c r="AV10" s="146"/>
    </row>
    <row r="11" spans="1:48" ht="91.5" hidden="1" customHeight="1" x14ac:dyDescent="0.25">
      <c r="A11" s="151" t="s">
        <v>111</v>
      </c>
      <c r="B11" s="143" t="s">
        <v>140</v>
      </c>
      <c r="C11" s="143" t="s">
        <v>1867</v>
      </c>
      <c r="D11" s="143" t="s">
        <v>211</v>
      </c>
      <c r="E11" s="143" t="s">
        <v>190</v>
      </c>
      <c r="F11" s="143" t="s">
        <v>1842</v>
      </c>
      <c r="G11" s="152">
        <v>46011</v>
      </c>
      <c r="H11" s="155" t="s">
        <v>343</v>
      </c>
      <c r="I11" s="143" t="s">
        <v>1861</v>
      </c>
      <c r="J11" s="154" t="s">
        <v>1879</v>
      </c>
      <c r="K11" s="143" t="s">
        <v>102</v>
      </c>
      <c r="L11" s="143" t="str">
        <f t="shared" si="0"/>
        <v>Other</v>
      </c>
      <c r="M11" s="143" t="s">
        <v>343</v>
      </c>
      <c r="N11" s="149" t="s">
        <v>90</v>
      </c>
      <c r="O11" s="149" t="s">
        <v>343</v>
      </c>
      <c r="P11" s="149" t="s">
        <v>343</v>
      </c>
      <c r="Q11" s="149" t="str">
        <f t="shared" si="10"/>
        <v/>
      </c>
      <c r="R11" s="153" t="s">
        <v>343</v>
      </c>
      <c r="S11" s="149" t="s">
        <v>343</v>
      </c>
      <c r="T11" s="279" t="s">
        <v>343</v>
      </c>
      <c r="U11" s="149" t="s">
        <v>343</v>
      </c>
      <c r="V11" s="143" t="s">
        <v>1868</v>
      </c>
      <c r="W11" s="143" t="s">
        <v>102</v>
      </c>
      <c r="X11" s="143"/>
      <c r="Y11" s="143" t="s">
        <v>1864</v>
      </c>
      <c r="Z11" s="143"/>
      <c r="AA11" s="143"/>
      <c r="AB11" s="143"/>
      <c r="AC11" s="143"/>
      <c r="AD11" s="143"/>
      <c r="AE11" s="143"/>
      <c r="AF11" s="143"/>
      <c r="AG11" s="143"/>
      <c r="AH11" s="154"/>
      <c r="AI11" s="143">
        <f t="shared" ca="1" si="11"/>
        <v>23</v>
      </c>
      <c r="AJ11" s="143" t="str">
        <f t="shared" si="12"/>
        <v>Pending</v>
      </c>
      <c r="AK11" s="154"/>
      <c r="AL11" s="155"/>
      <c r="AM11" s="143"/>
      <c r="AN11" s="154"/>
      <c r="AO11" s="143"/>
      <c r="AP11" s="237"/>
      <c r="AQ11" s="141"/>
      <c r="AV11" s="146"/>
    </row>
    <row r="12" spans="1:48" ht="89.25" hidden="1" x14ac:dyDescent="0.25">
      <c r="A12" s="151" t="s">
        <v>111</v>
      </c>
      <c r="B12" s="143" t="s">
        <v>140</v>
      </c>
      <c r="C12" s="143" t="s">
        <v>1865</v>
      </c>
      <c r="D12" s="143" t="s">
        <v>211</v>
      </c>
      <c r="E12" s="143" t="s">
        <v>190</v>
      </c>
      <c r="F12" s="143" t="s">
        <v>1842</v>
      </c>
      <c r="G12" s="152">
        <v>46010</v>
      </c>
      <c r="H12" s="149">
        <f>MONTH(Table1[[#This Row],[Received Date]])</f>
        <v>12</v>
      </c>
      <c r="I12" s="149">
        <f>YEAR(Table1[[#This Row],[Received Date]])</f>
        <v>2025</v>
      </c>
      <c r="J12" s="155" t="s">
        <v>343</v>
      </c>
      <c r="K12" s="143" t="s">
        <v>1861</v>
      </c>
      <c r="L12" s="143" t="str">
        <f t="shared" si="0"/>
        <v>Other</v>
      </c>
      <c r="M12" s="143" t="s">
        <v>343</v>
      </c>
      <c r="N12" s="143" t="s">
        <v>90</v>
      </c>
      <c r="O12" s="143" t="str">
        <f t="shared" ref="O12" si="13">IF(ISNUMBER(SEARCH("mail",M12)), "Email", "")</f>
        <v/>
      </c>
      <c r="P12" s="149" t="str">
        <f t="shared" ref="P12" si="14">IF(AND(200000&lt;M12,M12&lt;299999), 2, "")</f>
        <v/>
      </c>
      <c r="Q12" s="149" t="str">
        <f t="shared" si="10"/>
        <v/>
      </c>
      <c r="R12" s="149" t="s">
        <v>343</v>
      </c>
      <c r="S12" s="149" t="s">
        <v>343</v>
      </c>
      <c r="T12" s="279" t="s">
        <v>343</v>
      </c>
      <c r="U12" s="149" t="s">
        <v>343</v>
      </c>
      <c r="V12" s="143" t="s">
        <v>1866</v>
      </c>
      <c r="W12" s="143" t="s">
        <v>177</v>
      </c>
      <c r="X12" s="143"/>
      <c r="Y12" s="143" t="s">
        <v>1847</v>
      </c>
      <c r="Z12" s="143"/>
      <c r="AA12" s="143"/>
      <c r="AB12" s="143"/>
      <c r="AC12" s="143"/>
      <c r="AD12" s="143"/>
      <c r="AE12" s="143"/>
      <c r="AF12" s="143"/>
      <c r="AG12" s="143"/>
      <c r="AH12" s="154"/>
      <c r="AI12" s="143">
        <f t="shared" ca="1" si="11"/>
        <v>24</v>
      </c>
      <c r="AJ12" s="143" t="str">
        <f t="shared" si="12"/>
        <v>Pending</v>
      </c>
      <c r="AK12" s="154"/>
      <c r="AL12" s="155"/>
      <c r="AM12" s="143"/>
      <c r="AN12" s="154"/>
      <c r="AO12" s="143"/>
      <c r="AP12" s="236"/>
      <c r="AQ12" s="141"/>
      <c r="AV12" s="146"/>
    </row>
    <row r="13" spans="1:48" ht="12.75" hidden="1" x14ac:dyDescent="0.25">
      <c r="A13" s="151"/>
      <c r="B13" s="143"/>
      <c r="C13" s="142"/>
      <c r="D13" s="143"/>
      <c r="E13" s="143"/>
      <c r="F13" s="143"/>
      <c r="G13" s="152"/>
      <c r="H13" s="149"/>
      <c r="I13" s="149"/>
      <c r="J13" s="150"/>
      <c r="K13" s="143"/>
      <c r="L13" s="143" t="str">
        <f t="shared" si="0"/>
        <v>Other</v>
      </c>
      <c r="M13" s="143"/>
      <c r="N13" s="143"/>
      <c r="O13" s="143"/>
      <c r="P13" s="149"/>
      <c r="Q13" s="149"/>
      <c r="R13" s="149"/>
      <c r="S13" s="143"/>
      <c r="T13" s="280"/>
      <c r="U13" s="143"/>
      <c r="V13" s="143"/>
      <c r="W13" s="143"/>
      <c r="X13" s="143"/>
      <c r="Y13" s="143"/>
      <c r="Z13" s="170"/>
      <c r="AA13" s="170"/>
      <c r="AB13" s="143"/>
      <c r="AC13" s="170"/>
      <c r="AD13" s="170"/>
      <c r="AE13" s="143"/>
      <c r="AF13" s="143"/>
      <c r="AG13" s="143"/>
      <c r="AH13" s="154"/>
      <c r="AI13" s="143"/>
      <c r="AJ13" s="143"/>
      <c r="AK13" s="154"/>
      <c r="AL13" s="155"/>
      <c r="AM13" s="143"/>
      <c r="AN13" s="143"/>
      <c r="AO13" s="143"/>
      <c r="AP13" s="143"/>
      <c r="AQ13" s="141"/>
      <c r="AV13" s="146"/>
    </row>
    <row r="14" spans="1:48" ht="89.25" hidden="1" x14ac:dyDescent="0.25">
      <c r="A14" s="151" t="s">
        <v>111</v>
      </c>
      <c r="B14" s="143" t="s">
        <v>88</v>
      </c>
      <c r="C14" s="148" t="s">
        <v>351</v>
      </c>
      <c r="D14" s="143" t="s">
        <v>89</v>
      </c>
      <c r="E14" s="143" t="s">
        <v>54</v>
      </c>
      <c r="F14" s="143" t="s">
        <v>222</v>
      </c>
      <c r="G14" s="152">
        <v>45663</v>
      </c>
      <c r="H14" s="149">
        <f>MONTH(Table1[[#This Row],[Received Date]])</f>
        <v>1</v>
      </c>
      <c r="I14" s="149">
        <f>YEAR(Table1[[#This Row],[Received Date]])</f>
        <v>2025</v>
      </c>
      <c r="J14" s="154" t="s">
        <v>120</v>
      </c>
      <c r="K14" s="143" t="s">
        <v>346</v>
      </c>
      <c r="L14" s="143" t="str">
        <f t="shared" si="0"/>
        <v>Axle</v>
      </c>
      <c r="M14" s="143">
        <v>516792</v>
      </c>
      <c r="N14" s="143" t="s">
        <v>113</v>
      </c>
      <c r="O14" s="143" t="str">
        <f t="shared" ref="O14:O38" si="15">IF(ISNUMBER(SEARCH("mail",M14)), "Email", "")</f>
        <v/>
      </c>
      <c r="P14" s="149" t="str">
        <f t="shared" ref="P14:P38" si="16">IF(AND(200000&lt;M14,M14&lt;299999), 2, "")</f>
        <v/>
      </c>
      <c r="Q14" s="149" t="str">
        <f t="shared" ref="Q14:Q38" si="17">IF(AND(800000&lt;M14,M14&lt;899999), 8, "")</f>
        <v/>
      </c>
      <c r="R14" s="153" t="str">
        <f t="shared" ref="R14:R43" si="18">IF(OR(O14="Email",P14=2, Q14=8), "don't count", "count")</f>
        <v>count</v>
      </c>
      <c r="S14" s="149">
        <v>504138</v>
      </c>
      <c r="T14" s="281">
        <v>45649</v>
      </c>
      <c r="U14" s="143">
        <v>1</v>
      </c>
      <c r="V14" s="143" t="s">
        <v>352</v>
      </c>
      <c r="W14" s="143" t="s">
        <v>114</v>
      </c>
      <c r="X14" s="143" t="s">
        <v>132</v>
      </c>
      <c r="Y14" s="143" t="s">
        <v>177</v>
      </c>
      <c r="Z14" s="143"/>
      <c r="AA14" s="143"/>
      <c r="AB14" s="143" t="s">
        <v>353</v>
      </c>
      <c r="AC14" s="143"/>
      <c r="AD14" s="143"/>
      <c r="AE14" s="143" t="s">
        <v>177</v>
      </c>
      <c r="AF14" s="143" t="s">
        <v>177</v>
      </c>
      <c r="AG14" s="143" t="s">
        <v>177</v>
      </c>
      <c r="AH14" s="154"/>
      <c r="AI14" s="143">
        <f t="shared" ref="AI14:AI26" ca="1" si="19">IF(ISBLANK(G14), "",IF(ISBLANK(AK14), TODAY()-G14, "Closed"))</f>
        <v>371</v>
      </c>
      <c r="AJ14" s="143" t="str">
        <f t="shared" ref="AJ14:AJ26" si="20">IF(ISBLANK(G14),"", IF(ISBLANK(AK14), "Pending", DATEDIF(G14,AK14,"d")))</f>
        <v>Pending</v>
      </c>
      <c r="AK14" s="154"/>
      <c r="AL14" s="155"/>
      <c r="AM14" s="155"/>
      <c r="AN14" s="143"/>
      <c r="AO14" s="143"/>
      <c r="AP14" s="174"/>
      <c r="AQ14" s="141"/>
      <c r="AV14" s="146"/>
    </row>
    <row r="15" spans="1:48" ht="89.25" hidden="1" x14ac:dyDescent="0.25">
      <c r="A15" s="151" t="s">
        <v>111</v>
      </c>
      <c r="B15" s="143" t="s">
        <v>95</v>
      </c>
      <c r="C15" s="148" t="s">
        <v>354</v>
      </c>
      <c r="D15" s="143" t="s">
        <v>89</v>
      </c>
      <c r="E15" s="143" t="s">
        <v>54</v>
      </c>
      <c r="F15" s="143" t="s">
        <v>222</v>
      </c>
      <c r="G15" s="152">
        <v>45659</v>
      </c>
      <c r="H15" s="149">
        <f>MONTH(Table1[[#This Row],[Received Date]])</f>
        <v>1</v>
      </c>
      <c r="I15" s="149">
        <f>YEAR(Table1[[#This Row],[Received Date]])</f>
        <v>2025</v>
      </c>
      <c r="J15" s="154" t="s">
        <v>268</v>
      </c>
      <c r="K15" s="143" t="s">
        <v>289</v>
      </c>
      <c r="L15" s="143" t="str">
        <f t="shared" si="0"/>
        <v>Control Box</v>
      </c>
      <c r="M15" s="143">
        <v>954246</v>
      </c>
      <c r="N15" s="143" t="s">
        <v>113</v>
      </c>
      <c r="O15" s="143" t="str">
        <f t="shared" si="15"/>
        <v/>
      </c>
      <c r="P15" s="149" t="str">
        <f t="shared" si="16"/>
        <v/>
      </c>
      <c r="Q15" s="149" t="str">
        <f t="shared" si="17"/>
        <v/>
      </c>
      <c r="R15" s="153" t="str">
        <f t="shared" si="18"/>
        <v>count</v>
      </c>
      <c r="S15" s="149">
        <v>501223</v>
      </c>
      <c r="T15" s="268" t="s">
        <v>97</v>
      </c>
      <c r="U15" s="143">
        <v>1</v>
      </c>
      <c r="V15" s="143" t="s">
        <v>355</v>
      </c>
      <c r="W15" s="143" t="s">
        <v>300</v>
      </c>
      <c r="X15" s="143" t="s">
        <v>127</v>
      </c>
      <c r="Y15" s="143" t="s">
        <v>177</v>
      </c>
      <c r="Z15" s="143"/>
      <c r="AA15" s="143"/>
      <c r="AB15" s="143" t="s">
        <v>356</v>
      </c>
      <c r="AC15" s="143"/>
      <c r="AD15" s="143"/>
      <c r="AE15" s="143"/>
      <c r="AF15" s="143"/>
      <c r="AG15" s="143"/>
      <c r="AH15" s="154"/>
      <c r="AI15" s="143">
        <f t="shared" ca="1" si="19"/>
        <v>375</v>
      </c>
      <c r="AJ15" s="143" t="str">
        <f t="shared" si="20"/>
        <v>Pending</v>
      </c>
      <c r="AK15" s="154"/>
      <c r="AL15" s="155"/>
      <c r="AM15" s="155"/>
      <c r="AN15" s="143"/>
      <c r="AO15" s="143"/>
      <c r="AP15" s="174"/>
      <c r="AQ15" s="141"/>
      <c r="AV15" s="146"/>
    </row>
    <row r="16" spans="1:48" ht="89.25" hidden="1" x14ac:dyDescent="0.25">
      <c r="A16" s="151" t="s">
        <v>111</v>
      </c>
      <c r="B16" s="161" t="s">
        <v>88</v>
      </c>
      <c r="C16" s="148" t="s">
        <v>357</v>
      </c>
      <c r="D16" s="143" t="s">
        <v>89</v>
      </c>
      <c r="E16" s="143" t="s">
        <v>54</v>
      </c>
      <c r="F16" s="143" t="s">
        <v>222</v>
      </c>
      <c r="G16" s="152">
        <v>45663</v>
      </c>
      <c r="H16" s="149">
        <f>MONTH(Table1[[#This Row],[Received Date]])</f>
        <v>1</v>
      </c>
      <c r="I16" s="149">
        <f>YEAR(Table1[[#This Row],[Received Date]])</f>
        <v>2025</v>
      </c>
      <c r="J16" s="154" t="s">
        <v>268</v>
      </c>
      <c r="K16" s="143" t="s">
        <v>289</v>
      </c>
      <c r="L16" s="143" t="str">
        <f t="shared" si="0"/>
        <v>Control Box</v>
      </c>
      <c r="M16" s="143">
        <v>516427</v>
      </c>
      <c r="N16" s="143" t="s">
        <v>113</v>
      </c>
      <c r="O16" s="143" t="str">
        <f t="shared" si="15"/>
        <v/>
      </c>
      <c r="P16" s="149" t="str">
        <f t="shared" si="16"/>
        <v/>
      </c>
      <c r="Q16" s="149" t="str">
        <f t="shared" si="17"/>
        <v/>
      </c>
      <c r="R16" s="153" t="str">
        <f t="shared" si="18"/>
        <v>count</v>
      </c>
      <c r="S16" s="149">
        <v>493151</v>
      </c>
      <c r="T16" s="280">
        <v>45801</v>
      </c>
      <c r="U16" s="143">
        <v>1</v>
      </c>
      <c r="V16" s="143" t="s">
        <v>358</v>
      </c>
      <c r="W16" s="143" t="s">
        <v>114</v>
      </c>
      <c r="X16" s="143" t="s">
        <v>132</v>
      </c>
      <c r="Y16" s="143" t="s">
        <v>177</v>
      </c>
      <c r="Z16" s="143"/>
      <c r="AA16" s="143"/>
      <c r="AB16" s="143" t="s">
        <v>359</v>
      </c>
      <c r="AC16" s="143"/>
      <c r="AD16" s="143"/>
      <c r="AE16" s="143"/>
      <c r="AF16" s="143"/>
      <c r="AG16" s="143"/>
      <c r="AH16" s="154"/>
      <c r="AI16" s="143">
        <f t="shared" ca="1" si="19"/>
        <v>371</v>
      </c>
      <c r="AJ16" s="143" t="str">
        <f t="shared" si="20"/>
        <v>Pending</v>
      </c>
      <c r="AK16" s="154"/>
      <c r="AL16" s="155"/>
      <c r="AM16" s="155"/>
      <c r="AN16" s="143"/>
      <c r="AO16" s="143"/>
      <c r="AP16" s="174"/>
      <c r="AQ16" s="141"/>
      <c r="AV16" s="146"/>
    </row>
    <row r="17" spans="1:48" ht="89.25" hidden="1" x14ac:dyDescent="0.25">
      <c r="A17" s="151" t="s">
        <v>111</v>
      </c>
      <c r="B17" s="143" t="s">
        <v>95</v>
      </c>
      <c r="C17" s="148" t="s">
        <v>360</v>
      </c>
      <c r="D17" s="143" t="s">
        <v>100</v>
      </c>
      <c r="E17" s="143" t="s">
        <v>54</v>
      </c>
      <c r="F17" s="143" t="s">
        <v>222</v>
      </c>
      <c r="G17" s="152">
        <v>45663</v>
      </c>
      <c r="H17" s="149">
        <f>MONTH(Table1[[#This Row],[Received Date]])</f>
        <v>1</v>
      </c>
      <c r="I17" s="149">
        <f>YEAR(Table1[[#This Row],[Received Date]])</f>
        <v>2025</v>
      </c>
      <c r="J17" s="154" t="s">
        <v>246</v>
      </c>
      <c r="K17" s="143" t="s">
        <v>361</v>
      </c>
      <c r="L17" s="143" t="str">
        <f t="shared" si="0"/>
        <v>Grill</v>
      </c>
      <c r="M17" s="143">
        <v>898398</v>
      </c>
      <c r="N17" s="143" t="s">
        <v>113</v>
      </c>
      <c r="O17" s="143" t="str">
        <f t="shared" si="15"/>
        <v/>
      </c>
      <c r="P17" s="149" t="str">
        <f t="shared" si="16"/>
        <v/>
      </c>
      <c r="Q17" s="149">
        <f t="shared" si="17"/>
        <v>8</v>
      </c>
      <c r="R17" s="153" t="str">
        <f t="shared" si="18"/>
        <v>don't count</v>
      </c>
      <c r="S17" s="143" t="s">
        <v>97</v>
      </c>
      <c r="T17" s="268" t="s">
        <v>97</v>
      </c>
      <c r="U17" s="143">
        <v>1</v>
      </c>
      <c r="V17" s="143" t="s">
        <v>362</v>
      </c>
      <c r="W17" s="143" t="s">
        <v>114</v>
      </c>
      <c r="X17" s="143" t="s">
        <v>115</v>
      </c>
      <c r="Y17" s="143" t="s">
        <v>177</v>
      </c>
      <c r="Z17" s="143"/>
      <c r="AA17" s="143"/>
      <c r="AB17" s="143" t="s">
        <v>363</v>
      </c>
      <c r="AC17" s="143"/>
      <c r="AD17" s="143"/>
      <c r="AE17" s="143"/>
      <c r="AF17" s="143"/>
      <c r="AG17" s="143"/>
      <c r="AH17" s="154"/>
      <c r="AI17" s="143">
        <f t="shared" ca="1" si="19"/>
        <v>371</v>
      </c>
      <c r="AJ17" s="143" t="str">
        <f t="shared" si="20"/>
        <v>Pending</v>
      </c>
      <c r="AK17" s="154"/>
      <c r="AL17" s="155"/>
      <c r="AM17" s="155"/>
      <c r="AN17" s="143"/>
      <c r="AO17" s="143"/>
      <c r="AP17" s="174"/>
      <c r="AQ17" s="141"/>
      <c r="AV17" s="146"/>
    </row>
    <row r="18" spans="1:48" ht="89.25" hidden="1" x14ac:dyDescent="0.25">
      <c r="A18" s="151" t="s">
        <v>111</v>
      </c>
      <c r="B18" s="143" t="s">
        <v>88</v>
      </c>
      <c r="C18" s="148" t="s">
        <v>364</v>
      </c>
      <c r="D18" s="143" t="s">
        <v>89</v>
      </c>
      <c r="E18" s="143" t="s">
        <v>54</v>
      </c>
      <c r="F18" s="143" t="s">
        <v>222</v>
      </c>
      <c r="G18" s="152">
        <v>45664</v>
      </c>
      <c r="H18" s="149">
        <f>MONTH(Table1[[#This Row],[Received Date]])</f>
        <v>1</v>
      </c>
      <c r="I18" s="149">
        <f>YEAR(Table1[[#This Row],[Received Date]])</f>
        <v>2025</v>
      </c>
      <c r="J18" s="154" t="s">
        <v>323</v>
      </c>
      <c r="K18" s="143" t="s">
        <v>365</v>
      </c>
      <c r="L18" s="143" t="str">
        <f t="shared" si="0"/>
        <v>Deck</v>
      </c>
      <c r="M18" s="143">
        <v>954252</v>
      </c>
      <c r="N18" s="143" t="s">
        <v>113</v>
      </c>
      <c r="O18" s="143" t="str">
        <f t="shared" si="15"/>
        <v/>
      </c>
      <c r="P18" s="149" t="str">
        <f t="shared" si="16"/>
        <v/>
      </c>
      <c r="Q18" s="149" t="str">
        <f t="shared" si="17"/>
        <v/>
      </c>
      <c r="R18" s="153" t="str">
        <f t="shared" si="18"/>
        <v>count</v>
      </c>
      <c r="S18" s="149">
        <v>503489</v>
      </c>
      <c r="T18" s="268" t="s">
        <v>97</v>
      </c>
      <c r="U18" s="143">
        <v>1</v>
      </c>
      <c r="V18" s="143" t="s">
        <v>366</v>
      </c>
      <c r="W18" s="143" t="s">
        <v>114</v>
      </c>
      <c r="X18" s="143" t="s">
        <v>367</v>
      </c>
      <c r="Y18" s="143"/>
      <c r="Z18" s="143"/>
      <c r="AA18" s="143"/>
      <c r="AB18" s="143" t="s">
        <v>368</v>
      </c>
      <c r="AC18" s="143"/>
      <c r="AD18" s="143"/>
      <c r="AE18" s="143"/>
      <c r="AF18" s="143"/>
      <c r="AG18" s="143"/>
      <c r="AH18" s="154"/>
      <c r="AI18" s="143">
        <f t="shared" ca="1" si="19"/>
        <v>370</v>
      </c>
      <c r="AJ18" s="143" t="str">
        <f t="shared" si="20"/>
        <v>Pending</v>
      </c>
      <c r="AK18" s="154"/>
      <c r="AL18" s="155"/>
      <c r="AM18" s="155"/>
      <c r="AN18" s="143"/>
      <c r="AO18" s="143"/>
      <c r="AP18" s="174"/>
      <c r="AQ18" s="141"/>
      <c r="AV18" s="146"/>
    </row>
    <row r="19" spans="1:48" ht="89.25" hidden="1" x14ac:dyDescent="0.25">
      <c r="A19" s="151" t="s">
        <v>111</v>
      </c>
      <c r="B19" s="143" t="s">
        <v>88</v>
      </c>
      <c r="C19" s="148" t="s">
        <v>369</v>
      </c>
      <c r="D19" s="143" t="s">
        <v>89</v>
      </c>
      <c r="E19" s="143" t="s">
        <v>54</v>
      </c>
      <c r="F19" s="143" t="s">
        <v>222</v>
      </c>
      <c r="G19" s="152">
        <v>45666</v>
      </c>
      <c r="H19" s="149">
        <f>MONTH(Table1[[#This Row],[Received Date]])</f>
        <v>1</v>
      </c>
      <c r="I19" s="149">
        <f>YEAR(Table1[[#This Row],[Received Date]])</f>
        <v>2025</v>
      </c>
      <c r="J19" s="154" t="s">
        <v>268</v>
      </c>
      <c r="K19" s="143" t="s">
        <v>289</v>
      </c>
      <c r="L19" s="143" t="str">
        <f t="shared" si="0"/>
        <v>Control Box</v>
      </c>
      <c r="M19" s="143">
        <v>954256</v>
      </c>
      <c r="N19" s="143" t="s">
        <v>113</v>
      </c>
      <c r="O19" s="143" t="str">
        <f t="shared" si="15"/>
        <v/>
      </c>
      <c r="P19" s="149" t="str">
        <f t="shared" si="16"/>
        <v/>
      </c>
      <c r="Q19" s="149" t="str">
        <f t="shared" si="17"/>
        <v/>
      </c>
      <c r="R19" s="153" t="str">
        <f t="shared" si="18"/>
        <v>count</v>
      </c>
      <c r="S19" s="149">
        <v>501048</v>
      </c>
      <c r="T19" s="280">
        <v>45985</v>
      </c>
      <c r="U19" s="143">
        <v>1</v>
      </c>
      <c r="V19" s="143" t="s">
        <v>370</v>
      </c>
      <c r="W19" s="143" t="s">
        <v>371</v>
      </c>
      <c r="X19" s="143" t="s">
        <v>1949</v>
      </c>
      <c r="Y19" s="143" t="s">
        <v>177</v>
      </c>
      <c r="Z19" s="143"/>
      <c r="AA19" s="143"/>
      <c r="AB19" s="143" t="s">
        <v>372</v>
      </c>
      <c r="AC19" s="143"/>
      <c r="AD19" s="143"/>
      <c r="AE19" s="143"/>
      <c r="AF19" s="143"/>
      <c r="AG19" s="143"/>
      <c r="AH19" s="154"/>
      <c r="AI19" s="143">
        <f t="shared" ca="1" si="19"/>
        <v>368</v>
      </c>
      <c r="AJ19" s="143" t="str">
        <f t="shared" si="20"/>
        <v>Pending</v>
      </c>
      <c r="AK19" s="154"/>
      <c r="AL19" s="155"/>
      <c r="AM19" s="155"/>
      <c r="AN19" s="143"/>
      <c r="AO19" s="143"/>
      <c r="AP19" s="174"/>
      <c r="AQ19" s="141"/>
      <c r="AV19" s="146"/>
    </row>
    <row r="20" spans="1:48" ht="89.25" hidden="1" x14ac:dyDescent="0.25">
      <c r="A20" s="151" t="s">
        <v>111</v>
      </c>
      <c r="B20" s="143" t="s">
        <v>88</v>
      </c>
      <c r="C20" s="148" t="s">
        <v>373</v>
      </c>
      <c r="D20" s="143" t="s">
        <v>89</v>
      </c>
      <c r="E20" s="143" t="s">
        <v>54</v>
      </c>
      <c r="F20" s="143" t="s">
        <v>222</v>
      </c>
      <c r="G20" s="152">
        <v>45666</v>
      </c>
      <c r="H20" s="149">
        <f>MONTH(Table1[[#This Row],[Received Date]])</f>
        <v>1</v>
      </c>
      <c r="I20" s="149">
        <f>YEAR(Table1[[#This Row],[Received Date]])</f>
        <v>2025</v>
      </c>
      <c r="J20" s="154" t="s">
        <v>180</v>
      </c>
      <c r="K20" s="143" t="s">
        <v>324</v>
      </c>
      <c r="L20" s="143" t="str">
        <f t="shared" si="0"/>
        <v>Cab</v>
      </c>
      <c r="M20" s="143">
        <v>516816</v>
      </c>
      <c r="N20" s="143" t="s">
        <v>113</v>
      </c>
      <c r="O20" s="143" t="str">
        <f t="shared" si="15"/>
        <v/>
      </c>
      <c r="P20" s="149" t="str">
        <f t="shared" si="16"/>
        <v/>
      </c>
      <c r="Q20" s="149" t="str">
        <f t="shared" si="17"/>
        <v/>
      </c>
      <c r="R20" s="153" t="str">
        <f t="shared" si="18"/>
        <v>count</v>
      </c>
      <c r="S20" s="149">
        <v>502242</v>
      </c>
      <c r="T20" s="280">
        <v>45985</v>
      </c>
      <c r="U20" s="143">
        <v>1</v>
      </c>
      <c r="V20" s="143" t="s">
        <v>374</v>
      </c>
      <c r="W20" s="143" t="s">
        <v>114</v>
      </c>
      <c r="X20" s="143" t="s">
        <v>132</v>
      </c>
      <c r="Y20" s="143"/>
      <c r="Z20" s="143"/>
      <c r="AA20" s="143"/>
      <c r="AB20" s="143" t="s">
        <v>375</v>
      </c>
      <c r="AC20" s="143"/>
      <c r="AD20" s="143"/>
      <c r="AE20" s="143"/>
      <c r="AF20" s="143"/>
      <c r="AG20" s="143"/>
      <c r="AH20" s="154"/>
      <c r="AI20" s="143">
        <f t="shared" ca="1" si="19"/>
        <v>368</v>
      </c>
      <c r="AJ20" s="143" t="str">
        <f t="shared" si="20"/>
        <v>Pending</v>
      </c>
      <c r="AK20" s="154"/>
      <c r="AL20" s="155"/>
      <c r="AM20" s="155"/>
      <c r="AN20" s="143"/>
      <c r="AO20" s="143"/>
      <c r="AP20" s="174"/>
      <c r="AQ20" s="141"/>
      <c r="AV20" s="146"/>
    </row>
    <row r="21" spans="1:48" ht="89.25" hidden="1" x14ac:dyDescent="0.25">
      <c r="A21" s="151" t="s">
        <v>111</v>
      </c>
      <c r="B21" s="161" t="s">
        <v>88</v>
      </c>
      <c r="C21" s="148" t="s">
        <v>376</v>
      </c>
      <c r="D21" s="143" t="s">
        <v>89</v>
      </c>
      <c r="E21" s="143" t="s">
        <v>54</v>
      </c>
      <c r="F21" s="143" t="s">
        <v>222</v>
      </c>
      <c r="G21" s="152">
        <v>45666</v>
      </c>
      <c r="H21" s="149">
        <f>MONTH(Table1[[#This Row],[Received Date]])</f>
        <v>1</v>
      </c>
      <c r="I21" s="149">
        <f>YEAR(Table1[[#This Row],[Received Date]])</f>
        <v>2025</v>
      </c>
      <c r="J21" s="154" t="s">
        <v>377</v>
      </c>
      <c r="K21" s="143" t="s">
        <v>174</v>
      </c>
      <c r="L21" s="143" t="str">
        <f t="shared" si="0"/>
        <v>Other</v>
      </c>
      <c r="M21" s="143" t="s">
        <v>97</v>
      </c>
      <c r="N21" s="143" t="s">
        <v>175</v>
      </c>
      <c r="O21" s="143" t="str">
        <f t="shared" si="15"/>
        <v/>
      </c>
      <c r="P21" s="149" t="str">
        <f t="shared" si="16"/>
        <v/>
      </c>
      <c r="Q21" s="149" t="str">
        <f t="shared" si="17"/>
        <v/>
      </c>
      <c r="R21" s="153" t="str">
        <f t="shared" si="18"/>
        <v>count</v>
      </c>
      <c r="S21" s="149" t="s">
        <v>97</v>
      </c>
      <c r="T21" s="280">
        <v>46015</v>
      </c>
      <c r="U21" s="143">
        <v>1</v>
      </c>
      <c r="V21" s="143" t="s">
        <v>378</v>
      </c>
      <c r="W21" s="143" t="s">
        <v>114</v>
      </c>
      <c r="X21" s="143" t="s">
        <v>132</v>
      </c>
      <c r="Y21" s="143" t="s">
        <v>177</v>
      </c>
      <c r="Z21" s="143"/>
      <c r="AA21" s="143"/>
      <c r="AB21" s="143" t="s">
        <v>379</v>
      </c>
      <c r="AC21" s="143"/>
      <c r="AD21" s="143"/>
      <c r="AE21" s="143"/>
      <c r="AF21" s="143"/>
      <c r="AG21" s="143"/>
      <c r="AH21" s="154"/>
      <c r="AI21" s="143">
        <f t="shared" ca="1" si="19"/>
        <v>368</v>
      </c>
      <c r="AJ21" s="143" t="str">
        <f t="shared" si="20"/>
        <v>Pending</v>
      </c>
      <c r="AK21" s="154"/>
      <c r="AL21" s="155"/>
      <c r="AM21" s="155"/>
      <c r="AN21" s="143"/>
      <c r="AO21" s="143"/>
      <c r="AP21" s="174"/>
      <c r="AQ21" s="141"/>
      <c r="AV21" s="146"/>
    </row>
    <row r="22" spans="1:48" ht="89.25" hidden="1" x14ac:dyDescent="0.25">
      <c r="A22" s="151" t="s">
        <v>111</v>
      </c>
      <c r="B22" s="143" t="s">
        <v>128</v>
      </c>
      <c r="C22" s="148" t="s">
        <v>380</v>
      </c>
      <c r="D22" s="143" t="s">
        <v>89</v>
      </c>
      <c r="E22" s="143" t="s">
        <v>54</v>
      </c>
      <c r="F22" s="143" t="s">
        <v>222</v>
      </c>
      <c r="G22" s="152">
        <v>45671</v>
      </c>
      <c r="H22" s="149">
        <f>MONTH(Table1[[#This Row],[Received Date]])</f>
        <v>1</v>
      </c>
      <c r="I22" s="149">
        <f>YEAR(Table1[[#This Row],[Received Date]])</f>
        <v>2025</v>
      </c>
      <c r="J22" s="154" t="s">
        <v>330</v>
      </c>
      <c r="K22" s="143" t="s">
        <v>381</v>
      </c>
      <c r="L22" s="143" t="str">
        <f t="shared" si="0"/>
        <v>Other</v>
      </c>
      <c r="M22" s="143">
        <v>310655</v>
      </c>
      <c r="N22" s="143" t="s">
        <v>113</v>
      </c>
      <c r="O22" s="143" t="str">
        <f t="shared" si="15"/>
        <v/>
      </c>
      <c r="P22" s="149" t="str">
        <f t="shared" si="16"/>
        <v/>
      </c>
      <c r="Q22" s="149" t="str">
        <f t="shared" si="17"/>
        <v/>
      </c>
      <c r="R22" s="153" t="str">
        <f t="shared" si="18"/>
        <v>count</v>
      </c>
      <c r="S22" s="149" t="s">
        <v>97</v>
      </c>
      <c r="T22" s="268" t="s">
        <v>97</v>
      </c>
      <c r="U22" s="143">
        <v>31</v>
      </c>
      <c r="V22" s="143" t="s">
        <v>382</v>
      </c>
      <c r="W22" s="143" t="s">
        <v>383</v>
      </c>
      <c r="X22" s="143" t="s">
        <v>229</v>
      </c>
      <c r="Y22" s="143" t="s">
        <v>177</v>
      </c>
      <c r="Z22" s="143"/>
      <c r="AA22" s="143"/>
      <c r="AB22" s="143" t="s">
        <v>384</v>
      </c>
      <c r="AC22" s="143"/>
      <c r="AD22" s="143"/>
      <c r="AE22" s="143"/>
      <c r="AF22" s="143"/>
      <c r="AG22" s="143"/>
      <c r="AH22" s="154"/>
      <c r="AI22" s="143">
        <f t="shared" ca="1" si="19"/>
        <v>363</v>
      </c>
      <c r="AJ22" s="143" t="str">
        <f t="shared" si="20"/>
        <v>Pending</v>
      </c>
      <c r="AK22" s="154"/>
      <c r="AL22" s="155"/>
      <c r="AM22" s="155"/>
      <c r="AN22" s="143"/>
      <c r="AO22" s="143"/>
      <c r="AP22" s="174"/>
      <c r="AQ22" s="141"/>
      <c r="AV22" s="146"/>
    </row>
    <row r="23" spans="1:48" ht="89.25" hidden="1" x14ac:dyDescent="0.25">
      <c r="A23" s="151" t="s">
        <v>111</v>
      </c>
      <c r="B23" s="143" t="s">
        <v>88</v>
      </c>
      <c r="C23" s="148" t="s">
        <v>385</v>
      </c>
      <c r="D23" s="143" t="s">
        <v>89</v>
      </c>
      <c r="E23" s="143" t="s">
        <v>54</v>
      </c>
      <c r="F23" s="143" t="s">
        <v>222</v>
      </c>
      <c r="G23" s="152">
        <v>45671</v>
      </c>
      <c r="H23" s="149">
        <f>MONTH(Table1[[#This Row],[Received Date]])</f>
        <v>1</v>
      </c>
      <c r="I23" s="149">
        <f>YEAR(Table1[[#This Row],[Received Date]])</f>
        <v>2025</v>
      </c>
      <c r="J23" s="154" t="s">
        <v>386</v>
      </c>
      <c r="K23" s="143" t="s">
        <v>315</v>
      </c>
      <c r="L23" s="143" t="str">
        <f t="shared" si="0"/>
        <v>Other</v>
      </c>
      <c r="M23" s="143">
        <v>310657</v>
      </c>
      <c r="N23" s="143" t="s">
        <v>113</v>
      </c>
      <c r="O23" s="143" t="str">
        <f t="shared" si="15"/>
        <v/>
      </c>
      <c r="P23" s="149" t="str">
        <f t="shared" si="16"/>
        <v/>
      </c>
      <c r="Q23" s="149" t="str">
        <f t="shared" si="17"/>
        <v/>
      </c>
      <c r="R23" s="153" t="str">
        <f t="shared" si="18"/>
        <v>count</v>
      </c>
      <c r="S23" s="149">
        <v>499257</v>
      </c>
      <c r="T23" s="280">
        <v>45985</v>
      </c>
      <c r="U23" s="143">
        <v>1</v>
      </c>
      <c r="V23" s="143" t="s">
        <v>387</v>
      </c>
      <c r="W23" s="143" t="s">
        <v>102</v>
      </c>
      <c r="X23" s="143" t="s">
        <v>388</v>
      </c>
      <c r="Y23" s="143" t="s">
        <v>177</v>
      </c>
      <c r="Z23" s="143"/>
      <c r="AA23" s="143"/>
      <c r="AB23" s="143" t="s">
        <v>389</v>
      </c>
      <c r="AC23" s="143"/>
      <c r="AD23" s="143"/>
      <c r="AE23" s="143"/>
      <c r="AF23" s="143"/>
      <c r="AG23" s="143"/>
      <c r="AH23" s="154"/>
      <c r="AI23" s="143">
        <f t="shared" ca="1" si="19"/>
        <v>363</v>
      </c>
      <c r="AJ23" s="143" t="str">
        <f t="shared" si="20"/>
        <v>Pending</v>
      </c>
      <c r="AK23" s="154"/>
      <c r="AL23" s="155"/>
      <c r="AM23" s="155"/>
      <c r="AN23" s="143"/>
      <c r="AO23" s="143"/>
      <c r="AP23" s="174"/>
      <c r="AQ23" s="141"/>
      <c r="AV23" s="146"/>
    </row>
    <row r="24" spans="1:48" ht="89.25" hidden="1" x14ac:dyDescent="0.25">
      <c r="A24" s="151" t="s">
        <v>111</v>
      </c>
      <c r="B24" s="161" t="s">
        <v>88</v>
      </c>
      <c r="C24" s="148" t="s">
        <v>390</v>
      </c>
      <c r="D24" s="143" t="s">
        <v>89</v>
      </c>
      <c r="E24" s="143" t="s">
        <v>54</v>
      </c>
      <c r="F24" s="143" t="s">
        <v>222</v>
      </c>
      <c r="G24" s="152">
        <v>45673</v>
      </c>
      <c r="H24" s="149">
        <f>MONTH(Table1[[#This Row],[Received Date]])</f>
        <v>1</v>
      </c>
      <c r="I24" s="149">
        <f>YEAR(Table1[[#This Row],[Received Date]])</f>
        <v>2025</v>
      </c>
      <c r="J24" s="154" t="s">
        <v>391</v>
      </c>
      <c r="K24" s="143" t="s">
        <v>392</v>
      </c>
      <c r="L24" s="143" t="str">
        <f t="shared" si="0"/>
        <v>Other</v>
      </c>
      <c r="M24" s="143">
        <v>310629</v>
      </c>
      <c r="N24" s="143" t="s">
        <v>113</v>
      </c>
      <c r="O24" s="143" t="str">
        <f t="shared" si="15"/>
        <v/>
      </c>
      <c r="P24" s="149" t="str">
        <f t="shared" si="16"/>
        <v/>
      </c>
      <c r="Q24" s="149" t="str">
        <f t="shared" si="17"/>
        <v/>
      </c>
      <c r="R24" s="153" t="str">
        <f t="shared" si="18"/>
        <v>count</v>
      </c>
      <c r="S24" s="149" t="s">
        <v>97</v>
      </c>
      <c r="T24" s="268" t="s">
        <v>97</v>
      </c>
      <c r="U24" s="143">
        <v>44</v>
      </c>
      <c r="V24" s="143" t="s">
        <v>393</v>
      </c>
      <c r="W24" s="143" t="s">
        <v>350</v>
      </c>
      <c r="X24" s="143" t="s">
        <v>388</v>
      </c>
      <c r="Y24" s="143" t="s">
        <v>177</v>
      </c>
      <c r="Z24" s="143"/>
      <c r="AA24" s="143"/>
      <c r="AB24" s="143" t="s">
        <v>394</v>
      </c>
      <c r="AC24" s="143"/>
      <c r="AD24" s="143"/>
      <c r="AE24" s="143"/>
      <c r="AF24" s="143"/>
      <c r="AG24" s="143"/>
      <c r="AH24" s="154"/>
      <c r="AI24" s="143">
        <f t="shared" ca="1" si="19"/>
        <v>361</v>
      </c>
      <c r="AJ24" s="143" t="str">
        <f t="shared" si="20"/>
        <v>Pending</v>
      </c>
      <c r="AK24" s="154"/>
      <c r="AL24" s="155"/>
      <c r="AM24" s="155"/>
      <c r="AN24" s="143"/>
      <c r="AO24" s="143"/>
      <c r="AP24" s="174"/>
      <c r="AQ24" s="141"/>
      <c r="AV24" s="146"/>
    </row>
    <row r="25" spans="1:48" ht="89.25" hidden="1" x14ac:dyDescent="0.25">
      <c r="A25" s="151" t="s">
        <v>111</v>
      </c>
      <c r="B25" s="161" t="s">
        <v>88</v>
      </c>
      <c r="C25" s="148" t="s">
        <v>395</v>
      </c>
      <c r="D25" s="143" t="s">
        <v>89</v>
      </c>
      <c r="E25" s="143" t="s">
        <v>54</v>
      </c>
      <c r="F25" s="143" t="s">
        <v>222</v>
      </c>
      <c r="G25" s="152">
        <v>45674</v>
      </c>
      <c r="H25" s="149">
        <f>MONTH(Table1[[#This Row],[Received Date]])</f>
        <v>1</v>
      </c>
      <c r="I25" s="149">
        <f>YEAR(Table1[[#This Row],[Received Date]])</f>
        <v>2025</v>
      </c>
      <c r="J25" s="150" t="s">
        <v>180</v>
      </c>
      <c r="K25" s="143" t="s">
        <v>324</v>
      </c>
      <c r="L25" s="143" t="str">
        <f t="shared" si="0"/>
        <v>Cab</v>
      </c>
      <c r="M25" s="143">
        <v>516863</v>
      </c>
      <c r="N25" s="143" t="s">
        <v>113</v>
      </c>
      <c r="O25" s="143" t="str">
        <f t="shared" si="15"/>
        <v/>
      </c>
      <c r="P25" s="149" t="str">
        <f t="shared" si="16"/>
        <v/>
      </c>
      <c r="Q25" s="149" t="str">
        <f t="shared" si="17"/>
        <v/>
      </c>
      <c r="R25" s="153" t="str">
        <f t="shared" si="18"/>
        <v>count</v>
      </c>
      <c r="S25" s="149">
        <v>503174</v>
      </c>
      <c r="T25" s="282">
        <v>46015</v>
      </c>
      <c r="U25" s="143">
        <v>1</v>
      </c>
      <c r="V25" s="143" t="s">
        <v>396</v>
      </c>
      <c r="W25" s="143" t="s">
        <v>114</v>
      </c>
      <c r="X25" s="143" t="s">
        <v>132</v>
      </c>
      <c r="Y25" s="143" t="s">
        <v>177</v>
      </c>
      <c r="Z25" s="143"/>
      <c r="AA25" s="143"/>
      <c r="AB25" s="143" t="s">
        <v>397</v>
      </c>
      <c r="AC25" s="143"/>
      <c r="AD25" s="143"/>
      <c r="AE25" s="143"/>
      <c r="AF25" s="143"/>
      <c r="AG25" s="143"/>
      <c r="AH25" s="154"/>
      <c r="AI25" s="143">
        <f t="shared" ca="1" si="19"/>
        <v>360</v>
      </c>
      <c r="AJ25" s="143" t="str">
        <f t="shared" si="20"/>
        <v>Pending</v>
      </c>
      <c r="AK25" s="154"/>
      <c r="AL25" s="155"/>
      <c r="AM25" s="155"/>
      <c r="AN25" s="143"/>
      <c r="AO25" s="143"/>
      <c r="AP25" s="174"/>
      <c r="AQ25" s="141"/>
      <c r="AV25" s="146"/>
    </row>
    <row r="26" spans="1:48" ht="89.25" hidden="1" x14ac:dyDescent="0.25">
      <c r="A26" s="151" t="s">
        <v>111</v>
      </c>
      <c r="B26" s="143" t="s">
        <v>88</v>
      </c>
      <c r="C26" s="148" t="s">
        <v>398</v>
      </c>
      <c r="D26" s="143" t="s">
        <v>89</v>
      </c>
      <c r="E26" s="143" t="s">
        <v>54</v>
      </c>
      <c r="F26" s="143" t="s">
        <v>222</v>
      </c>
      <c r="G26" s="152">
        <v>45674</v>
      </c>
      <c r="H26" s="149">
        <f>MONTH(Table1[[#This Row],[Received Date]])</f>
        <v>1</v>
      </c>
      <c r="I26" s="149">
        <f>YEAR(Table1[[#This Row],[Received Date]])</f>
        <v>2025</v>
      </c>
      <c r="J26" s="150" t="s">
        <v>399</v>
      </c>
      <c r="K26" s="143" t="s">
        <v>400</v>
      </c>
      <c r="L26" s="143" t="str">
        <f t="shared" si="0"/>
        <v>Other</v>
      </c>
      <c r="M26" s="143">
        <v>954267</v>
      </c>
      <c r="N26" s="143" t="s">
        <v>113</v>
      </c>
      <c r="O26" s="143" t="str">
        <f t="shared" si="15"/>
        <v/>
      </c>
      <c r="P26" s="149" t="str">
        <f t="shared" si="16"/>
        <v/>
      </c>
      <c r="Q26" s="149" t="str">
        <f t="shared" si="17"/>
        <v/>
      </c>
      <c r="R26" s="153" t="str">
        <f t="shared" si="18"/>
        <v>count</v>
      </c>
      <c r="S26" s="149">
        <v>505069</v>
      </c>
      <c r="T26" s="282">
        <v>45682</v>
      </c>
      <c r="U26" s="143">
        <v>1</v>
      </c>
      <c r="V26" s="143" t="s">
        <v>401</v>
      </c>
      <c r="W26" s="143" t="s">
        <v>114</v>
      </c>
      <c r="X26" s="143" t="s">
        <v>224</v>
      </c>
      <c r="Y26" s="143"/>
      <c r="Z26" s="143"/>
      <c r="AA26" s="143"/>
      <c r="AB26" s="143" t="s">
        <v>402</v>
      </c>
      <c r="AC26" s="143"/>
      <c r="AD26" s="143"/>
      <c r="AE26" s="143"/>
      <c r="AF26" s="143"/>
      <c r="AG26" s="143"/>
      <c r="AH26" s="154"/>
      <c r="AI26" s="143">
        <f t="shared" ca="1" si="19"/>
        <v>360</v>
      </c>
      <c r="AJ26" s="143" t="str">
        <f t="shared" si="20"/>
        <v>Pending</v>
      </c>
      <c r="AK26" s="154"/>
      <c r="AL26" s="155"/>
      <c r="AM26" s="155"/>
      <c r="AN26" s="143"/>
      <c r="AO26" s="143"/>
      <c r="AP26" s="174"/>
      <c r="AQ26" s="141"/>
      <c r="AV26" s="146"/>
    </row>
    <row r="27" spans="1:48" ht="89.25" hidden="1" x14ac:dyDescent="0.25">
      <c r="A27" s="151" t="s">
        <v>111</v>
      </c>
      <c r="B27" s="143" t="s">
        <v>88</v>
      </c>
      <c r="C27" s="148" t="s">
        <v>403</v>
      </c>
      <c r="D27" s="143" t="s">
        <v>89</v>
      </c>
      <c r="E27" s="143" t="s">
        <v>54</v>
      </c>
      <c r="F27" s="143" t="s">
        <v>222</v>
      </c>
      <c r="G27" s="152">
        <v>45674</v>
      </c>
      <c r="H27" s="149">
        <f>MONTH(Table1[[#This Row],[Received Date]])</f>
        <v>1</v>
      </c>
      <c r="I27" s="149">
        <f>YEAR(Table1[[#This Row],[Received Date]])</f>
        <v>2025</v>
      </c>
      <c r="J27" s="150" t="s">
        <v>298</v>
      </c>
      <c r="K27" s="143" t="s">
        <v>346</v>
      </c>
      <c r="L27" s="143" t="str">
        <f t="shared" si="0"/>
        <v>Axle</v>
      </c>
      <c r="M27" s="143">
        <v>516872</v>
      </c>
      <c r="N27" s="143" t="s">
        <v>113</v>
      </c>
      <c r="O27" s="143" t="str">
        <f t="shared" si="15"/>
        <v/>
      </c>
      <c r="P27" s="149" t="str">
        <f t="shared" si="16"/>
        <v/>
      </c>
      <c r="Q27" s="149" t="str">
        <f t="shared" si="17"/>
        <v/>
      </c>
      <c r="R27" s="153" t="str">
        <f t="shared" si="18"/>
        <v>count</v>
      </c>
      <c r="S27" s="149">
        <v>505507</v>
      </c>
      <c r="T27" s="282">
        <v>45682</v>
      </c>
      <c r="U27" s="143">
        <v>1</v>
      </c>
      <c r="V27" s="143" t="s">
        <v>404</v>
      </c>
      <c r="W27" s="143" t="s">
        <v>114</v>
      </c>
      <c r="X27" s="143" t="s">
        <v>132</v>
      </c>
      <c r="Y27" s="143" t="s">
        <v>177</v>
      </c>
      <c r="Z27" s="143"/>
      <c r="AA27" s="143"/>
      <c r="AB27" s="143" t="s">
        <v>405</v>
      </c>
      <c r="AC27" s="143"/>
      <c r="AD27" s="143"/>
      <c r="AE27" s="143"/>
      <c r="AF27" s="143"/>
      <c r="AG27" s="143"/>
      <c r="AH27" s="154"/>
      <c r="AI27" s="143">
        <f t="shared" ref="AI27:AI38" ca="1" si="21">IF(ISBLANK(G27), "",IF(ISBLANK(AK27), TODAY()-G27, "Closed"))</f>
        <v>360</v>
      </c>
      <c r="AJ27" s="143" t="str">
        <f t="shared" ref="AJ27:AJ38" si="22">IF(ISBLANK(G27),"", IF(ISBLANK(AK27), "Pending", DATEDIF(G27,AK27,"d")))</f>
        <v>Pending</v>
      </c>
      <c r="AK27" s="154"/>
      <c r="AL27" s="155"/>
      <c r="AM27" s="155"/>
      <c r="AN27" s="143" t="s">
        <v>406</v>
      </c>
      <c r="AO27" s="143" t="s">
        <v>407</v>
      </c>
      <c r="AP27" s="174"/>
      <c r="AQ27" s="141"/>
      <c r="AV27" s="146"/>
    </row>
    <row r="28" spans="1:48" ht="89.25" hidden="1" x14ac:dyDescent="0.25">
      <c r="A28" s="151" t="s">
        <v>111</v>
      </c>
      <c r="B28" s="161" t="s">
        <v>88</v>
      </c>
      <c r="C28" s="148" t="s">
        <v>408</v>
      </c>
      <c r="D28" s="143" t="s">
        <v>89</v>
      </c>
      <c r="E28" s="143" t="s">
        <v>54</v>
      </c>
      <c r="F28" s="143" t="s">
        <v>222</v>
      </c>
      <c r="G28" s="152">
        <v>45679</v>
      </c>
      <c r="H28" s="149">
        <f>MONTH(Table1[[#This Row],[Received Date]])</f>
        <v>1</v>
      </c>
      <c r="I28" s="149">
        <f>YEAR(Table1[[#This Row],[Received Date]])</f>
        <v>2025</v>
      </c>
      <c r="J28" s="150" t="s">
        <v>258</v>
      </c>
      <c r="K28" s="143" t="s">
        <v>234</v>
      </c>
      <c r="L28" s="143" t="str">
        <f t="shared" si="0"/>
        <v>Control Box</v>
      </c>
      <c r="M28" s="143" t="s">
        <v>409</v>
      </c>
      <c r="N28" s="143" t="s">
        <v>308</v>
      </c>
      <c r="O28" s="143" t="str">
        <f t="shared" si="15"/>
        <v/>
      </c>
      <c r="P28" s="149" t="str">
        <f t="shared" si="16"/>
        <v/>
      </c>
      <c r="Q28" s="149" t="str">
        <f t="shared" si="17"/>
        <v/>
      </c>
      <c r="R28" s="153" t="str">
        <f t="shared" si="18"/>
        <v>count</v>
      </c>
      <c r="S28" s="149" t="s">
        <v>97</v>
      </c>
      <c r="T28" s="282">
        <v>45679</v>
      </c>
      <c r="U28" s="143">
        <v>1</v>
      </c>
      <c r="V28" s="143" t="s">
        <v>410</v>
      </c>
      <c r="W28" s="143" t="s">
        <v>114</v>
      </c>
      <c r="X28" s="143" t="s">
        <v>244</v>
      </c>
      <c r="Y28" s="143" t="s">
        <v>177</v>
      </c>
      <c r="Z28" s="143"/>
      <c r="AA28" s="143"/>
      <c r="AB28" s="143" t="s">
        <v>411</v>
      </c>
      <c r="AC28" s="143"/>
      <c r="AD28" s="143"/>
      <c r="AE28" s="143"/>
      <c r="AF28" s="143"/>
      <c r="AG28" s="143"/>
      <c r="AH28" s="154"/>
      <c r="AI28" s="143">
        <f t="shared" ca="1" si="21"/>
        <v>355</v>
      </c>
      <c r="AJ28" s="143" t="str">
        <f t="shared" si="22"/>
        <v>Pending</v>
      </c>
      <c r="AK28" s="154"/>
      <c r="AL28" s="155"/>
      <c r="AM28" s="155"/>
      <c r="AN28" s="143"/>
      <c r="AO28" s="143"/>
      <c r="AP28" s="174"/>
      <c r="AQ28" s="141"/>
      <c r="AV28" s="146"/>
    </row>
    <row r="29" spans="1:48" ht="89.25" hidden="1" x14ac:dyDescent="0.25">
      <c r="A29" s="151" t="s">
        <v>87</v>
      </c>
      <c r="B29" s="143" t="s">
        <v>88</v>
      </c>
      <c r="C29" s="148" t="s">
        <v>412</v>
      </c>
      <c r="D29" s="143" t="s">
        <v>89</v>
      </c>
      <c r="E29" s="143" t="s">
        <v>54</v>
      </c>
      <c r="F29" s="143" t="s">
        <v>222</v>
      </c>
      <c r="G29" s="152">
        <v>45679</v>
      </c>
      <c r="H29" s="149">
        <f>MONTH(Table1[[#This Row],[Received Date]])</f>
        <v>1</v>
      </c>
      <c r="I29" s="149">
        <f>YEAR(Table1[[#This Row],[Received Date]])</f>
        <v>2025</v>
      </c>
      <c r="J29" s="150" t="s">
        <v>286</v>
      </c>
      <c r="K29" s="143" t="s">
        <v>413</v>
      </c>
      <c r="L29" s="143" t="str">
        <f t="shared" si="0"/>
        <v>Other</v>
      </c>
      <c r="M29" s="143">
        <v>936421</v>
      </c>
      <c r="N29" s="143" t="s">
        <v>113</v>
      </c>
      <c r="O29" s="143" t="str">
        <f t="shared" si="15"/>
        <v/>
      </c>
      <c r="P29" s="149" t="str">
        <f t="shared" si="16"/>
        <v/>
      </c>
      <c r="Q29" s="149" t="str">
        <f t="shared" si="17"/>
        <v/>
      </c>
      <c r="R29" s="153" t="str">
        <f t="shared" si="18"/>
        <v>count</v>
      </c>
      <c r="S29" s="149">
        <v>197979</v>
      </c>
      <c r="T29" s="282">
        <v>45658</v>
      </c>
      <c r="U29" s="143">
        <v>1</v>
      </c>
      <c r="V29" s="143" t="s">
        <v>414</v>
      </c>
      <c r="W29" s="143" t="s">
        <v>114</v>
      </c>
      <c r="X29" s="143" t="s">
        <v>143</v>
      </c>
      <c r="Y29" s="143" t="s">
        <v>177</v>
      </c>
      <c r="Z29" s="143"/>
      <c r="AA29" s="143"/>
      <c r="AB29" s="143" t="s">
        <v>415</v>
      </c>
      <c r="AC29" s="143"/>
      <c r="AD29" s="143"/>
      <c r="AE29" s="143"/>
      <c r="AF29" s="143"/>
      <c r="AG29" s="143"/>
      <c r="AH29" s="154"/>
      <c r="AI29" s="143">
        <f t="shared" ca="1" si="21"/>
        <v>355</v>
      </c>
      <c r="AJ29" s="143" t="str">
        <f t="shared" si="22"/>
        <v>Pending</v>
      </c>
      <c r="AK29" s="154"/>
      <c r="AL29" s="155"/>
      <c r="AM29" s="155"/>
      <c r="AN29" s="143"/>
      <c r="AO29" s="143"/>
      <c r="AP29" s="174"/>
      <c r="AQ29" s="141"/>
      <c r="AV29" s="146"/>
    </row>
    <row r="30" spans="1:48" ht="89.25" hidden="1" x14ac:dyDescent="0.25">
      <c r="A30" s="151" t="s">
        <v>111</v>
      </c>
      <c r="B30" s="161" t="s">
        <v>88</v>
      </c>
      <c r="C30" s="148" t="s">
        <v>416</v>
      </c>
      <c r="D30" s="143" t="s">
        <v>89</v>
      </c>
      <c r="E30" s="143" t="s">
        <v>54</v>
      </c>
      <c r="F30" s="143" t="s">
        <v>222</v>
      </c>
      <c r="G30" s="152">
        <v>45681</v>
      </c>
      <c r="H30" s="149">
        <f>MONTH(Table1[[#This Row],[Received Date]])</f>
        <v>1</v>
      </c>
      <c r="I30" s="149">
        <f>YEAR(Table1[[#This Row],[Received Date]])</f>
        <v>2025</v>
      </c>
      <c r="J30" s="150" t="s">
        <v>180</v>
      </c>
      <c r="K30" s="143" t="s">
        <v>225</v>
      </c>
      <c r="L30" s="143" t="str">
        <f t="shared" si="0"/>
        <v>Cab</v>
      </c>
      <c r="M30" s="143">
        <v>516949</v>
      </c>
      <c r="N30" s="143" t="s">
        <v>113</v>
      </c>
      <c r="O30" s="143" t="str">
        <f t="shared" si="15"/>
        <v/>
      </c>
      <c r="P30" s="149" t="str">
        <f t="shared" si="16"/>
        <v/>
      </c>
      <c r="Q30" s="149" t="str">
        <f t="shared" si="17"/>
        <v/>
      </c>
      <c r="R30" s="153" t="str">
        <f t="shared" si="18"/>
        <v>count</v>
      </c>
      <c r="S30" s="149">
        <v>503181</v>
      </c>
      <c r="T30" s="282">
        <v>45682</v>
      </c>
      <c r="U30" s="143">
        <v>1</v>
      </c>
      <c r="V30" s="143" t="s">
        <v>417</v>
      </c>
      <c r="W30" s="143" t="s">
        <v>114</v>
      </c>
      <c r="X30" s="143" t="s">
        <v>132</v>
      </c>
      <c r="Y30" s="143" t="s">
        <v>177</v>
      </c>
      <c r="Z30" s="143"/>
      <c r="AA30" s="143"/>
      <c r="AB30" s="143" t="s">
        <v>418</v>
      </c>
      <c r="AC30" s="143"/>
      <c r="AD30" s="143"/>
      <c r="AE30" s="143"/>
      <c r="AF30" s="143"/>
      <c r="AG30" s="143"/>
      <c r="AH30" s="154"/>
      <c r="AI30" s="143">
        <f t="shared" ca="1" si="21"/>
        <v>353</v>
      </c>
      <c r="AJ30" s="143" t="str">
        <f t="shared" si="22"/>
        <v>Pending</v>
      </c>
      <c r="AK30" s="154"/>
      <c r="AL30" s="155"/>
      <c r="AM30" s="155"/>
      <c r="AN30" s="143"/>
      <c r="AO30" s="143"/>
      <c r="AP30" s="174"/>
      <c r="AQ30" s="141"/>
      <c r="AV30" s="146"/>
    </row>
    <row r="31" spans="1:48" ht="89.25" hidden="1" x14ac:dyDescent="0.25">
      <c r="A31" s="151" t="s">
        <v>111</v>
      </c>
      <c r="B31" s="161" t="s">
        <v>88</v>
      </c>
      <c r="C31" s="148" t="s">
        <v>419</v>
      </c>
      <c r="D31" s="143" t="s">
        <v>89</v>
      </c>
      <c r="E31" s="143" t="s">
        <v>54</v>
      </c>
      <c r="F31" s="143" t="s">
        <v>222</v>
      </c>
      <c r="G31" s="152">
        <v>45685</v>
      </c>
      <c r="H31" s="149">
        <f>MONTH(Table1[[#This Row],[Received Date]])</f>
        <v>1</v>
      </c>
      <c r="I31" s="149">
        <f>YEAR(Table1[[#This Row],[Received Date]])</f>
        <v>2025</v>
      </c>
      <c r="J31" s="150" t="s">
        <v>268</v>
      </c>
      <c r="K31" s="143" t="s">
        <v>234</v>
      </c>
      <c r="L31" s="143" t="str">
        <f t="shared" si="0"/>
        <v>Control Box</v>
      </c>
      <c r="M31" s="143" t="s">
        <v>420</v>
      </c>
      <c r="N31" s="143" t="s">
        <v>166</v>
      </c>
      <c r="O31" s="143" t="str">
        <f t="shared" si="15"/>
        <v/>
      </c>
      <c r="P31" s="149" t="str">
        <f t="shared" si="16"/>
        <v/>
      </c>
      <c r="Q31" s="149" t="str">
        <f t="shared" si="17"/>
        <v/>
      </c>
      <c r="R31" s="153" t="str">
        <f t="shared" si="18"/>
        <v>count</v>
      </c>
      <c r="S31" s="149" t="s">
        <v>421</v>
      </c>
      <c r="T31" s="282">
        <v>45685</v>
      </c>
      <c r="U31" s="143">
        <v>2</v>
      </c>
      <c r="V31" s="143" t="s">
        <v>422</v>
      </c>
      <c r="W31" s="143" t="s">
        <v>109</v>
      </c>
      <c r="X31" s="143" t="s">
        <v>118</v>
      </c>
      <c r="Y31" s="143" t="s">
        <v>177</v>
      </c>
      <c r="Z31" s="143"/>
      <c r="AA31" s="143"/>
      <c r="AB31" s="143" t="s">
        <v>423</v>
      </c>
      <c r="AC31" s="143"/>
      <c r="AD31" s="143"/>
      <c r="AE31" s="143"/>
      <c r="AF31" s="143"/>
      <c r="AG31" s="143"/>
      <c r="AH31" s="154"/>
      <c r="AI31" s="143">
        <f t="shared" ca="1" si="21"/>
        <v>349</v>
      </c>
      <c r="AJ31" s="143" t="str">
        <f t="shared" si="22"/>
        <v>Pending</v>
      </c>
      <c r="AK31" s="154"/>
      <c r="AL31" s="155"/>
      <c r="AM31" s="155"/>
      <c r="AN31" s="143"/>
      <c r="AO31" s="143"/>
      <c r="AP31" s="174"/>
      <c r="AQ31" s="141"/>
      <c r="AV31" s="146"/>
    </row>
    <row r="32" spans="1:48" s="16" customFormat="1" ht="89.25" hidden="1" x14ac:dyDescent="0.25">
      <c r="A32" s="151" t="s">
        <v>111</v>
      </c>
      <c r="B32" s="161" t="s">
        <v>88</v>
      </c>
      <c r="C32" s="148" t="s">
        <v>424</v>
      </c>
      <c r="D32" s="143" t="s">
        <v>89</v>
      </c>
      <c r="E32" s="143" t="s">
        <v>54</v>
      </c>
      <c r="F32" s="143" t="s">
        <v>222</v>
      </c>
      <c r="G32" s="152">
        <v>45686</v>
      </c>
      <c r="H32" s="149">
        <f>MONTH(Table1[[#This Row],[Received Date]])</f>
        <v>1</v>
      </c>
      <c r="I32" s="149">
        <f>YEAR(Table1[[#This Row],[Received Date]])</f>
        <v>2025</v>
      </c>
      <c r="J32" s="150" t="s">
        <v>333</v>
      </c>
      <c r="K32" s="143" t="s">
        <v>346</v>
      </c>
      <c r="L32" s="143" t="str">
        <f t="shared" si="0"/>
        <v>Axle</v>
      </c>
      <c r="M32" s="143">
        <v>516971</v>
      </c>
      <c r="N32" s="143" t="s">
        <v>113</v>
      </c>
      <c r="O32" s="143" t="str">
        <f t="shared" si="15"/>
        <v/>
      </c>
      <c r="P32" s="149" t="str">
        <f t="shared" si="16"/>
        <v/>
      </c>
      <c r="Q32" s="149" t="str">
        <f t="shared" si="17"/>
        <v/>
      </c>
      <c r="R32" s="153" t="str">
        <f t="shared" si="18"/>
        <v>count</v>
      </c>
      <c r="S32" s="149">
        <v>504128</v>
      </c>
      <c r="T32" s="282">
        <v>45686</v>
      </c>
      <c r="U32" s="143">
        <v>1</v>
      </c>
      <c r="V32" s="143" t="s">
        <v>425</v>
      </c>
      <c r="W32" s="143" t="s">
        <v>114</v>
      </c>
      <c r="X32" s="143" t="s">
        <v>132</v>
      </c>
      <c r="Y32" s="143" t="s">
        <v>137</v>
      </c>
      <c r="Z32" s="143"/>
      <c r="AA32" s="143"/>
      <c r="AB32" s="143" t="s">
        <v>426</v>
      </c>
      <c r="AC32" s="143"/>
      <c r="AD32" s="143"/>
      <c r="AE32" s="143"/>
      <c r="AF32" s="143"/>
      <c r="AG32" s="143"/>
      <c r="AH32" s="154"/>
      <c r="AI32" s="143">
        <f t="shared" ca="1" si="21"/>
        <v>348</v>
      </c>
      <c r="AJ32" s="143" t="str">
        <f t="shared" si="22"/>
        <v>Pending</v>
      </c>
      <c r="AK32" s="154"/>
      <c r="AL32" s="155"/>
      <c r="AM32" s="155"/>
      <c r="AN32" s="143"/>
      <c r="AO32" s="143"/>
      <c r="AP32" s="174"/>
      <c r="AQ32" s="141"/>
      <c r="AR32" s="141"/>
      <c r="AS32" s="143"/>
      <c r="AT32" s="143"/>
    </row>
    <row r="33" spans="1:46" s="16" customFormat="1" ht="89.25" hidden="1" x14ac:dyDescent="0.25">
      <c r="A33" s="151" t="s">
        <v>111</v>
      </c>
      <c r="B33" s="143" t="s">
        <v>88</v>
      </c>
      <c r="C33" s="148" t="s">
        <v>427</v>
      </c>
      <c r="D33" s="143" t="s">
        <v>89</v>
      </c>
      <c r="E33" s="143" t="s">
        <v>54</v>
      </c>
      <c r="F33" s="143" t="s">
        <v>222</v>
      </c>
      <c r="G33" s="152">
        <v>45687</v>
      </c>
      <c r="H33" s="149">
        <f>MONTH(Table1[[#This Row],[Received Date]])</f>
        <v>1</v>
      </c>
      <c r="I33" s="149">
        <f>YEAR(Table1[[#This Row],[Received Date]])</f>
        <v>2025</v>
      </c>
      <c r="J33" s="150" t="s">
        <v>268</v>
      </c>
      <c r="K33" s="143" t="s">
        <v>234</v>
      </c>
      <c r="L33" s="143" t="str">
        <f t="shared" si="0"/>
        <v>Control Box</v>
      </c>
      <c r="M33" s="143" t="s">
        <v>428</v>
      </c>
      <c r="N33" s="143" t="s">
        <v>308</v>
      </c>
      <c r="O33" s="143" t="str">
        <f t="shared" si="15"/>
        <v/>
      </c>
      <c r="P33" s="149" t="str">
        <f t="shared" si="16"/>
        <v/>
      </c>
      <c r="Q33" s="149" t="str">
        <f t="shared" si="17"/>
        <v/>
      </c>
      <c r="R33" s="153" t="str">
        <f t="shared" si="18"/>
        <v>count</v>
      </c>
      <c r="S33" s="149" t="s">
        <v>429</v>
      </c>
      <c r="T33" s="282">
        <v>45687</v>
      </c>
      <c r="U33" s="143">
        <v>11</v>
      </c>
      <c r="V33" s="143" t="s">
        <v>430</v>
      </c>
      <c r="W33" s="143" t="s">
        <v>114</v>
      </c>
      <c r="X33" s="143" t="s">
        <v>121</v>
      </c>
      <c r="Y33" s="143" t="s">
        <v>137</v>
      </c>
      <c r="Z33" s="143"/>
      <c r="AA33" s="143"/>
      <c r="AB33" s="143" t="s">
        <v>431</v>
      </c>
      <c r="AC33" s="143"/>
      <c r="AD33" s="143"/>
      <c r="AE33" s="143"/>
      <c r="AF33" s="143"/>
      <c r="AG33" s="143"/>
      <c r="AH33" s="154"/>
      <c r="AI33" s="143">
        <f t="shared" ca="1" si="21"/>
        <v>347</v>
      </c>
      <c r="AJ33" s="143" t="str">
        <f t="shared" si="22"/>
        <v>Pending</v>
      </c>
      <c r="AK33" s="154"/>
      <c r="AL33" s="155"/>
      <c r="AM33" s="155"/>
      <c r="AN33" s="143"/>
      <c r="AO33" s="143"/>
      <c r="AP33" s="174"/>
      <c r="AQ33" s="141"/>
      <c r="AR33" s="141"/>
      <c r="AS33" s="143"/>
      <c r="AT33" s="143"/>
    </row>
    <row r="34" spans="1:46" s="16" customFormat="1" ht="89.25" hidden="1" x14ac:dyDescent="0.25">
      <c r="A34" s="151" t="s">
        <v>111</v>
      </c>
      <c r="B34" s="161" t="s">
        <v>88</v>
      </c>
      <c r="C34" s="148" t="s">
        <v>432</v>
      </c>
      <c r="D34" s="143" t="s">
        <v>89</v>
      </c>
      <c r="E34" s="143" t="s">
        <v>54</v>
      </c>
      <c r="F34" s="143" t="s">
        <v>222</v>
      </c>
      <c r="G34" s="152">
        <v>45687</v>
      </c>
      <c r="H34" s="149">
        <f>MONTH(Table1[[#This Row],[Received Date]])</f>
        <v>1</v>
      </c>
      <c r="I34" s="149">
        <f>YEAR(Table1[[#This Row],[Received Date]])</f>
        <v>2025</v>
      </c>
      <c r="J34" s="150" t="s">
        <v>268</v>
      </c>
      <c r="K34" s="143" t="s">
        <v>234</v>
      </c>
      <c r="L34" s="143" t="str">
        <f t="shared" si="0"/>
        <v>Control Box</v>
      </c>
      <c r="M34" s="143" t="s">
        <v>97</v>
      </c>
      <c r="N34" s="143" t="s">
        <v>308</v>
      </c>
      <c r="O34" s="143" t="str">
        <f t="shared" si="15"/>
        <v/>
      </c>
      <c r="P34" s="149" t="str">
        <f t="shared" si="16"/>
        <v/>
      </c>
      <c r="Q34" s="149" t="str">
        <f t="shared" si="17"/>
        <v/>
      </c>
      <c r="R34" s="153" t="str">
        <f t="shared" si="18"/>
        <v>count</v>
      </c>
      <c r="S34" s="149">
        <v>505080</v>
      </c>
      <c r="T34" s="282">
        <v>45687</v>
      </c>
      <c r="U34" s="143">
        <v>1</v>
      </c>
      <c r="V34" s="143" t="s">
        <v>433</v>
      </c>
      <c r="W34" s="143" t="s">
        <v>114</v>
      </c>
      <c r="X34" s="143" t="s">
        <v>132</v>
      </c>
      <c r="Y34" s="143" t="s">
        <v>137</v>
      </c>
      <c r="Z34" s="143"/>
      <c r="AA34" s="143"/>
      <c r="AB34" s="143" t="s">
        <v>434</v>
      </c>
      <c r="AC34" s="143"/>
      <c r="AD34" s="143"/>
      <c r="AE34" s="143"/>
      <c r="AF34" s="143"/>
      <c r="AG34" s="143"/>
      <c r="AH34" s="154"/>
      <c r="AI34" s="143">
        <f t="shared" ca="1" si="21"/>
        <v>347</v>
      </c>
      <c r="AJ34" s="143" t="str">
        <f t="shared" si="22"/>
        <v>Pending</v>
      </c>
      <c r="AK34" s="154"/>
      <c r="AL34" s="155"/>
      <c r="AM34" s="155"/>
      <c r="AN34" s="143"/>
      <c r="AO34" s="143"/>
      <c r="AP34" s="174"/>
      <c r="AQ34" s="141"/>
      <c r="AR34" s="141"/>
      <c r="AS34" s="143"/>
      <c r="AT34" s="143"/>
    </row>
    <row r="35" spans="1:46" s="16" customFormat="1" ht="89.25" hidden="1" x14ac:dyDescent="0.25">
      <c r="A35" s="151" t="s">
        <v>111</v>
      </c>
      <c r="B35" s="143" t="s">
        <v>88</v>
      </c>
      <c r="C35" s="148" t="s">
        <v>435</v>
      </c>
      <c r="D35" s="143" t="s">
        <v>89</v>
      </c>
      <c r="E35" s="143" t="s">
        <v>54</v>
      </c>
      <c r="F35" s="143" t="s">
        <v>222</v>
      </c>
      <c r="G35" s="152">
        <v>45688</v>
      </c>
      <c r="H35" s="149">
        <f>MONTH(Table1[[#This Row],[Received Date]])</f>
        <v>1</v>
      </c>
      <c r="I35" s="149">
        <f>YEAR(Table1[[#This Row],[Received Date]])</f>
        <v>2025</v>
      </c>
      <c r="J35" s="150" t="s">
        <v>268</v>
      </c>
      <c r="K35" s="143" t="s">
        <v>234</v>
      </c>
      <c r="L35" s="143" t="str">
        <f t="shared" si="0"/>
        <v>Control Box</v>
      </c>
      <c r="M35" s="143" t="s">
        <v>436</v>
      </c>
      <c r="N35" s="143" t="s">
        <v>308</v>
      </c>
      <c r="O35" s="143" t="str">
        <f t="shared" si="15"/>
        <v/>
      </c>
      <c r="P35" s="149" t="str">
        <f t="shared" si="16"/>
        <v/>
      </c>
      <c r="Q35" s="149" t="str">
        <f t="shared" si="17"/>
        <v/>
      </c>
      <c r="R35" s="153" t="str">
        <f t="shared" si="18"/>
        <v>count</v>
      </c>
      <c r="S35" s="149">
        <v>505078</v>
      </c>
      <c r="T35" s="282">
        <v>45688</v>
      </c>
      <c r="U35" s="143">
        <v>1</v>
      </c>
      <c r="V35" s="143" t="s">
        <v>437</v>
      </c>
      <c r="W35" s="143" t="s">
        <v>114</v>
      </c>
      <c r="X35" s="143" t="s">
        <v>103</v>
      </c>
      <c r="Y35" s="143" t="s">
        <v>137</v>
      </c>
      <c r="Z35" s="143"/>
      <c r="AA35" s="143"/>
      <c r="AB35" s="143" t="s">
        <v>438</v>
      </c>
      <c r="AC35" s="143"/>
      <c r="AD35" s="143"/>
      <c r="AE35" s="143"/>
      <c r="AF35" s="143"/>
      <c r="AG35" s="143"/>
      <c r="AH35" s="154"/>
      <c r="AI35" s="143">
        <f t="shared" ca="1" si="21"/>
        <v>346</v>
      </c>
      <c r="AJ35" s="143" t="str">
        <f t="shared" si="22"/>
        <v>Pending</v>
      </c>
      <c r="AK35" s="154"/>
      <c r="AL35" s="155"/>
      <c r="AM35" s="155"/>
      <c r="AN35" s="143"/>
      <c r="AO35" s="143"/>
      <c r="AP35" s="174"/>
      <c r="AQ35" s="141"/>
      <c r="AR35" s="141"/>
      <c r="AS35" s="143"/>
      <c r="AT35" s="143"/>
    </row>
    <row r="36" spans="1:46" s="16" customFormat="1" ht="89.25" hidden="1" x14ac:dyDescent="0.25">
      <c r="A36" s="151" t="s">
        <v>111</v>
      </c>
      <c r="B36" s="161" t="s">
        <v>88</v>
      </c>
      <c r="C36" s="148" t="s">
        <v>439</v>
      </c>
      <c r="D36" s="143" t="s">
        <v>89</v>
      </c>
      <c r="E36" s="143" t="s">
        <v>54</v>
      </c>
      <c r="F36" s="143" t="s">
        <v>222</v>
      </c>
      <c r="G36" s="152">
        <v>45691</v>
      </c>
      <c r="H36" s="149">
        <f>MONTH(Table1[[#This Row],[Received Date]])</f>
        <v>2</v>
      </c>
      <c r="I36" s="149">
        <f>YEAR(Table1[[#This Row],[Received Date]])</f>
        <v>2025</v>
      </c>
      <c r="J36" s="150" t="s">
        <v>301</v>
      </c>
      <c r="K36" s="143" t="s">
        <v>339</v>
      </c>
      <c r="L36" s="143" t="str">
        <f t="shared" si="0"/>
        <v>Tank</v>
      </c>
      <c r="M36" s="143">
        <v>516993</v>
      </c>
      <c r="N36" s="143" t="s">
        <v>113</v>
      </c>
      <c r="O36" s="143" t="str">
        <f t="shared" si="15"/>
        <v/>
      </c>
      <c r="P36" s="149" t="str">
        <f t="shared" si="16"/>
        <v/>
      </c>
      <c r="Q36" s="149" t="str">
        <f t="shared" si="17"/>
        <v/>
      </c>
      <c r="R36" s="153" t="str">
        <f t="shared" si="18"/>
        <v>count</v>
      </c>
      <c r="S36" s="149">
        <v>505530</v>
      </c>
      <c r="T36" s="282">
        <v>45660</v>
      </c>
      <c r="U36" s="143">
        <v>1</v>
      </c>
      <c r="V36" s="143" t="s">
        <v>440</v>
      </c>
      <c r="W36" s="143" t="s">
        <v>114</v>
      </c>
      <c r="X36" s="143" t="s">
        <v>127</v>
      </c>
      <c r="Y36" s="143" t="s">
        <v>137</v>
      </c>
      <c r="Z36" s="143" t="s">
        <v>144</v>
      </c>
      <c r="AA36" s="143" t="s">
        <v>441</v>
      </c>
      <c r="AB36" s="143" t="s">
        <v>442</v>
      </c>
      <c r="AC36" s="143" t="s">
        <v>97</v>
      </c>
      <c r="AD36" s="143" t="s">
        <v>97</v>
      </c>
      <c r="AE36" s="143"/>
      <c r="AF36" s="143"/>
      <c r="AG36" s="143"/>
      <c r="AH36" s="154"/>
      <c r="AI36" s="143">
        <f t="shared" ca="1" si="21"/>
        <v>343</v>
      </c>
      <c r="AJ36" s="143" t="str">
        <f t="shared" si="22"/>
        <v>Pending</v>
      </c>
      <c r="AK36" s="154"/>
      <c r="AL36" s="155"/>
      <c r="AM36" s="155"/>
      <c r="AN36" s="143"/>
      <c r="AO36" s="143"/>
      <c r="AP36" s="174"/>
      <c r="AQ36" s="141"/>
      <c r="AR36" s="141"/>
      <c r="AS36" s="143"/>
      <c r="AT36" s="143"/>
    </row>
    <row r="37" spans="1:46" s="16" customFormat="1" ht="89.25" hidden="1" x14ac:dyDescent="0.25">
      <c r="A37" s="151" t="s">
        <v>111</v>
      </c>
      <c r="B37" s="161" t="s">
        <v>88</v>
      </c>
      <c r="C37" s="148" t="s">
        <v>443</v>
      </c>
      <c r="D37" s="143" t="s">
        <v>89</v>
      </c>
      <c r="E37" s="143" t="s">
        <v>54</v>
      </c>
      <c r="F37" s="143" t="s">
        <v>222</v>
      </c>
      <c r="G37" s="152">
        <v>45691</v>
      </c>
      <c r="H37" s="149">
        <f>MONTH(Table1[[#This Row],[Received Date]])</f>
        <v>2</v>
      </c>
      <c r="I37" s="149">
        <f>YEAR(Table1[[#This Row],[Received Date]])</f>
        <v>2025</v>
      </c>
      <c r="J37" s="150" t="s">
        <v>333</v>
      </c>
      <c r="K37" s="143" t="s">
        <v>134</v>
      </c>
      <c r="L37" s="143" t="str">
        <f t="shared" si="0"/>
        <v>Axle</v>
      </c>
      <c r="M37" s="143">
        <v>516999</v>
      </c>
      <c r="N37" s="143" t="s">
        <v>113</v>
      </c>
      <c r="O37" s="143" t="str">
        <f t="shared" si="15"/>
        <v/>
      </c>
      <c r="P37" s="149" t="str">
        <f t="shared" si="16"/>
        <v/>
      </c>
      <c r="Q37" s="149" t="str">
        <f t="shared" si="17"/>
        <v/>
      </c>
      <c r="R37" s="153" t="str">
        <f t="shared" si="18"/>
        <v>count</v>
      </c>
      <c r="S37" s="149">
        <v>504671</v>
      </c>
      <c r="T37" s="282">
        <v>45692</v>
      </c>
      <c r="U37" s="143">
        <v>1</v>
      </c>
      <c r="V37" s="143" t="s">
        <v>444</v>
      </c>
      <c r="W37" s="143" t="s">
        <v>114</v>
      </c>
      <c r="X37" s="143" t="s">
        <v>1193</v>
      </c>
      <c r="Y37" s="143" t="s">
        <v>137</v>
      </c>
      <c r="Z37" s="143" t="s">
        <v>144</v>
      </c>
      <c r="AA37" s="143" t="s">
        <v>445</v>
      </c>
      <c r="AB37" s="143" t="s">
        <v>446</v>
      </c>
      <c r="AC37" s="143" t="s">
        <v>97</v>
      </c>
      <c r="AD37" s="143" t="s">
        <v>97</v>
      </c>
      <c r="AE37" s="143"/>
      <c r="AF37" s="143"/>
      <c r="AG37" s="143"/>
      <c r="AH37" s="154"/>
      <c r="AI37" s="143">
        <f t="shared" ca="1" si="21"/>
        <v>343</v>
      </c>
      <c r="AJ37" s="143" t="str">
        <f t="shared" si="22"/>
        <v>Pending</v>
      </c>
      <c r="AK37" s="154"/>
      <c r="AL37" s="155"/>
      <c r="AM37" s="155"/>
      <c r="AN37" s="143"/>
      <c r="AO37" s="143"/>
      <c r="AP37" s="174"/>
      <c r="AQ37" s="141"/>
      <c r="AR37" s="141"/>
      <c r="AS37" s="143"/>
      <c r="AT37" s="143"/>
    </row>
    <row r="38" spans="1:46" s="16" customFormat="1" ht="89.25" x14ac:dyDescent="0.25">
      <c r="A38" s="151" t="s">
        <v>111</v>
      </c>
      <c r="B38" s="143" t="s">
        <v>88</v>
      </c>
      <c r="C38" s="148" t="s">
        <v>447</v>
      </c>
      <c r="D38" s="143" t="s">
        <v>89</v>
      </c>
      <c r="E38" s="143" t="s">
        <v>54</v>
      </c>
      <c r="F38" s="143" t="s">
        <v>222</v>
      </c>
      <c r="G38" s="152">
        <v>45693</v>
      </c>
      <c r="H38" s="149">
        <f>MONTH(Table1[[#This Row],[Received Date]])</f>
        <v>2</v>
      </c>
      <c r="I38" s="149">
        <f>YEAR(Table1[[#This Row],[Received Date]])</f>
        <v>2025</v>
      </c>
      <c r="J38" s="150" t="s">
        <v>119</v>
      </c>
      <c r="K38" s="143" t="s">
        <v>134</v>
      </c>
      <c r="L38" s="143" t="str">
        <f t="shared" si="0"/>
        <v>Axle</v>
      </c>
      <c r="M38" s="143">
        <v>898538</v>
      </c>
      <c r="N38" s="143" t="s">
        <v>113</v>
      </c>
      <c r="O38" s="143" t="str">
        <f t="shared" si="15"/>
        <v/>
      </c>
      <c r="P38" s="149" t="str">
        <f t="shared" si="16"/>
        <v/>
      </c>
      <c r="Q38" s="149">
        <f t="shared" si="17"/>
        <v>8</v>
      </c>
      <c r="R38" s="153" t="str">
        <f t="shared" si="18"/>
        <v>don't count</v>
      </c>
      <c r="S38" s="149">
        <v>504468</v>
      </c>
      <c r="T38" s="282">
        <v>45664</v>
      </c>
      <c r="U38" s="143">
        <v>1</v>
      </c>
      <c r="V38" s="143" t="s">
        <v>135</v>
      </c>
      <c r="W38" s="143" t="s">
        <v>114</v>
      </c>
      <c r="X38" s="143" t="s">
        <v>136</v>
      </c>
      <c r="Y38" s="143" t="s">
        <v>137</v>
      </c>
      <c r="Z38" s="143" t="s">
        <v>138</v>
      </c>
      <c r="AA38" s="143" t="s">
        <v>139</v>
      </c>
      <c r="AB38" s="143" t="s">
        <v>448</v>
      </c>
      <c r="AC38" s="143" t="s">
        <v>97</v>
      </c>
      <c r="AD38" s="143" t="s">
        <v>97</v>
      </c>
      <c r="AE38" s="143"/>
      <c r="AF38" s="143"/>
      <c r="AG38" s="143"/>
      <c r="AH38" s="154"/>
      <c r="AI38" s="143">
        <f t="shared" ca="1" si="21"/>
        <v>341</v>
      </c>
      <c r="AJ38" s="143" t="str">
        <f t="shared" si="22"/>
        <v>Pending</v>
      </c>
      <c r="AK38" s="154"/>
      <c r="AL38" s="155"/>
      <c r="AM38" s="155"/>
      <c r="AN38" s="143"/>
      <c r="AO38" s="143"/>
      <c r="AP38" s="174"/>
      <c r="AQ38" s="141"/>
      <c r="AR38" s="141"/>
      <c r="AS38" s="143"/>
      <c r="AT38" s="143"/>
    </row>
    <row r="39" spans="1:46" s="16" customFormat="1" ht="102" hidden="1" x14ac:dyDescent="0.25">
      <c r="A39" s="151" t="s">
        <v>111</v>
      </c>
      <c r="B39" s="161" t="s">
        <v>88</v>
      </c>
      <c r="C39" s="148" t="s">
        <v>449</v>
      </c>
      <c r="D39" s="143" t="s">
        <v>89</v>
      </c>
      <c r="E39" s="143" t="s">
        <v>54</v>
      </c>
      <c r="F39" s="143" t="s">
        <v>222</v>
      </c>
      <c r="G39" s="152">
        <v>45692</v>
      </c>
      <c r="H39" s="149">
        <f>MONTH(Table1[[#This Row],[Received Date]])</f>
        <v>2</v>
      </c>
      <c r="I39" s="149">
        <f>YEAR(Table1[[#This Row],[Received Date]])</f>
        <v>2025</v>
      </c>
      <c r="J39" s="150" t="s">
        <v>301</v>
      </c>
      <c r="K39" s="143" t="s">
        <v>146</v>
      </c>
      <c r="L39" s="143" t="str">
        <f t="shared" si="0"/>
        <v>Tank</v>
      </c>
      <c r="M39" s="143">
        <v>520007</v>
      </c>
      <c r="N39" s="143" t="s">
        <v>113</v>
      </c>
      <c r="O39" s="143"/>
      <c r="P39" s="149"/>
      <c r="Q39" s="149"/>
      <c r="R39" s="153" t="str">
        <f t="shared" si="18"/>
        <v>count</v>
      </c>
      <c r="S39" s="149">
        <v>520007</v>
      </c>
      <c r="T39" s="282">
        <v>45894</v>
      </c>
      <c r="U39" s="143">
        <v>1</v>
      </c>
      <c r="V39" s="143" t="s">
        <v>450</v>
      </c>
      <c r="W39" s="143" t="s">
        <v>114</v>
      </c>
      <c r="X39" s="143" t="s">
        <v>316</v>
      </c>
      <c r="Y39" s="143" t="s">
        <v>184</v>
      </c>
      <c r="Z39" s="143" t="s">
        <v>144</v>
      </c>
      <c r="AA39" s="143" t="s">
        <v>451</v>
      </c>
      <c r="AB39" s="143" t="s">
        <v>452</v>
      </c>
      <c r="AC39" s="143" t="s">
        <v>97</v>
      </c>
      <c r="AD39" s="143" t="s">
        <v>97</v>
      </c>
      <c r="AE39" s="143"/>
      <c r="AF39" s="143"/>
      <c r="AG39" s="143"/>
      <c r="AH39" s="154"/>
      <c r="AI39" s="143"/>
      <c r="AJ39" s="143"/>
      <c r="AK39" s="154"/>
      <c r="AL39" s="155"/>
      <c r="AM39" s="155"/>
      <c r="AN39" s="143"/>
      <c r="AO39" s="143"/>
      <c r="AP39" s="174"/>
      <c r="AQ39" s="141"/>
      <c r="AR39" s="141"/>
      <c r="AS39" s="143"/>
      <c r="AT39" s="143"/>
    </row>
    <row r="40" spans="1:46" s="16" customFormat="1" ht="89.25" hidden="1" x14ac:dyDescent="0.25">
      <c r="A40" s="151" t="s">
        <v>111</v>
      </c>
      <c r="B40" s="161" t="s">
        <v>88</v>
      </c>
      <c r="C40" s="148" t="s">
        <v>453</v>
      </c>
      <c r="D40" s="143" t="s">
        <v>89</v>
      </c>
      <c r="E40" s="143" t="s">
        <v>54</v>
      </c>
      <c r="F40" s="143" t="s">
        <v>222</v>
      </c>
      <c r="G40" s="152">
        <v>45692</v>
      </c>
      <c r="H40" s="149">
        <f>MONTH(Table1[[#This Row],[Received Date]])</f>
        <v>2</v>
      </c>
      <c r="I40" s="149">
        <f>YEAR(Table1[[#This Row],[Received Date]])</f>
        <v>2025</v>
      </c>
      <c r="J40" s="150" t="s">
        <v>232</v>
      </c>
      <c r="K40" s="143" t="s">
        <v>319</v>
      </c>
      <c r="L40" s="143" t="str">
        <f t="shared" si="0"/>
        <v>Deck</v>
      </c>
      <c r="M40" s="143">
        <v>517011</v>
      </c>
      <c r="N40" s="143" t="s">
        <v>113</v>
      </c>
      <c r="O40" s="143" t="str">
        <f t="shared" ref="O40:O51" si="23">IF(ISNUMBER(SEARCH("mail",M40)), "Email", "")</f>
        <v/>
      </c>
      <c r="P40" s="149" t="str">
        <f t="shared" ref="P40:P51" si="24">IF(AND(200000&lt;M40,M40&lt;299999), 2, "")</f>
        <v/>
      </c>
      <c r="Q40" s="149" t="str">
        <f t="shared" ref="Q40:Q51" si="25">IF(AND(800000&lt;M40,M40&lt;899999), 8, "")</f>
        <v/>
      </c>
      <c r="R40" s="153" t="str">
        <f t="shared" si="18"/>
        <v>count</v>
      </c>
      <c r="S40" s="149">
        <v>503420</v>
      </c>
      <c r="T40" s="282">
        <v>45661</v>
      </c>
      <c r="U40" s="143">
        <v>1</v>
      </c>
      <c r="V40" s="143" t="s">
        <v>454</v>
      </c>
      <c r="W40" s="143" t="s">
        <v>114</v>
      </c>
      <c r="X40" s="143" t="s">
        <v>127</v>
      </c>
      <c r="Y40" s="143" t="s">
        <v>137</v>
      </c>
      <c r="Z40" s="143" t="s">
        <v>144</v>
      </c>
      <c r="AA40" s="143" t="s">
        <v>455</v>
      </c>
      <c r="AB40" s="143" t="s">
        <v>456</v>
      </c>
      <c r="AC40" s="143" t="s">
        <v>97</v>
      </c>
      <c r="AD40" s="143" t="s">
        <v>97</v>
      </c>
      <c r="AE40" s="143"/>
      <c r="AF40" s="143"/>
      <c r="AG40" s="143"/>
      <c r="AH40" s="154"/>
      <c r="AI40" s="143">
        <f t="shared" ref="AI40:AI47" ca="1" si="26">IF(ISBLANK(G40), "",IF(ISBLANK(AK40), TODAY()-G40, "Closed"))</f>
        <v>342</v>
      </c>
      <c r="AJ40" s="143" t="str">
        <f t="shared" ref="AJ40:AJ49" si="27">IF(ISBLANK(G40),"", IF(ISBLANK(AK40), "Pending", DATEDIF(G40,AK40,"d")))</f>
        <v>Pending</v>
      </c>
      <c r="AK40" s="154"/>
      <c r="AL40" s="155"/>
      <c r="AM40" s="155"/>
      <c r="AN40" s="143"/>
      <c r="AO40" s="143"/>
      <c r="AP40" s="174"/>
      <c r="AQ40" s="141"/>
      <c r="AR40" s="141"/>
      <c r="AS40" s="143"/>
      <c r="AT40" s="143"/>
    </row>
    <row r="41" spans="1:46" s="16" customFormat="1" ht="89.25" hidden="1" x14ac:dyDescent="0.25">
      <c r="A41" s="151" t="s">
        <v>111</v>
      </c>
      <c r="B41" s="161" t="s">
        <v>88</v>
      </c>
      <c r="C41" s="148" t="s">
        <v>457</v>
      </c>
      <c r="D41" s="143" t="s">
        <v>89</v>
      </c>
      <c r="E41" s="143" t="s">
        <v>54</v>
      </c>
      <c r="F41" s="143" t="s">
        <v>222</v>
      </c>
      <c r="G41" s="152">
        <v>45694</v>
      </c>
      <c r="H41" s="149">
        <f>MONTH(Table1[[#This Row],[Received Date]])</f>
        <v>2</v>
      </c>
      <c r="I41" s="149">
        <f>YEAR(Table1[[#This Row],[Received Date]])</f>
        <v>2025</v>
      </c>
      <c r="J41" s="150" t="s">
        <v>307</v>
      </c>
      <c r="K41" s="143" t="s">
        <v>458</v>
      </c>
      <c r="L41" s="143" t="str">
        <f t="shared" si="0"/>
        <v>Other</v>
      </c>
      <c r="M41" s="143" t="s">
        <v>97</v>
      </c>
      <c r="N41" s="143" t="s">
        <v>175</v>
      </c>
      <c r="O41" s="143" t="str">
        <f t="shared" si="23"/>
        <v/>
      </c>
      <c r="P41" s="149" t="str">
        <f t="shared" si="24"/>
        <v/>
      </c>
      <c r="Q41" s="149" t="str">
        <f t="shared" si="25"/>
        <v/>
      </c>
      <c r="R41" s="153" t="str">
        <f t="shared" si="18"/>
        <v>count</v>
      </c>
      <c r="S41" s="149" t="s">
        <v>97</v>
      </c>
      <c r="T41" s="282">
        <v>45632</v>
      </c>
      <c r="U41" s="143">
        <v>1</v>
      </c>
      <c r="V41" s="143" t="s">
        <v>459</v>
      </c>
      <c r="W41" s="143" t="s">
        <v>114</v>
      </c>
      <c r="X41" s="143" t="s">
        <v>103</v>
      </c>
      <c r="Y41" s="143" t="s">
        <v>137</v>
      </c>
      <c r="Z41" s="143" t="s">
        <v>144</v>
      </c>
      <c r="AA41" s="143" t="s">
        <v>460</v>
      </c>
      <c r="AB41" s="143" t="s">
        <v>461</v>
      </c>
      <c r="AC41" s="143" t="s">
        <v>97</v>
      </c>
      <c r="AD41" s="143" t="s">
        <v>97</v>
      </c>
      <c r="AE41" s="143"/>
      <c r="AF41" s="143"/>
      <c r="AG41" s="143"/>
      <c r="AH41" s="154"/>
      <c r="AI41" s="143">
        <f t="shared" ca="1" si="26"/>
        <v>340</v>
      </c>
      <c r="AJ41" s="143" t="str">
        <f t="shared" si="27"/>
        <v>Pending</v>
      </c>
      <c r="AK41" s="154"/>
      <c r="AL41" s="155"/>
      <c r="AM41" s="155"/>
      <c r="AN41" s="143"/>
      <c r="AO41" s="143"/>
      <c r="AP41" s="174"/>
      <c r="AQ41" s="141"/>
      <c r="AR41" s="141"/>
      <c r="AS41" s="143"/>
      <c r="AT41" s="143"/>
    </row>
    <row r="42" spans="1:46" s="16" customFormat="1" ht="89.25" x14ac:dyDescent="0.25">
      <c r="A42" s="151" t="s">
        <v>111</v>
      </c>
      <c r="B42" s="143" t="s">
        <v>88</v>
      </c>
      <c r="C42" s="148" t="s">
        <v>462</v>
      </c>
      <c r="D42" s="143" t="s">
        <v>89</v>
      </c>
      <c r="E42" s="143" t="s">
        <v>54</v>
      </c>
      <c r="F42" s="143" t="s">
        <v>222</v>
      </c>
      <c r="G42" s="152">
        <v>45695</v>
      </c>
      <c r="H42" s="149">
        <f>MONTH(Table1[[#This Row],[Received Date]])</f>
        <v>2</v>
      </c>
      <c r="I42" s="149">
        <f>YEAR(Table1[[#This Row],[Received Date]])</f>
        <v>2025</v>
      </c>
      <c r="J42" s="150" t="s">
        <v>119</v>
      </c>
      <c r="K42" s="143" t="s">
        <v>134</v>
      </c>
      <c r="L42" s="143" t="str">
        <f t="shared" si="0"/>
        <v>Axle</v>
      </c>
      <c r="M42" s="143">
        <v>517036</v>
      </c>
      <c r="N42" s="143" t="s">
        <v>113</v>
      </c>
      <c r="O42" s="143" t="str">
        <f t="shared" si="23"/>
        <v/>
      </c>
      <c r="P42" s="149" t="str">
        <f t="shared" si="24"/>
        <v/>
      </c>
      <c r="Q42" s="149" t="str">
        <f t="shared" si="25"/>
        <v/>
      </c>
      <c r="R42" s="153" t="str">
        <f t="shared" si="18"/>
        <v>count</v>
      </c>
      <c r="S42" s="149">
        <v>504463</v>
      </c>
      <c r="T42" s="282">
        <v>45664</v>
      </c>
      <c r="U42" s="143">
        <v>1</v>
      </c>
      <c r="V42" s="143" t="s">
        <v>135</v>
      </c>
      <c r="W42" s="143" t="s">
        <v>114</v>
      </c>
      <c r="X42" s="143" t="s">
        <v>136</v>
      </c>
      <c r="Y42" s="143" t="s">
        <v>137</v>
      </c>
      <c r="Z42" s="143" t="s">
        <v>138</v>
      </c>
      <c r="AA42" s="143" t="s">
        <v>139</v>
      </c>
      <c r="AB42" s="143" t="s">
        <v>463</v>
      </c>
      <c r="AC42" s="143" t="s">
        <v>97</v>
      </c>
      <c r="AD42" s="143" t="s">
        <v>97</v>
      </c>
      <c r="AE42" s="143"/>
      <c r="AF42" s="143"/>
      <c r="AG42" s="143"/>
      <c r="AH42" s="154"/>
      <c r="AI42" s="143">
        <f t="shared" ca="1" si="26"/>
        <v>339</v>
      </c>
      <c r="AJ42" s="143" t="str">
        <f t="shared" si="27"/>
        <v>Pending</v>
      </c>
      <c r="AK42" s="154"/>
      <c r="AL42" s="155"/>
      <c r="AM42" s="155"/>
      <c r="AN42" s="143"/>
      <c r="AO42" s="143"/>
      <c r="AP42" s="174"/>
      <c r="AQ42" s="141"/>
      <c r="AR42" s="141"/>
      <c r="AS42" s="143"/>
      <c r="AT42" s="143"/>
    </row>
    <row r="43" spans="1:46" s="16" customFormat="1" ht="89.25" x14ac:dyDescent="0.25">
      <c r="A43" s="151" t="s">
        <v>111</v>
      </c>
      <c r="B43" s="143" t="s">
        <v>88</v>
      </c>
      <c r="C43" s="148" t="s">
        <v>464</v>
      </c>
      <c r="D43" s="143" t="s">
        <v>89</v>
      </c>
      <c r="E43" s="143" t="s">
        <v>54</v>
      </c>
      <c r="F43" s="143" t="s">
        <v>222</v>
      </c>
      <c r="G43" s="152">
        <v>45695</v>
      </c>
      <c r="H43" s="149">
        <f>MONTH(Table1[[#This Row],[Received Date]])</f>
        <v>2</v>
      </c>
      <c r="I43" s="149">
        <f>YEAR(Table1[[#This Row],[Received Date]])</f>
        <v>2025</v>
      </c>
      <c r="J43" s="150" t="s">
        <v>119</v>
      </c>
      <c r="K43" s="143" t="s">
        <v>134</v>
      </c>
      <c r="L43" s="143" t="str">
        <f t="shared" si="0"/>
        <v>Axle</v>
      </c>
      <c r="M43" s="143">
        <v>517037</v>
      </c>
      <c r="N43" s="143" t="s">
        <v>113</v>
      </c>
      <c r="O43" s="143" t="str">
        <f t="shared" si="23"/>
        <v/>
      </c>
      <c r="P43" s="149" t="str">
        <f t="shared" si="24"/>
        <v/>
      </c>
      <c r="Q43" s="149" t="str">
        <f t="shared" si="25"/>
        <v/>
      </c>
      <c r="R43" s="153" t="str">
        <f t="shared" si="18"/>
        <v>count</v>
      </c>
      <c r="S43" s="149">
        <v>504461</v>
      </c>
      <c r="T43" s="282">
        <v>45664</v>
      </c>
      <c r="U43" s="143">
        <v>1</v>
      </c>
      <c r="V43" s="143" t="s">
        <v>135</v>
      </c>
      <c r="W43" s="143" t="s">
        <v>114</v>
      </c>
      <c r="X43" s="143" t="s">
        <v>136</v>
      </c>
      <c r="Y43" s="143" t="s">
        <v>137</v>
      </c>
      <c r="Z43" s="143" t="s">
        <v>138</v>
      </c>
      <c r="AA43" s="143" t="s">
        <v>139</v>
      </c>
      <c r="AB43" s="143" t="s">
        <v>448</v>
      </c>
      <c r="AC43" s="143" t="s">
        <v>97</v>
      </c>
      <c r="AD43" s="143" t="s">
        <v>97</v>
      </c>
      <c r="AE43" s="143"/>
      <c r="AF43" s="143"/>
      <c r="AG43" s="143"/>
      <c r="AH43" s="154"/>
      <c r="AI43" s="143">
        <f t="shared" ca="1" si="26"/>
        <v>339</v>
      </c>
      <c r="AJ43" s="143" t="str">
        <f t="shared" si="27"/>
        <v>Pending</v>
      </c>
      <c r="AK43" s="154"/>
      <c r="AL43" s="155"/>
      <c r="AM43" s="155"/>
      <c r="AN43" s="143"/>
      <c r="AO43" s="143"/>
      <c r="AP43" s="174"/>
      <c r="AQ43" s="141"/>
      <c r="AR43" s="141"/>
      <c r="AS43" s="143"/>
      <c r="AT43" s="143"/>
    </row>
    <row r="44" spans="1:46" s="145" customFormat="1" ht="89.25" x14ac:dyDescent="0.25">
      <c r="A44" s="151" t="s">
        <v>111</v>
      </c>
      <c r="B44" s="161" t="s">
        <v>88</v>
      </c>
      <c r="C44" s="148" t="s">
        <v>465</v>
      </c>
      <c r="D44" s="143" t="s">
        <v>89</v>
      </c>
      <c r="E44" s="143" t="s">
        <v>54</v>
      </c>
      <c r="F44" s="143" t="s">
        <v>222</v>
      </c>
      <c r="G44" s="152">
        <v>45695</v>
      </c>
      <c r="H44" s="149">
        <f>MONTH(Table1[[#This Row],[Received Date]])</f>
        <v>2</v>
      </c>
      <c r="I44" s="149">
        <f>YEAR(Table1[[#This Row],[Received Date]])</f>
        <v>2025</v>
      </c>
      <c r="J44" s="150" t="s">
        <v>119</v>
      </c>
      <c r="K44" s="143" t="s">
        <v>134</v>
      </c>
      <c r="L44" s="143" t="str">
        <f t="shared" si="0"/>
        <v>Axle</v>
      </c>
      <c r="M44" s="143">
        <v>898547</v>
      </c>
      <c r="N44" s="143" t="s">
        <v>113</v>
      </c>
      <c r="O44" s="143" t="str">
        <f t="shared" si="23"/>
        <v/>
      </c>
      <c r="P44" s="149" t="str">
        <f t="shared" si="24"/>
        <v/>
      </c>
      <c r="Q44" s="149">
        <f t="shared" si="25"/>
        <v>8</v>
      </c>
      <c r="R44" s="153" t="s">
        <v>122</v>
      </c>
      <c r="S44" s="149">
        <v>504674</v>
      </c>
      <c r="T44" s="282">
        <v>45664</v>
      </c>
      <c r="U44" s="143">
        <v>1</v>
      </c>
      <c r="V44" s="143" t="s">
        <v>135</v>
      </c>
      <c r="W44" s="143" t="s">
        <v>114</v>
      </c>
      <c r="X44" s="143" t="s">
        <v>136</v>
      </c>
      <c r="Y44" s="143" t="s">
        <v>137</v>
      </c>
      <c r="Z44" s="143" t="s">
        <v>138</v>
      </c>
      <c r="AA44" s="143" t="s">
        <v>139</v>
      </c>
      <c r="AB44" s="143" t="s">
        <v>466</v>
      </c>
      <c r="AC44" s="143" t="s">
        <v>97</v>
      </c>
      <c r="AD44" s="143" t="s">
        <v>97</v>
      </c>
      <c r="AE44" s="143"/>
      <c r="AF44" s="143"/>
      <c r="AG44" s="143"/>
      <c r="AH44" s="154"/>
      <c r="AI44" s="143">
        <f t="shared" ca="1" si="26"/>
        <v>339</v>
      </c>
      <c r="AJ44" s="143" t="str">
        <f t="shared" si="27"/>
        <v>Pending</v>
      </c>
      <c r="AK44" s="154"/>
      <c r="AL44" s="155"/>
      <c r="AM44" s="155"/>
      <c r="AN44" s="143"/>
      <c r="AO44" s="143"/>
      <c r="AP44" s="174"/>
      <c r="AQ44" s="141"/>
      <c r="AR44" s="141"/>
      <c r="AS44" s="144"/>
      <c r="AT44" s="144"/>
    </row>
    <row r="45" spans="1:46" s="16" customFormat="1" ht="89.25" x14ac:dyDescent="0.25">
      <c r="A45" s="151" t="s">
        <v>111</v>
      </c>
      <c r="B45" s="161" t="s">
        <v>88</v>
      </c>
      <c r="C45" s="148" t="s">
        <v>467</v>
      </c>
      <c r="D45" s="143" t="s">
        <v>89</v>
      </c>
      <c r="E45" s="143" t="s">
        <v>54</v>
      </c>
      <c r="F45" s="143" t="s">
        <v>222</v>
      </c>
      <c r="G45" s="152">
        <v>45695</v>
      </c>
      <c r="H45" s="149">
        <f>MONTH(Table1[[#This Row],[Received Date]])</f>
        <v>2</v>
      </c>
      <c r="I45" s="149">
        <f>YEAR(Table1[[#This Row],[Received Date]])</f>
        <v>2025</v>
      </c>
      <c r="J45" s="150" t="s">
        <v>119</v>
      </c>
      <c r="K45" s="143" t="s">
        <v>134</v>
      </c>
      <c r="L45" s="143" t="str">
        <f t="shared" si="0"/>
        <v>Axle</v>
      </c>
      <c r="M45" s="143">
        <v>898548</v>
      </c>
      <c r="N45" s="143" t="s">
        <v>113</v>
      </c>
      <c r="O45" s="143" t="str">
        <f t="shared" si="23"/>
        <v/>
      </c>
      <c r="P45" s="149" t="str">
        <f t="shared" si="24"/>
        <v/>
      </c>
      <c r="Q45" s="149">
        <f t="shared" si="25"/>
        <v>8</v>
      </c>
      <c r="R45" s="153" t="s">
        <v>122</v>
      </c>
      <c r="S45" s="149">
        <v>504675</v>
      </c>
      <c r="T45" s="282">
        <v>45664</v>
      </c>
      <c r="U45" s="143">
        <v>1</v>
      </c>
      <c r="V45" s="143" t="s">
        <v>135</v>
      </c>
      <c r="W45" s="143" t="s">
        <v>114</v>
      </c>
      <c r="X45" s="143" t="s">
        <v>136</v>
      </c>
      <c r="Y45" s="143" t="s">
        <v>137</v>
      </c>
      <c r="Z45" s="143" t="s">
        <v>138</v>
      </c>
      <c r="AA45" s="143" t="s">
        <v>139</v>
      </c>
      <c r="AB45" s="143" t="s">
        <v>466</v>
      </c>
      <c r="AC45" s="143" t="s">
        <v>97</v>
      </c>
      <c r="AD45" s="143" t="s">
        <v>97</v>
      </c>
      <c r="AE45" s="143"/>
      <c r="AF45" s="143"/>
      <c r="AG45" s="143"/>
      <c r="AH45" s="154"/>
      <c r="AI45" s="143">
        <f t="shared" ca="1" si="26"/>
        <v>339</v>
      </c>
      <c r="AJ45" s="143" t="str">
        <f t="shared" si="27"/>
        <v>Pending</v>
      </c>
      <c r="AK45" s="154"/>
      <c r="AL45" s="155"/>
      <c r="AM45" s="155"/>
      <c r="AN45" s="143"/>
      <c r="AO45" s="143"/>
      <c r="AP45" s="174"/>
      <c r="AQ45" s="141"/>
      <c r="AR45" s="141"/>
      <c r="AS45" s="143"/>
      <c r="AT45" s="143"/>
    </row>
    <row r="46" spans="1:46" s="145" customFormat="1" ht="89.25" x14ac:dyDescent="0.25">
      <c r="A46" s="151" t="s">
        <v>111</v>
      </c>
      <c r="B46" s="143" t="s">
        <v>88</v>
      </c>
      <c r="C46" s="148" t="s">
        <v>468</v>
      </c>
      <c r="D46" s="143" t="s">
        <v>89</v>
      </c>
      <c r="E46" s="143" t="s">
        <v>54</v>
      </c>
      <c r="F46" s="143" t="s">
        <v>222</v>
      </c>
      <c r="G46" s="152">
        <v>45695</v>
      </c>
      <c r="H46" s="149">
        <f>MONTH(Table1[[#This Row],[Received Date]])</f>
        <v>2</v>
      </c>
      <c r="I46" s="149">
        <f>YEAR(Table1[[#This Row],[Received Date]])</f>
        <v>2025</v>
      </c>
      <c r="J46" s="150" t="s">
        <v>119</v>
      </c>
      <c r="K46" s="143" t="s">
        <v>134</v>
      </c>
      <c r="L46" s="143" t="str">
        <f t="shared" si="0"/>
        <v>Axle</v>
      </c>
      <c r="M46" s="143">
        <v>517046</v>
      </c>
      <c r="N46" s="143" t="s">
        <v>113</v>
      </c>
      <c r="O46" s="143" t="str">
        <f t="shared" si="23"/>
        <v/>
      </c>
      <c r="P46" s="149" t="str">
        <f t="shared" si="24"/>
        <v/>
      </c>
      <c r="Q46" s="149" t="str">
        <f t="shared" si="25"/>
        <v/>
      </c>
      <c r="R46" s="153" t="str">
        <f>IF(OR(O46="Email",P46=2, Q46=8), "don't count", "count")</f>
        <v>count</v>
      </c>
      <c r="S46" s="149">
        <v>504467</v>
      </c>
      <c r="T46" s="282">
        <v>45664</v>
      </c>
      <c r="U46" s="143">
        <v>1</v>
      </c>
      <c r="V46" s="143" t="s">
        <v>135</v>
      </c>
      <c r="W46" s="143" t="s">
        <v>114</v>
      </c>
      <c r="X46" s="143" t="s">
        <v>136</v>
      </c>
      <c r="Y46" s="143" t="s">
        <v>137</v>
      </c>
      <c r="Z46" s="143" t="s">
        <v>138</v>
      </c>
      <c r="AA46" s="143" t="s">
        <v>139</v>
      </c>
      <c r="AB46" s="143" t="s">
        <v>469</v>
      </c>
      <c r="AC46" s="143" t="s">
        <v>97</v>
      </c>
      <c r="AD46" s="143" t="s">
        <v>97</v>
      </c>
      <c r="AE46" s="143"/>
      <c r="AF46" s="143"/>
      <c r="AG46" s="143"/>
      <c r="AH46" s="154"/>
      <c r="AI46" s="143">
        <f t="shared" ca="1" si="26"/>
        <v>339</v>
      </c>
      <c r="AJ46" s="143" t="str">
        <f t="shared" si="27"/>
        <v>Pending</v>
      </c>
      <c r="AK46" s="154"/>
      <c r="AL46" s="155"/>
      <c r="AM46" s="155"/>
      <c r="AN46" s="143"/>
      <c r="AO46" s="143"/>
      <c r="AP46" s="174"/>
      <c r="AQ46" s="141"/>
      <c r="AR46" s="141"/>
      <c r="AS46" s="144"/>
      <c r="AT46" s="144"/>
    </row>
    <row r="47" spans="1:46" s="16" customFormat="1" ht="89.25" x14ac:dyDescent="0.25">
      <c r="A47" s="151" t="s">
        <v>111</v>
      </c>
      <c r="B47" s="143" t="s">
        <v>88</v>
      </c>
      <c r="C47" s="148" t="s">
        <v>470</v>
      </c>
      <c r="D47" s="143" t="s">
        <v>89</v>
      </c>
      <c r="E47" s="143" t="s">
        <v>54</v>
      </c>
      <c r="F47" s="143" t="s">
        <v>222</v>
      </c>
      <c r="G47" s="152">
        <v>45695</v>
      </c>
      <c r="H47" s="149">
        <f>MONTH(Table1[[#This Row],[Received Date]])</f>
        <v>2</v>
      </c>
      <c r="I47" s="149">
        <f>YEAR(Table1[[#This Row],[Received Date]])</f>
        <v>2025</v>
      </c>
      <c r="J47" s="150" t="s">
        <v>119</v>
      </c>
      <c r="K47" s="143" t="s">
        <v>134</v>
      </c>
      <c r="L47" s="143" t="str">
        <f t="shared" si="0"/>
        <v>Axle</v>
      </c>
      <c r="M47" s="143">
        <v>517045</v>
      </c>
      <c r="N47" s="143" t="s">
        <v>113</v>
      </c>
      <c r="O47" s="143" t="str">
        <f t="shared" si="23"/>
        <v/>
      </c>
      <c r="P47" s="149" t="str">
        <f t="shared" si="24"/>
        <v/>
      </c>
      <c r="Q47" s="149" t="str">
        <f t="shared" si="25"/>
        <v/>
      </c>
      <c r="R47" s="153" t="str">
        <f>IF(OR(O47="Email",P47=2, Q47=8), "don't count", "count")</f>
        <v>count</v>
      </c>
      <c r="S47" s="149">
        <v>504462</v>
      </c>
      <c r="T47" s="282">
        <v>45664</v>
      </c>
      <c r="U47" s="143">
        <v>1</v>
      </c>
      <c r="V47" s="143" t="s">
        <v>135</v>
      </c>
      <c r="W47" s="143" t="s">
        <v>114</v>
      </c>
      <c r="X47" s="143" t="s">
        <v>136</v>
      </c>
      <c r="Y47" s="143" t="s">
        <v>137</v>
      </c>
      <c r="Z47" s="143" t="s">
        <v>138</v>
      </c>
      <c r="AA47" s="143" t="s">
        <v>139</v>
      </c>
      <c r="AB47" s="143" t="s">
        <v>471</v>
      </c>
      <c r="AC47" s="143" t="s">
        <v>97</v>
      </c>
      <c r="AD47" s="143" t="s">
        <v>97</v>
      </c>
      <c r="AE47" s="143"/>
      <c r="AF47" s="143"/>
      <c r="AG47" s="143"/>
      <c r="AH47" s="154"/>
      <c r="AI47" s="143">
        <f t="shared" ca="1" si="26"/>
        <v>339</v>
      </c>
      <c r="AJ47" s="143" t="str">
        <f t="shared" si="27"/>
        <v>Pending</v>
      </c>
      <c r="AK47" s="154"/>
      <c r="AL47" s="155"/>
      <c r="AM47" s="155"/>
      <c r="AN47" s="143"/>
      <c r="AO47" s="143"/>
      <c r="AP47" s="174"/>
      <c r="AQ47" s="141"/>
      <c r="AR47" s="141"/>
      <c r="AS47" s="143"/>
      <c r="AT47" s="143"/>
    </row>
    <row r="48" spans="1:46" s="16" customFormat="1" ht="89.25" hidden="1" x14ac:dyDescent="0.25">
      <c r="A48" s="151" t="s">
        <v>111</v>
      </c>
      <c r="B48" s="161" t="s">
        <v>88</v>
      </c>
      <c r="C48" s="148" t="s">
        <v>472</v>
      </c>
      <c r="D48" s="143" t="s">
        <v>89</v>
      </c>
      <c r="E48" s="143" t="s">
        <v>54</v>
      </c>
      <c r="F48" s="143" t="s">
        <v>222</v>
      </c>
      <c r="G48" s="152">
        <v>45698</v>
      </c>
      <c r="H48" s="149">
        <f>MONTH(Table1[[#This Row],[Received Date]])</f>
        <v>2</v>
      </c>
      <c r="I48" s="149">
        <f>YEAR(Table1[[#This Row],[Received Date]])</f>
        <v>2025</v>
      </c>
      <c r="J48" s="150" t="s">
        <v>112</v>
      </c>
      <c r="K48" s="143" t="s">
        <v>473</v>
      </c>
      <c r="L48" s="143" t="str">
        <f t="shared" si="0"/>
        <v>Tank</v>
      </c>
      <c r="M48" s="143">
        <v>517054</v>
      </c>
      <c r="N48" s="143" t="s">
        <v>113</v>
      </c>
      <c r="O48" s="143" t="str">
        <f t="shared" si="23"/>
        <v/>
      </c>
      <c r="P48" s="149" t="str">
        <f t="shared" si="24"/>
        <v/>
      </c>
      <c r="Q48" s="149" t="str">
        <f t="shared" si="25"/>
        <v/>
      </c>
      <c r="R48" s="153" t="s">
        <v>122</v>
      </c>
      <c r="S48" s="149">
        <v>505526</v>
      </c>
      <c r="T48" s="282">
        <v>45726</v>
      </c>
      <c r="U48" s="143">
        <v>1</v>
      </c>
      <c r="V48" s="143" t="s">
        <v>474</v>
      </c>
      <c r="W48" s="143" t="s">
        <v>114</v>
      </c>
      <c r="X48" s="143" t="s">
        <v>132</v>
      </c>
      <c r="Y48" s="143" t="s">
        <v>137</v>
      </c>
      <c r="Z48" s="143" t="s">
        <v>138</v>
      </c>
      <c r="AA48" s="143" t="s">
        <v>475</v>
      </c>
      <c r="AB48" s="143" t="s">
        <v>476</v>
      </c>
      <c r="AC48" s="143" t="s">
        <v>97</v>
      </c>
      <c r="AD48" s="143" t="s">
        <v>97</v>
      </c>
      <c r="AE48" s="143"/>
      <c r="AF48" s="143"/>
      <c r="AG48" s="143"/>
      <c r="AH48" s="154"/>
      <c r="AI48" s="143"/>
      <c r="AJ48" s="143" t="str">
        <f t="shared" si="27"/>
        <v>Pending</v>
      </c>
      <c r="AK48" s="154"/>
      <c r="AL48" s="155"/>
      <c r="AM48" s="155"/>
      <c r="AN48" s="143"/>
      <c r="AO48" s="143"/>
      <c r="AP48" s="174"/>
      <c r="AQ48" s="141"/>
      <c r="AR48" s="141"/>
      <c r="AS48" s="143"/>
      <c r="AT48" s="143"/>
    </row>
    <row r="49" spans="1:48" ht="89.25" hidden="1" x14ac:dyDescent="0.25">
      <c r="A49" s="151" t="s">
        <v>111</v>
      </c>
      <c r="B49" s="161" t="s">
        <v>88</v>
      </c>
      <c r="C49" s="148" t="s">
        <v>477</v>
      </c>
      <c r="D49" s="143" t="s">
        <v>89</v>
      </c>
      <c r="E49" s="143" t="s">
        <v>54</v>
      </c>
      <c r="F49" s="143" t="s">
        <v>222</v>
      </c>
      <c r="G49" s="152">
        <v>45699</v>
      </c>
      <c r="H49" s="149">
        <f>MONTH(Table1[[#This Row],[Received Date]])</f>
        <v>2</v>
      </c>
      <c r="I49" s="149">
        <f>YEAR(Table1[[#This Row],[Received Date]])</f>
        <v>2025</v>
      </c>
      <c r="J49" s="150" t="s">
        <v>478</v>
      </c>
      <c r="K49" s="143" t="s">
        <v>479</v>
      </c>
      <c r="L49" s="143" t="str">
        <f t="shared" si="0"/>
        <v>Axle</v>
      </c>
      <c r="M49" s="143">
        <v>517043</v>
      </c>
      <c r="N49" s="143" t="s">
        <v>113</v>
      </c>
      <c r="O49" s="143" t="str">
        <f t="shared" si="23"/>
        <v/>
      </c>
      <c r="P49" s="149" t="str">
        <f t="shared" si="24"/>
        <v/>
      </c>
      <c r="Q49" s="149" t="str">
        <f t="shared" si="25"/>
        <v/>
      </c>
      <c r="R49" s="153" t="s">
        <v>122</v>
      </c>
      <c r="S49" s="149" t="s">
        <v>97</v>
      </c>
      <c r="T49" s="282">
        <v>45727</v>
      </c>
      <c r="U49" s="143">
        <v>1</v>
      </c>
      <c r="V49" s="143" t="s">
        <v>480</v>
      </c>
      <c r="W49" s="143" t="s">
        <v>114</v>
      </c>
      <c r="X49" s="143" t="s">
        <v>1193</v>
      </c>
      <c r="Y49" s="143" t="s">
        <v>137</v>
      </c>
      <c r="Z49" s="143" t="s">
        <v>138</v>
      </c>
      <c r="AA49" s="143" t="s">
        <v>481</v>
      </c>
      <c r="AB49" s="143" t="s">
        <v>482</v>
      </c>
      <c r="AC49" s="143" t="s">
        <v>97</v>
      </c>
      <c r="AD49" s="143" t="s">
        <v>97</v>
      </c>
      <c r="AE49" s="143"/>
      <c r="AF49" s="143"/>
      <c r="AG49" s="143"/>
      <c r="AH49" s="154"/>
      <c r="AI49" s="143"/>
      <c r="AJ49" s="143" t="str">
        <f t="shared" si="27"/>
        <v>Pending</v>
      </c>
      <c r="AK49" s="154"/>
      <c r="AL49" s="155"/>
      <c r="AM49" s="155"/>
      <c r="AN49" s="143"/>
      <c r="AO49" s="143"/>
      <c r="AP49" s="174"/>
      <c r="AQ49" s="141"/>
      <c r="AV49" s="146"/>
    </row>
    <row r="50" spans="1:48" ht="25.5" hidden="1" x14ac:dyDescent="0.25">
      <c r="A50" s="151" t="s">
        <v>111</v>
      </c>
      <c r="B50" s="161" t="s">
        <v>88</v>
      </c>
      <c r="C50" s="148" t="s">
        <v>483</v>
      </c>
      <c r="D50" s="143" t="s">
        <v>89</v>
      </c>
      <c r="E50" s="143" t="s">
        <v>54</v>
      </c>
      <c r="F50" s="143" t="s">
        <v>222</v>
      </c>
      <c r="G50" s="152">
        <v>45699</v>
      </c>
      <c r="H50" s="149">
        <f>MONTH(Table1[[#This Row],[Received Date]])</f>
        <v>2</v>
      </c>
      <c r="I50" s="149">
        <f>YEAR(Table1[[#This Row],[Received Date]])</f>
        <v>2025</v>
      </c>
      <c r="J50" s="150" t="s">
        <v>484</v>
      </c>
      <c r="K50" s="143" t="s">
        <v>485</v>
      </c>
      <c r="L50" s="143" t="str">
        <f t="shared" si="0"/>
        <v>Axle</v>
      </c>
      <c r="M50" s="143">
        <v>517047</v>
      </c>
      <c r="N50" s="143" t="s">
        <v>113</v>
      </c>
      <c r="O50" s="143" t="str">
        <f t="shared" si="23"/>
        <v/>
      </c>
      <c r="P50" s="149" t="str">
        <f t="shared" si="24"/>
        <v/>
      </c>
      <c r="Q50" s="149" t="str">
        <f t="shared" si="25"/>
        <v/>
      </c>
      <c r="R50" s="153" t="s">
        <v>122</v>
      </c>
      <c r="S50" s="149" t="s">
        <v>97</v>
      </c>
      <c r="T50" s="282">
        <v>45727</v>
      </c>
      <c r="U50" s="143">
        <v>1</v>
      </c>
      <c r="V50" s="143" t="s">
        <v>486</v>
      </c>
      <c r="W50" s="143" t="s">
        <v>114</v>
      </c>
      <c r="X50" s="143" t="s">
        <v>1193</v>
      </c>
      <c r="Y50" s="143" t="s">
        <v>137</v>
      </c>
      <c r="Z50" s="143" t="s">
        <v>138</v>
      </c>
      <c r="AA50" s="143" t="s">
        <v>139</v>
      </c>
      <c r="AB50" s="143" t="s">
        <v>482</v>
      </c>
      <c r="AC50" s="143" t="s">
        <v>97</v>
      </c>
      <c r="AD50" s="143" t="s">
        <v>97</v>
      </c>
      <c r="AE50" s="143"/>
      <c r="AF50" s="143"/>
      <c r="AG50" s="143"/>
      <c r="AH50" s="154"/>
      <c r="AI50" s="143"/>
      <c r="AJ50" s="143"/>
      <c r="AK50" s="154"/>
      <c r="AL50" s="155"/>
      <c r="AM50" s="155"/>
      <c r="AN50" s="143"/>
      <c r="AO50" s="143"/>
      <c r="AP50" s="174"/>
      <c r="AQ50" s="141"/>
      <c r="AV50" s="146"/>
    </row>
    <row r="51" spans="1:48" ht="36" hidden="1" customHeight="1" x14ac:dyDescent="0.25">
      <c r="A51" s="151" t="s">
        <v>111</v>
      </c>
      <c r="B51" s="161" t="s">
        <v>88</v>
      </c>
      <c r="C51" s="148" t="s">
        <v>487</v>
      </c>
      <c r="D51" s="143" t="s">
        <v>89</v>
      </c>
      <c r="E51" s="143" t="s">
        <v>54</v>
      </c>
      <c r="F51" s="143" t="s">
        <v>222</v>
      </c>
      <c r="G51" s="152">
        <v>45699</v>
      </c>
      <c r="H51" s="149">
        <f>MONTH(Table1[[#This Row],[Received Date]])</f>
        <v>2</v>
      </c>
      <c r="I51" s="149">
        <f>YEAR(Table1[[#This Row],[Received Date]])</f>
        <v>2025</v>
      </c>
      <c r="J51" s="150" t="s">
        <v>180</v>
      </c>
      <c r="K51" s="143" t="s">
        <v>488</v>
      </c>
      <c r="L51" s="143" t="str">
        <f t="shared" si="0"/>
        <v>Cab</v>
      </c>
      <c r="M51" s="143">
        <v>517068</v>
      </c>
      <c r="N51" s="143" t="s">
        <v>113</v>
      </c>
      <c r="O51" s="143" t="str">
        <f t="shared" si="23"/>
        <v/>
      </c>
      <c r="P51" s="149" t="str">
        <f t="shared" si="24"/>
        <v/>
      </c>
      <c r="Q51" s="149" t="str">
        <f t="shared" si="25"/>
        <v/>
      </c>
      <c r="R51" s="153" t="s">
        <v>122</v>
      </c>
      <c r="S51" s="149">
        <v>503353</v>
      </c>
      <c r="T51" s="282">
        <v>45699</v>
      </c>
      <c r="U51" s="143">
        <v>1</v>
      </c>
      <c r="V51" s="143" t="s">
        <v>489</v>
      </c>
      <c r="W51" s="143" t="s">
        <v>126</v>
      </c>
      <c r="X51" s="143" t="s">
        <v>328</v>
      </c>
      <c r="Y51" s="143" t="s">
        <v>137</v>
      </c>
      <c r="Z51" s="143" t="s">
        <v>138</v>
      </c>
      <c r="AA51" s="143" t="s">
        <v>490</v>
      </c>
      <c r="AB51" s="143" t="s">
        <v>491</v>
      </c>
      <c r="AC51" s="143" t="s">
        <v>97</v>
      </c>
      <c r="AD51" s="143" t="s">
        <v>97</v>
      </c>
      <c r="AE51" s="143"/>
      <c r="AF51" s="143"/>
      <c r="AG51" s="143"/>
      <c r="AH51" s="154"/>
      <c r="AI51" s="143"/>
      <c r="AJ51" s="143"/>
      <c r="AK51" s="154"/>
      <c r="AL51" s="155"/>
      <c r="AM51" s="155"/>
      <c r="AN51" s="143"/>
      <c r="AO51" s="143"/>
      <c r="AP51" s="174"/>
      <c r="AQ51" s="141"/>
      <c r="AV51" s="146"/>
    </row>
    <row r="52" spans="1:48" ht="36" hidden="1" customHeight="1" x14ac:dyDescent="0.25">
      <c r="A52" s="151" t="s">
        <v>111</v>
      </c>
      <c r="B52" s="143" t="s">
        <v>88</v>
      </c>
      <c r="C52" s="148" t="s">
        <v>492</v>
      </c>
      <c r="D52" s="143" t="s">
        <v>89</v>
      </c>
      <c r="E52" s="143" t="s">
        <v>54</v>
      </c>
      <c r="F52" s="143" t="s">
        <v>222</v>
      </c>
      <c r="G52" s="152">
        <v>45701</v>
      </c>
      <c r="H52" s="149">
        <f>MONTH(Table1[[#This Row],[Received Date]])</f>
        <v>2</v>
      </c>
      <c r="I52" s="149">
        <f>YEAR(Table1[[#This Row],[Received Date]])</f>
        <v>2025</v>
      </c>
      <c r="J52" s="150" t="s">
        <v>268</v>
      </c>
      <c r="K52" s="143" t="s">
        <v>234</v>
      </c>
      <c r="L52" s="143" t="str">
        <f t="shared" si="0"/>
        <v>Control Box</v>
      </c>
      <c r="M52" s="143" t="s">
        <v>493</v>
      </c>
      <c r="N52" s="143" t="s">
        <v>494</v>
      </c>
      <c r="O52" s="143"/>
      <c r="P52" s="149"/>
      <c r="Q52" s="149"/>
      <c r="R52" s="153" t="s">
        <v>495</v>
      </c>
      <c r="S52" s="149">
        <v>501224</v>
      </c>
      <c r="T52" s="282">
        <v>45670</v>
      </c>
      <c r="U52" s="143">
        <v>1</v>
      </c>
      <c r="V52" s="143" t="s">
        <v>496</v>
      </c>
      <c r="W52" s="143" t="s">
        <v>114</v>
      </c>
      <c r="X52" s="143" t="s">
        <v>103</v>
      </c>
      <c r="Y52" s="143" t="s">
        <v>137</v>
      </c>
      <c r="Z52" s="143" t="s">
        <v>138</v>
      </c>
      <c r="AA52" s="143" t="s">
        <v>460</v>
      </c>
      <c r="AB52" s="143" t="s">
        <v>497</v>
      </c>
      <c r="AC52" s="143" t="s">
        <v>97</v>
      </c>
      <c r="AD52" s="143" t="s">
        <v>97</v>
      </c>
      <c r="AE52" s="143"/>
      <c r="AF52" s="143"/>
      <c r="AG52" s="143"/>
      <c r="AH52" s="154"/>
      <c r="AI52" s="143"/>
      <c r="AJ52" s="143"/>
      <c r="AK52" s="154"/>
      <c r="AL52" s="155"/>
      <c r="AM52" s="155"/>
      <c r="AN52" s="143"/>
      <c r="AO52" s="143"/>
      <c r="AP52" s="174"/>
      <c r="AQ52" s="141"/>
      <c r="AS52" s="146"/>
      <c r="AT52" s="146"/>
      <c r="AV52" s="146"/>
    </row>
    <row r="53" spans="1:48" ht="36" hidden="1" customHeight="1" x14ac:dyDescent="0.25">
      <c r="A53" s="151" t="s">
        <v>111</v>
      </c>
      <c r="B53" s="161" t="s">
        <v>88</v>
      </c>
      <c r="C53" s="148" t="s">
        <v>498</v>
      </c>
      <c r="D53" s="143" t="s">
        <v>89</v>
      </c>
      <c r="E53" s="143" t="s">
        <v>54</v>
      </c>
      <c r="F53" s="143" t="s">
        <v>222</v>
      </c>
      <c r="G53" s="152">
        <v>45701</v>
      </c>
      <c r="H53" s="149">
        <f>MONTH(Table1[[#This Row],[Received Date]])</f>
        <v>2</v>
      </c>
      <c r="I53" s="149">
        <f>YEAR(Table1[[#This Row],[Received Date]])</f>
        <v>2025</v>
      </c>
      <c r="J53" s="150" t="s">
        <v>321</v>
      </c>
      <c r="K53" s="143" t="s">
        <v>290</v>
      </c>
      <c r="L53" s="143" t="str">
        <f t="shared" si="0"/>
        <v>Deck</v>
      </c>
      <c r="M53" s="143">
        <v>517088</v>
      </c>
      <c r="N53" s="143" t="s">
        <v>113</v>
      </c>
      <c r="O53" s="143"/>
      <c r="P53" s="149"/>
      <c r="Q53" s="149"/>
      <c r="R53" s="153" t="s">
        <v>495</v>
      </c>
      <c r="S53" s="149">
        <v>504939</v>
      </c>
      <c r="T53" s="282">
        <v>45701</v>
      </c>
      <c r="U53" s="143">
        <v>1</v>
      </c>
      <c r="V53" s="143" t="s">
        <v>499</v>
      </c>
      <c r="W53" s="143" t="s">
        <v>102</v>
      </c>
      <c r="X53" s="143" t="s">
        <v>127</v>
      </c>
      <c r="Y53" s="143" t="s">
        <v>137</v>
      </c>
      <c r="Z53" s="143" t="s">
        <v>138</v>
      </c>
      <c r="AA53" s="143" t="s">
        <v>500</v>
      </c>
      <c r="AB53" s="143" t="s">
        <v>501</v>
      </c>
      <c r="AC53" s="143" t="s">
        <v>97</v>
      </c>
      <c r="AD53" s="143" t="s">
        <v>97</v>
      </c>
      <c r="AE53" s="143"/>
      <c r="AF53" s="143"/>
      <c r="AG53" s="143"/>
      <c r="AH53" s="154"/>
      <c r="AI53" s="143"/>
      <c r="AJ53" s="143"/>
      <c r="AK53" s="154"/>
      <c r="AL53" s="155"/>
      <c r="AM53" s="155"/>
      <c r="AN53" s="143"/>
      <c r="AO53" s="143"/>
      <c r="AP53" s="174"/>
      <c r="AQ53" s="141"/>
      <c r="AS53" s="146"/>
      <c r="AT53" s="146"/>
      <c r="AU53" s="146"/>
      <c r="AV53" s="146"/>
    </row>
    <row r="54" spans="1:48" ht="36" hidden="1" customHeight="1" x14ac:dyDescent="0.25">
      <c r="A54" s="151" t="s">
        <v>111</v>
      </c>
      <c r="B54" s="161" t="s">
        <v>88</v>
      </c>
      <c r="C54" s="148" t="s">
        <v>502</v>
      </c>
      <c r="D54" s="143" t="s">
        <v>89</v>
      </c>
      <c r="E54" s="143" t="s">
        <v>54</v>
      </c>
      <c r="F54" s="143" t="s">
        <v>222</v>
      </c>
      <c r="G54" s="152">
        <v>45701</v>
      </c>
      <c r="H54" s="149">
        <f>MONTH(Table1[[#This Row],[Received Date]])</f>
        <v>2</v>
      </c>
      <c r="I54" s="149">
        <f>YEAR(Table1[[#This Row],[Received Date]])</f>
        <v>2025</v>
      </c>
      <c r="J54" s="150" t="s">
        <v>120</v>
      </c>
      <c r="K54" s="143" t="s">
        <v>134</v>
      </c>
      <c r="L54" s="143" t="str">
        <f t="shared" si="0"/>
        <v>Axle</v>
      </c>
      <c r="M54" s="143">
        <v>517089</v>
      </c>
      <c r="N54" s="143" t="s">
        <v>113</v>
      </c>
      <c r="O54" s="143"/>
      <c r="P54" s="149"/>
      <c r="Q54" s="149"/>
      <c r="R54" s="153" t="s">
        <v>495</v>
      </c>
      <c r="S54" s="149">
        <v>504145</v>
      </c>
      <c r="T54" s="282">
        <v>45701</v>
      </c>
      <c r="U54" s="143">
        <v>1</v>
      </c>
      <c r="V54" s="143" t="s">
        <v>503</v>
      </c>
      <c r="W54" s="143" t="s">
        <v>114</v>
      </c>
      <c r="X54" s="143" t="s">
        <v>328</v>
      </c>
      <c r="Y54" s="143" t="s">
        <v>137</v>
      </c>
      <c r="Z54" s="143" t="s">
        <v>138</v>
      </c>
      <c r="AA54" s="143" t="s">
        <v>500</v>
      </c>
      <c r="AB54" s="143" t="s">
        <v>504</v>
      </c>
      <c r="AC54" s="143" t="s">
        <v>97</v>
      </c>
      <c r="AD54" s="143" t="s">
        <v>97</v>
      </c>
      <c r="AE54" s="143"/>
      <c r="AF54" s="143"/>
      <c r="AG54" s="143"/>
      <c r="AH54" s="154"/>
      <c r="AI54" s="143"/>
      <c r="AJ54" s="143"/>
      <c r="AK54" s="154"/>
      <c r="AL54" s="155"/>
      <c r="AM54" s="155"/>
      <c r="AN54" s="143"/>
      <c r="AO54" s="143"/>
      <c r="AP54" s="174"/>
      <c r="AQ54" s="141"/>
      <c r="AS54" s="146"/>
      <c r="AT54" s="146"/>
      <c r="AU54" s="146"/>
      <c r="AV54" s="146"/>
    </row>
    <row r="55" spans="1:48" ht="36" hidden="1" customHeight="1" x14ac:dyDescent="0.25">
      <c r="A55" s="151" t="s">
        <v>111</v>
      </c>
      <c r="B55" s="161" t="s">
        <v>88</v>
      </c>
      <c r="C55" s="148" t="s">
        <v>505</v>
      </c>
      <c r="D55" s="143" t="s">
        <v>89</v>
      </c>
      <c r="E55" s="143" t="s">
        <v>54</v>
      </c>
      <c r="F55" s="143" t="s">
        <v>222</v>
      </c>
      <c r="G55" s="152">
        <v>45700</v>
      </c>
      <c r="H55" s="149">
        <f>MONTH(Table1[[#This Row],[Received Date]])</f>
        <v>2</v>
      </c>
      <c r="I55" s="149">
        <f>YEAR(Table1[[#This Row],[Received Date]])</f>
        <v>2025</v>
      </c>
      <c r="J55" s="150" t="s">
        <v>180</v>
      </c>
      <c r="K55" s="143" t="s">
        <v>488</v>
      </c>
      <c r="L55" s="143" t="str">
        <f t="shared" si="0"/>
        <v>Cab</v>
      </c>
      <c r="M55" s="143">
        <v>517102</v>
      </c>
      <c r="N55" s="143" t="s">
        <v>113</v>
      </c>
      <c r="O55" s="143" t="str">
        <f>IF(ISNUMBER(SEARCH("mail",M55)), "Email", "")</f>
        <v/>
      </c>
      <c r="P55" s="149" t="str">
        <f>IF(AND(200000&lt;M55,M55&lt;299999), 2, "")</f>
        <v/>
      </c>
      <c r="Q55" s="149" t="str">
        <f>IF(AND(800000&lt;M55,M55&lt;899999), 8, "")</f>
        <v/>
      </c>
      <c r="R55" s="153" t="s">
        <v>122</v>
      </c>
      <c r="S55" s="149">
        <v>503352</v>
      </c>
      <c r="T55" s="282">
        <v>45699</v>
      </c>
      <c r="U55" s="143">
        <v>1</v>
      </c>
      <c r="V55" s="143" t="s">
        <v>489</v>
      </c>
      <c r="W55" s="143" t="s">
        <v>126</v>
      </c>
      <c r="X55" s="143" t="s">
        <v>328</v>
      </c>
      <c r="Y55" s="143" t="s">
        <v>137</v>
      </c>
      <c r="Z55" s="143" t="s">
        <v>138</v>
      </c>
      <c r="AA55" s="143" t="s">
        <v>490</v>
      </c>
      <c r="AB55" s="143" t="s">
        <v>491</v>
      </c>
      <c r="AC55" s="143" t="s">
        <v>97</v>
      </c>
      <c r="AD55" s="143" t="s">
        <v>97</v>
      </c>
      <c r="AE55" s="143"/>
      <c r="AF55" s="143"/>
      <c r="AG55" s="143"/>
      <c r="AH55" s="154"/>
      <c r="AI55" s="143"/>
      <c r="AJ55" s="143"/>
      <c r="AK55" s="154"/>
      <c r="AL55" s="155"/>
      <c r="AM55" s="155"/>
      <c r="AN55" s="143"/>
      <c r="AO55" s="143"/>
      <c r="AP55" s="174"/>
      <c r="AQ55" s="141"/>
      <c r="AS55" s="146"/>
      <c r="AT55" s="146"/>
      <c r="AV55" s="146"/>
    </row>
    <row r="56" spans="1:48" ht="36" hidden="1" customHeight="1" x14ac:dyDescent="0.25">
      <c r="A56" s="151" t="s">
        <v>111</v>
      </c>
      <c r="B56" s="161" t="s">
        <v>88</v>
      </c>
      <c r="C56" s="148" t="s">
        <v>506</v>
      </c>
      <c r="D56" s="143" t="s">
        <v>89</v>
      </c>
      <c r="E56" s="143" t="s">
        <v>54</v>
      </c>
      <c r="F56" s="143" t="s">
        <v>222</v>
      </c>
      <c r="G56" s="152">
        <v>45700</v>
      </c>
      <c r="H56" s="149">
        <f>MONTH(Table1[[#This Row],[Received Date]])</f>
        <v>2</v>
      </c>
      <c r="I56" s="149">
        <f>YEAR(Table1[[#This Row],[Received Date]])</f>
        <v>2025</v>
      </c>
      <c r="J56" s="150" t="s">
        <v>326</v>
      </c>
      <c r="K56" s="143" t="s">
        <v>488</v>
      </c>
      <c r="L56" s="143" t="str">
        <f t="shared" si="0"/>
        <v>Cab</v>
      </c>
      <c r="M56" s="143">
        <v>517098</v>
      </c>
      <c r="N56" s="143" t="s">
        <v>113</v>
      </c>
      <c r="O56" s="143"/>
      <c r="P56" s="149"/>
      <c r="Q56" s="149"/>
      <c r="R56" s="153" t="s">
        <v>495</v>
      </c>
      <c r="S56" s="149">
        <v>499450</v>
      </c>
      <c r="T56" s="282">
        <v>45730</v>
      </c>
      <c r="U56" s="143">
        <v>1</v>
      </c>
      <c r="V56" s="143" t="s">
        <v>507</v>
      </c>
      <c r="W56" s="143" t="s">
        <v>114</v>
      </c>
      <c r="X56" s="143" t="s">
        <v>132</v>
      </c>
      <c r="Y56" s="143" t="s">
        <v>137</v>
      </c>
      <c r="Z56" s="143" t="s">
        <v>138</v>
      </c>
      <c r="AA56" s="143" t="s">
        <v>508</v>
      </c>
      <c r="AB56" s="143" t="s">
        <v>509</v>
      </c>
      <c r="AC56" s="143" t="s">
        <v>97</v>
      </c>
      <c r="AD56" s="143" t="s">
        <v>97</v>
      </c>
      <c r="AE56" s="143"/>
      <c r="AF56" s="143"/>
      <c r="AG56" s="143"/>
      <c r="AH56" s="154"/>
      <c r="AI56" s="143"/>
      <c r="AJ56" s="143"/>
      <c r="AK56" s="154"/>
      <c r="AL56" s="155"/>
      <c r="AM56" s="155"/>
      <c r="AN56" s="143"/>
      <c r="AO56" s="143"/>
      <c r="AP56" s="174"/>
      <c r="AQ56" s="141"/>
      <c r="AS56" s="146"/>
      <c r="AT56" s="146"/>
      <c r="AV56" s="146"/>
    </row>
    <row r="57" spans="1:48" ht="36" hidden="1" customHeight="1" x14ac:dyDescent="0.25">
      <c r="A57" s="151" t="s">
        <v>111</v>
      </c>
      <c r="B57" s="161" t="s">
        <v>88</v>
      </c>
      <c r="C57" s="148" t="s">
        <v>510</v>
      </c>
      <c r="D57" s="143" t="s">
        <v>89</v>
      </c>
      <c r="E57" s="143" t="s">
        <v>54</v>
      </c>
      <c r="F57" s="143" t="s">
        <v>222</v>
      </c>
      <c r="G57" s="152">
        <v>45700</v>
      </c>
      <c r="H57" s="149">
        <f>MONTH(Table1[[#This Row],[Received Date]])</f>
        <v>2</v>
      </c>
      <c r="I57" s="149">
        <f>YEAR(Table1[[#This Row],[Received Date]])</f>
        <v>2025</v>
      </c>
      <c r="J57" s="150" t="s">
        <v>320</v>
      </c>
      <c r="K57" s="143" t="s">
        <v>226</v>
      </c>
      <c r="L57" s="143" t="str">
        <f t="shared" si="0"/>
        <v>Deck</v>
      </c>
      <c r="M57" s="143">
        <v>954283</v>
      </c>
      <c r="N57" s="143" t="s">
        <v>113</v>
      </c>
      <c r="O57" s="143"/>
      <c r="P57" s="149"/>
      <c r="Q57" s="149"/>
      <c r="R57" s="153" t="s">
        <v>495</v>
      </c>
      <c r="S57" s="149">
        <v>503436</v>
      </c>
      <c r="T57" s="282">
        <v>45730</v>
      </c>
      <c r="U57" s="143">
        <v>1</v>
      </c>
      <c r="V57" s="143" t="s">
        <v>511</v>
      </c>
      <c r="W57" s="143" t="s">
        <v>114</v>
      </c>
      <c r="X57" s="143" t="s">
        <v>136</v>
      </c>
      <c r="Y57" s="143" t="s">
        <v>137</v>
      </c>
      <c r="Z57" s="143" t="s">
        <v>138</v>
      </c>
      <c r="AA57" s="143" t="s">
        <v>139</v>
      </c>
      <c r="AB57" s="143" t="s">
        <v>512</v>
      </c>
      <c r="AC57" s="143" t="s">
        <v>97</v>
      </c>
      <c r="AD57" s="143" t="s">
        <v>97</v>
      </c>
      <c r="AE57" s="143"/>
      <c r="AF57" s="143"/>
      <c r="AG57" s="143"/>
      <c r="AH57" s="154"/>
      <c r="AI57" s="143"/>
      <c r="AJ57" s="143"/>
      <c r="AK57" s="154"/>
      <c r="AL57" s="155"/>
      <c r="AM57" s="155"/>
      <c r="AN57" s="143"/>
      <c r="AO57" s="143"/>
      <c r="AP57" s="174"/>
      <c r="AQ57" s="141"/>
      <c r="AS57" s="146"/>
      <c r="AT57" s="146"/>
      <c r="AV57" s="146"/>
    </row>
    <row r="58" spans="1:48" ht="36" hidden="1" customHeight="1" x14ac:dyDescent="0.25">
      <c r="A58" s="151" t="s">
        <v>111</v>
      </c>
      <c r="B58" s="143" t="s">
        <v>88</v>
      </c>
      <c r="C58" s="148" t="s">
        <v>513</v>
      </c>
      <c r="D58" s="143" t="s">
        <v>89</v>
      </c>
      <c r="E58" s="143" t="s">
        <v>54</v>
      </c>
      <c r="F58" s="143" t="s">
        <v>222</v>
      </c>
      <c r="G58" s="152">
        <v>45706</v>
      </c>
      <c r="H58" s="149">
        <f>MONTH(Table1[[#This Row],[Received Date]])</f>
        <v>2</v>
      </c>
      <c r="I58" s="149">
        <f>YEAR(Table1[[#This Row],[Received Date]])</f>
        <v>2025</v>
      </c>
      <c r="J58" s="150" t="s">
        <v>345</v>
      </c>
      <c r="K58" s="143" t="s">
        <v>514</v>
      </c>
      <c r="L58" s="143" t="str">
        <f t="shared" si="0"/>
        <v>Deck</v>
      </c>
      <c r="M58" s="143">
        <v>517124</v>
      </c>
      <c r="N58" s="143" t="s">
        <v>113</v>
      </c>
      <c r="O58" s="143"/>
      <c r="P58" s="149"/>
      <c r="Q58" s="149"/>
      <c r="R58" s="153" t="s">
        <v>122</v>
      </c>
      <c r="S58" s="149">
        <v>505451</v>
      </c>
      <c r="T58" s="282">
        <v>45706</v>
      </c>
      <c r="U58" s="143">
        <v>1</v>
      </c>
      <c r="V58" s="143" t="s">
        <v>515</v>
      </c>
      <c r="W58" s="143" t="s">
        <v>114</v>
      </c>
      <c r="X58" s="143" t="s">
        <v>103</v>
      </c>
      <c r="Y58" s="143" t="s">
        <v>137</v>
      </c>
      <c r="Z58" s="143" t="s">
        <v>138</v>
      </c>
      <c r="AA58" s="143" t="s">
        <v>460</v>
      </c>
      <c r="AB58" s="143" t="s">
        <v>516</v>
      </c>
      <c r="AC58" s="143" t="s">
        <v>97</v>
      </c>
      <c r="AD58" s="143" t="s">
        <v>97</v>
      </c>
      <c r="AE58" s="143"/>
      <c r="AF58" s="143"/>
      <c r="AG58" s="143"/>
      <c r="AH58" s="154"/>
      <c r="AI58" s="143"/>
      <c r="AJ58" s="143"/>
      <c r="AK58" s="154"/>
      <c r="AL58" s="155"/>
      <c r="AM58" s="155"/>
      <c r="AN58" s="143"/>
      <c r="AO58" s="143"/>
      <c r="AP58" s="174"/>
      <c r="AQ58" s="141"/>
      <c r="AS58" s="146"/>
      <c r="AT58" s="146"/>
      <c r="AV58" s="146"/>
    </row>
    <row r="59" spans="1:48" ht="36" customHeight="1" x14ac:dyDescent="0.25">
      <c r="A59" s="151" t="s">
        <v>111</v>
      </c>
      <c r="B59" s="143" t="s">
        <v>88</v>
      </c>
      <c r="C59" s="148" t="s">
        <v>517</v>
      </c>
      <c r="D59" s="143" t="s">
        <v>89</v>
      </c>
      <c r="E59" s="143" t="s">
        <v>54</v>
      </c>
      <c r="F59" s="143" t="s">
        <v>222</v>
      </c>
      <c r="G59" s="152">
        <v>45706</v>
      </c>
      <c r="H59" s="149">
        <f>MONTH(Table1[[#This Row],[Received Date]])</f>
        <v>2</v>
      </c>
      <c r="I59" s="149">
        <f>YEAR(Table1[[#This Row],[Received Date]])</f>
        <v>2025</v>
      </c>
      <c r="J59" s="150" t="s">
        <v>119</v>
      </c>
      <c r="K59" s="143" t="s">
        <v>134</v>
      </c>
      <c r="L59" s="143" t="str">
        <f t="shared" si="0"/>
        <v>Axle</v>
      </c>
      <c r="M59" s="143">
        <v>898590</v>
      </c>
      <c r="N59" s="143" t="s">
        <v>113</v>
      </c>
      <c r="O59" s="143" t="str">
        <f>IF(ISNUMBER(SEARCH("mail",M59)), "Email", "")</f>
        <v/>
      </c>
      <c r="P59" s="149" t="str">
        <f>IF(AND(200000&lt;M59,M59&lt;299999), 2, "")</f>
        <v/>
      </c>
      <c r="Q59" s="149">
        <f>IF(AND(800000&lt;M59,M59&lt;899999), 8, "")</f>
        <v>8</v>
      </c>
      <c r="R59" s="153" t="s">
        <v>122</v>
      </c>
      <c r="S59" s="149">
        <v>504677</v>
      </c>
      <c r="T59" s="282">
        <v>45664</v>
      </c>
      <c r="U59" s="143">
        <v>1</v>
      </c>
      <c r="V59" s="143" t="s">
        <v>135</v>
      </c>
      <c r="W59" s="143" t="s">
        <v>114</v>
      </c>
      <c r="X59" s="143" t="s">
        <v>136</v>
      </c>
      <c r="Y59" s="143" t="s">
        <v>137</v>
      </c>
      <c r="Z59" s="143" t="s">
        <v>138</v>
      </c>
      <c r="AA59" s="143" t="s">
        <v>139</v>
      </c>
      <c r="AB59" s="143" t="s">
        <v>518</v>
      </c>
      <c r="AC59" s="143" t="s">
        <v>97</v>
      </c>
      <c r="AD59" s="143" t="s">
        <v>97</v>
      </c>
      <c r="AE59" s="143"/>
      <c r="AF59" s="143"/>
      <c r="AG59" s="143"/>
      <c r="AH59" s="154"/>
      <c r="AI59" s="143">
        <f ca="1">IF(ISBLANK(G59), "",IF(ISBLANK(AK59), TODAY()-G59, "Closed"))</f>
        <v>328</v>
      </c>
      <c r="AJ59" s="143" t="str">
        <f>IF(ISBLANK(G59),"", IF(ISBLANK(AK59), "Pending", DATEDIF(G59,AK59,"d")))</f>
        <v>Pending</v>
      </c>
      <c r="AK59" s="154"/>
      <c r="AL59" s="155"/>
      <c r="AM59" s="155"/>
      <c r="AN59" s="143"/>
      <c r="AO59" s="143"/>
      <c r="AP59" s="174"/>
      <c r="AQ59" s="141"/>
      <c r="AS59" s="146"/>
      <c r="AT59" s="146"/>
      <c r="AV59" s="146"/>
    </row>
    <row r="60" spans="1:48" ht="36" customHeight="1" x14ac:dyDescent="0.25">
      <c r="A60" s="151" t="s">
        <v>111</v>
      </c>
      <c r="B60" s="161" t="s">
        <v>88</v>
      </c>
      <c r="C60" s="148" t="s">
        <v>519</v>
      </c>
      <c r="D60" s="143" t="s">
        <v>89</v>
      </c>
      <c r="E60" s="143" t="s">
        <v>54</v>
      </c>
      <c r="F60" s="143" t="s">
        <v>222</v>
      </c>
      <c r="G60" s="152">
        <v>45706</v>
      </c>
      <c r="H60" s="149">
        <f>MONTH(Table1[[#This Row],[Received Date]])</f>
        <v>2</v>
      </c>
      <c r="I60" s="149">
        <f>YEAR(Table1[[#This Row],[Received Date]])</f>
        <v>2025</v>
      </c>
      <c r="J60" s="150" t="s">
        <v>120</v>
      </c>
      <c r="K60" s="143" t="s">
        <v>134</v>
      </c>
      <c r="L60" s="143" t="str">
        <f t="shared" si="0"/>
        <v>Axle</v>
      </c>
      <c r="M60" s="143">
        <v>898570</v>
      </c>
      <c r="N60" s="143" t="s">
        <v>113</v>
      </c>
      <c r="O60" s="143" t="str">
        <f>IF(ISNUMBER(SEARCH("mail",M60)), "Email", "")</f>
        <v/>
      </c>
      <c r="P60" s="149" t="str">
        <f>IF(AND(200000&lt;M60,M60&lt;299999), 2, "")</f>
        <v/>
      </c>
      <c r="Q60" s="149">
        <f>IF(AND(800000&lt;M60,M60&lt;899999), 8, "")</f>
        <v>8</v>
      </c>
      <c r="R60" s="153" t="s">
        <v>122</v>
      </c>
      <c r="S60" s="149">
        <v>504148</v>
      </c>
      <c r="T60" s="282">
        <v>45664</v>
      </c>
      <c r="U60" s="143">
        <v>1</v>
      </c>
      <c r="V60" s="143" t="s">
        <v>135</v>
      </c>
      <c r="W60" s="143" t="s">
        <v>114</v>
      </c>
      <c r="X60" s="143" t="s">
        <v>136</v>
      </c>
      <c r="Y60" s="143" t="s">
        <v>137</v>
      </c>
      <c r="Z60" s="143" t="s">
        <v>138</v>
      </c>
      <c r="AA60" s="143" t="s">
        <v>139</v>
      </c>
      <c r="AB60" s="143" t="s">
        <v>466</v>
      </c>
      <c r="AC60" s="143" t="s">
        <v>97</v>
      </c>
      <c r="AD60" s="143" t="s">
        <v>97</v>
      </c>
      <c r="AE60" s="143"/>
      <c r="AF60" s="143"/>
      <c r="AG60" s="143"/>
      <c r="AH60" s="154"/>
      <c r="AI60" s="143">
        <f ca="1">IF(ISBLANK(G60), "",IF(ISBLANK(AK60), TODAY()-G60, "Closed"))</f>
        <v>328</v>
      </c>
      <c r="AJ60" s="143" t="str">
        <f>IF(ISBLANK(G60),"", IF(ISBLANK(AK60), "Pending", DATEDIF(G60,AK60,"d")))</f>
        <v>Pending</v>
      </c>
      <c r="AK60" s="154"/>
      <c r="AL60" s="155"/>
      <c r="AM60" s="155"/>
      <c r="AN60" s="143"/>
      <c r="AO60" s="143"/>
      <c r="AP60" s="174"/>
      <c r="AQ60" s="141"/>
      <c r="AS60" s="146"/>
      <c r="AT60" s="146"/>
      <c r="AV60" s="146"/>
    </row>
    <row r="61" spans="1:48" s="16" customFormat="1" ht="36" customHeight="1" x14ac:dyDescent="0.25">
      <c r="A61" s="151" t="s">
        <v>111</v>
      </c>
      <c r="B61" s="143" t="s">
        <v>88</v>
      </c>
      <c r="C61" s="148" t="s">
        <v>520</v>
      </c>
      <c r="D61" s="143" t="s">
        <v>89</v>
      </c>
      <c r="E61" s="143" t="s">
        <v>54</v>
      </c>
      <c r="F61" s="143" t="s">
        <v>222</v>
      </c>
      <c r="G61" s="152">
        <v>45707</v>
      </c>
      <c r="H61" s="149">
        <f>MONTH(Table1[[#This Row],[Received Date]])</f>
        <v>2</v>
      </c>
      <c r="I61" s="149">
        <f>YEAR(Table1[[#This Row],[Received Date]])</f>
        <v>2025</v>
      </c>
      <c r="J61" s="150" t="s">
        <v>119</v>
      </c>
      <c r="K61" s="143" t="s">
        <v>134</v>
      </c>
      <c r="L61" s="143" t="str">
        <f t="shared" si="0"/>
        <v>Axle</v>
      </c>
      <c r="M61" s="143">
        <v>517138</v>
      </c>
      <c r="N61" s="143" t="s">
        <v>113</v>
      </c>
      <c r="O61" s="143"/>
      <c r="P61" s="149"/>
      <c r="Q61" s="149"/>
      <c r="R61" s="153" t="s">
        <v>122</v>
      </c>
      <c r="S61" s="149">
        <v>604461</v>
      </c>
      <c r="T61" s="282">
        <v>45667</v>
      </c>
      <c r="U61" s="143">
        <v>1</v>
      </c>
      <c r="V61" s="143" t="s">
        <v>521</v>
      </c>
      <c r="W61" s="143" t="s">
        <v>114</v>
      </c>
      <c r="X61" s="143" t="s">
        <v>136</v>
      </c>
      <c r="Y61" s="143" t="s">
        <v>137</v>
      </c>
      <c r="Z61" s="143" t="s">
        <v>138</v>
      </c>
      <c r="AA61" s="143" t="s">
        <v>522</v>
      </c>
      <c r="AB61" s="143" t="s">
        <v>523</v>
      </c>
      <c r="AC61" s="143" t="s">
        <v>97</v>
      </c>
      <c r="AD61" s="143" t="s">
        <v>97</v>
      </c>
      <c r="AE61" s="143"/>
      <c r="AF61" s="143"/>
      <c r="AG61" s="143"/>
      <c r="AH61" s="154"/>
      <c r="AI61" s="143"/>
      <c r="AJ61" s="143"/>
      <c r="AK61" s="154"/>
      <c r="AL61" s="155"/>
      <c r="AM61" s="155"/>
      <c r="AN61" s="143"/>
      <c r="AO61" s="143"/>
      <c r="AP61" s="174"/>
      <c r="AQ61" s="141"/>
      <c r="AR61" s="141"/>
    </row>
    <row r="62" spans="1:48" ht="36" customHeight="1" x14ac:dyDescent="0.25">
      <c r="A62" s="151" t="s">
        <v>111</v>
      </c>
      <c r="B62" s="143" t="s">
        <v>88</v>
      </c>
      <c r="C62" s="148" t="s">
        <v>524</v>
      </c>
      <c r="D62" s="143" t="s">
        <v>89</v>
      </c>
      <c r="E62" s="143" t="s">
        <v>54</v>
      </c>
      <c r="F62" s="143" t="s">
        <v>222</v>
      </c>
      <c r="G62" s="152">
        <v>45707</v>
      </c>
      <c r="H62" s="149">
        <f>MONTH(Table1[[#This Row],[Received Date]])</f>
        <v>2</v>
      </c>
      <c r="I62" s="149">
        <f>YEAR(Table1[[#This Row],[Received Date]])</f>
        <v>2025</v>
      </c>
      <c r="J62" s="150" t="s">
        <v>119</v>
      </c>
      <c r="K62" s="143" t="s">
        <v>134</v>
      </c>
      <c r="L62" s="143" t="str">
        <f t="shared" si="0"/>
        <v>Axle</v>
      </c>
      <c r="M62" s="143">
        <v>898595</v>
      </c>
      <c r="N62" s="143" t="s">
        <v>113</v>
      </c>
      <c r="O62" s="143" t="str">
        <f>IF(ISNUMBER(SEARCH("mail",M62)), "Email", "")</f>
        <v/>
      </c>
      <c r="P62" s="149" t="str">
        <f>IF(AND(200000&lt;M62,M62&lt;299999), 2, "")</f>
        <v/>
      </c>
      <c r="Q62" s="149">
        <f>IF(AND(800000&lt;M62,M62&lt;899999), 8, "")</f>
        <v>8</v>
      </c>
      <c r="R62" s="153" t="s">
        <v>122</v>
      </c>
      <c r="S62" s="149">
        <v>504453</v>
      </c>
      <c r="T62" s="282">
        <v>45664</v>
      </c>
      <c r="U62" s="143">
        <v>1</v>
      </c>
      <c r="V62" s="143" t="s">
        <v>525</v>
      </c>
      <c r="W62" s="143" t="s">
        <v>114</v>
      </c>
      <c r="X62" s="143" t="s">
        <v>136</v>
      </c>
      <c r="Y62" s="143" t="s">
        <v>137</v>
      </c>
      <c r="Z62" s="143" t="s">
        <v>138</v>
      </c>
      <c r="AA62" s="143" t="s">
        <v>139</v>
      </c>
      <c r="AB62" s="143" t="s">
        <v>466</v>
      </c>
      <c r="AC62" s="143" t="s">
        <v>97</v>
      </c>
      <c r="AD62" s="143" t="s">
        <v>97</v>
      </c>
      <c r="AE62" s="143"/>
      <c r="AF62" s="143"/>
      <c r="AG62" s="143"/>
      <c r="AH62" s="154"/>
      <c r="AI62" s="143">
        <f ca="1">IF(ISBLANK(G62), "",IF(ISBLANK(AK62), TODAY()-G62, "Closed"))</f>
        <v>327</v>
      </c>
      <c r="AJ62" s="143" t="str">
        <f>IF(ISBLANK(G62),"", IF(ISBLANK(AK62), "Pending", DATEDIF(G62,AK62,"d")))</f>
        <v>Pending</v>
      </c>
      <c r="AK62" s="154"/>
      <c r="AL62" s="155"/>
      <c r="AM62" s="155"/>
      <c r="AN62" s="143"/>
      <c r="AO62" s="143"/>
      <c r="AP62" s="174"/>
      <c r="AQ62" s="141"/>
      <c r="AS62" s="146"/>
      <c r="AT62" s="146"/>
      <c r="AV62" s="146"/>
    </row>
    <row r="63" spans="1:48" ht="36" hidden="1" customHeight="1" x14ac:dyDescent="0.25">
      <c r="A63" s="176" t="s">
        <v>111</v>
      </c>
      <c r="B63" s="144" t="s">
        <v>88</v>
      </c>
      <c r="C63" s="148" t="s">
        <v>526</v>
      </c>
      <c r="D63" s="144" t="s">
        <v>89</v>
      </c>
      <c r="E63" s="144" t="s">
        <v>54</v>
      </c>
      <c r="F63" s="144" t="s">
        <v>222</v>
      </c>
      <c r="G63" s="177">
        <v>45707</v>
      </c>
      <c r="H63" s="178">
        <f>MONTH(Table1[[#This Row],[Received Date]])</f>
        <v>2</v>
      </c>
      <c r="I63" s="178">
        <f>YEAR(Table1[[#This Row],[Received Date]])</f>
        <v>2025</v>
      </c>
      <c r="J63" s="181" t="s">
        <v>329</v>
      </c>
      <c r="K63" s="144" t="s">
        <v>527</v>
      </c>
      <c r="L63" s="144" t="str">
        <f t="shared" si="0"/>
        <v>Grill</v>
      </c>
      <c r="M63" s="144">
        <v>517142</v>
      </c>
      <c r="N63" s="144" t="s">
        <v>113</v>
      </c>
      <c r="O63" s="144"/>
      <c r="P63" s="178"/>
      <c r="Q63" s="178"/>
      <c r="R63" s="182" t="s">
        <v>495</v>
      </c>
      <c r="S63" s="178">
        <v>502768</v>
      </c>
      <c r="T63" s="277">
        <v>45667</v>
      </c>
      <c r="U63" s="144">
        <v>1</v>
      </c>
      <c r="V63" s="144" t="s">
        <v>528</v>
      </c>
      <c r="W63" s="144" t="s">
        <v>114</v>
      </c>
      <c r="X63" s="143" t="s">
        <v>121</v>
      </c>
      <c r="Y63" s="144" t="s">
        <v>137</v>
      </c>
      <c r="Z63" s="143" t="s">
        <v>138</v>
      </c>
      <c r="AA63" s="143" t="s">
        <v>529</v>
      </c>
      <c r="AB63" s="144" t="s">
        <v>530</v>
      </c>
      <c r="AC63" s="144" t="s">
        <v>97</v>
      </c>
      <c r="AD63" s="144" t="s">
        <v>97</v>
      </c>
      <c r="AE63" s="144"/>
      <c r="AF63" s="144"/>
      <c r="AG63" s="144"/>
      <c r="AH63" s="157"/>
      <c r="AI63" s="144"/>
      <c r="AJ63" s="144"/>
      <c r="AK63" s="157"/>
      <c r="AL63" s="175"/>
      <c r="AM63" s="175"/>
      <c r="AN63" s="144"/>
      <c r="AO63" s="144"/>
      <c r="AP63" s="184"/>
      <c r="AQ63" s="141"/>
      <c r="AS63" s="146"/>
      <c r="AT63" s="146"/>
      <c r="AV63" s="146"/>
    </row>
    <row r="64" spans="1:48" ht="36" hidden="1" customHeight="1" x14ac:dyDescent="0.25">
      <c r="A64" s="151" t="s">
        <v>111</v>
      </c>
      <c r="B64" s="143" t="s">
        <v>88</v>
      </c>
      <c r="C64" s="148" t="s">
        <v>531</v>
      </c>
      <c r="D64" s="143" t="s">
        <v>89</v>
      </c>
      <c r="E64" s="143" t="s">
        <v>54</v>
      </c>
      <c r="F64" s="143" t="s">
        <v>222</v>
      </c>
      <c r="G64" s="152">
        <v>45708</v>
      </c>
      <c r="H64" s="149">
        <f>MONTH(Table1[[#This Row],[Received Date]])</f>
        <v>2</v>
      </c>
      <c r="I64" s="149">
        <f>YEAR(Table1[[#This Row],[Received Date]])</f>
        <v>2025</v>
      </c>
      <c r="J64" s="150" t="s">
        <v>268</v>
      </c>
      <c r="K64" s="143" t="s">
        <v>234</v>
      </c>
      <c r="L64" s="143" t="str">
        <f t="shared" si="0"/>
        <v>Control Box</v>
      </c>
      <c r="M64" s="143">
        <v>517116</v>
      </c>
      <c r="N64" s="143" t="s">
        <v>113</v>
      </c>
      <c r="O64" s="143"/>
      <c r="P64" s="149"/>
      <c r="Q64" s="149"/>
      <c r="R64" s="153" t="s">
        <v>122</v>
      </c>
      <c r="S64" s="149">
        <v>501222</v>
      </c>
      <c r="T64" s="282">
        <v>45708</v>
      </c>
      <c r="U64" s="143">
        <v>1</v>
      </c>
      <c r="V64" s="143" t="s">
        <v>532</v>
      </c>
      <c r="W64" s="143" t="s">
        <v>114</v>
      </c>
      <c r="X64" s="143" t="s">
        <v>132</v>
      </c>
      <c r="Y64" s="143" t="s">
        <v>137</v>
      </c>
      <c r="Z64" s="143" t="s">
        <v>138</v>
      </c>
      <c r="AA64" s="143" t="s">
        <v>533</v>
      </c>
      <c r="AB64" s="143" t="s">
        <v>476</v>
      </c>
      <c r="AC64" s="143" t="s">
        <v>97</v>
      </c>
      <c r="AD64" s="143" t="s">
        <v>97</v>
      </c>
      <c r="AE64" s="143"/>
      <c r="AF64" s="143"/>
      <c r="AG64" s="143"/>
      <c r="AH64" s="154"/>
      <c r="AI64" s="143"/>
      <c r="AJ64" s="143"/>
      <c r="AK64" s="154"/>
      <c r="AL64" s="155"/>
      <c r="AM64" s="155"/>
      <c r="AN64" s="143"/>
      <c r="AO64" s="143"/>
      <c r="AP64" s="174"/>
      <c r="AQ64" s="141"/>
      <c r="AS64" s="146"/>
      <c r="AT64" s="146"/>
      <c r="AV64" s="146"/>
    </row>
    <row r="65" spans="1:48" ht="36" hidden="1" customHeight="1" x14ac:dyDescent="0.25">
      <c r="A65" s="151" t="s">
        <v>111</v>
      </c>
      <c r="B65" s="143" t="s">
        <v>88</v>
      </c>
      <c r="C65" s="148" t="s">
        <v>534</v>
      </c>
      <c r="D65" s="143" t="s">
        <v>89</v>
      </c>
      <c r="E65" s="143" t="s">
        <v>54</v>
      </c>
      <c r="F65" s="143" t="s">
        <v>222</v>
      </c>
      <c r="G65" s="152">
        <v>45708</v>
      </c>
      <c r="H65" s="149">
        <f>MONTH(Table1[[#This Row],[Received Date]])</f>
        <v>2</v>
      </c>
      <c r="I65" s="149">
        <f>YEAR(Table1[[#This Row],[Received Date]])</f>
        <v>2025</v>
      </c>
      <c r="J65" s="150" t="s">
        <v>200</v>
      </c>
      <c r="K65" s="143" t="s">
        <v>134</v>
      </c>
      <c r="L65" s="143" t="str">
        <f t="shared" si="0"/>
        <v>Axle</v>
      </c>
      <c r="M65" s="143">
        <v>517152</v>
      </c>
      <c r="N65" s="143" t="s">
        <v>113</v>
      </c>
      <c r="O65" s="143"/>
      <c r="P65" s="149"/>
      <c r="Q65" s="149"/>
      <c r="R65" s="153" t="s">
        <v>122</v>
      </c>
      <c r="S65" s="149">
        <v>501788</v>
      </c>
      <c r="T65" s="282">
        <v>45555</v>
      </c>
      <c r="U65" s="143">
        <v>1</v>
      </c>
      <c r="V65" s="143" t="s">
        <v>535</v>
      </c>
      <c r="W65" s="143" t="s">
        <v>114</v>
      </c>
      <c r="X65" s="143" t="s">
        <v>132</v>
      </c>
      <c r="Y65" s="143" t="s">
        <v>137</v>
      </c>
      <c r="Z65" s="143" t="s">
        <v>138</v>
      </c>
      <c r="AA65" s="143" t="s">
        <v>536</v>
      </c>
      <c r="AB65" s="143" t="s">
        <v>537</v>
      </c>
      <c r="AC65" s="143" t="s">
        <v>538</v>
      </c>
      <c r="AD65" s="143" t="s">
        <v>538</v>
      </c>
      <c r="AE65" s="143"/>
      <c r="AF65" s="143"/>
      <c r="AG65" s="143"/>
      <c r="AH65" s="154"/>
      <c r="AI65" s="143"/>
      <c r="AJ65" s="143"/>
      <c r="AK65" s="154"/>
      <c r="AL65" s="155"/>
      <c r="AM65" s="155"/>
      <c r="AN65" s="143"/>
      <c r="AO65" s="143"/>
      <c r="AP65" s="174"/>
      <c r="AQ65" s="141"/>
      <c r="AS65" s="146"/>
      <c r="AT65" s="146"/>
      <c r="AV65" s="146"/>
    </row>
    <row r="66" spans="1:48" ht="36" hidden="1" customHeight="1" x14ac:dyDescent="0.25">
      <c r="A66" s="151" t="s">
        <v>111</v>
      </c>
      <c r="B66" s="143" t="s">
        <v>88</v>
      </c>
      <c r="C66" s="148" t="s">
        <v>539</v>
      </c>
      <c r="D66" s="143" t="s">
        <v>89</v>
      </c>
      <c r="E66" s="143" t="s">
        <v>54</v>
      </c>
      <c r="F66" s="143" t="s">
        <v>222</v>
      </c>
      <c r="G66" s="152">
        <v>45708</v>
      </c>
      <c r="H66" s="149">
        <f>MONTH(Table1[[#This Row],[Received Date]])</f>
        <v>2</v>
      </c>
      <c r="I66" s="149">
        <f>YEAR(Table1[[#This Row],[Received Date]])</f>
        <v>2025</v>
      </c>
      <c r="J66" s="150" t="s">
        <v>298</v>
      </c>
      <c r="K66" s="143" t="s">
        <v>134</v>
      </c>
      <c r="L66" s="143" t="str">
        <f t="shared" si="0"/>
        <v>Axle</v>
      </c>
      <c r="M66" s="143">
        <v>517148</v>
      </c>
      <c r="N66" s="143" t="s">
        <v>113</v>
      </c>
      <c r="O66" s="143"/>
      <c r="P66" s="149"/>
      <c r="Q66" s="149"/>
      <c r="R66" s="153" t="s">
        <v>122</v>
      </c>
      <c r="S66" s="149">
        <v>505906</v>
      </c>
      <c r="T66" s="282">
        <v>45708</v>
      </c>
      <c r="U66" s="143">
        <v>1</v>
      </c>
      <c r="V66" s="143" t="s">
        <v>540</v>
      </c>
      <c r="W66" s="143" t="s">
        <v>114</v>
      </c>
      <c r="X66" s="143" t="s">
        <v>132</v>
      </c>
      <c r="Y66" s="143" t="s">
        <v>137</v>
      </c>
      <c r="Z66" s="143" t="s">
        <v>138</v>
      </c>
      <c r="AA66" s="143" t="s">
        <v>541</v>
      </c>
      <c r="AB66" s="143" t="s">
        <v>542</v>
      </c>
      <c r="AC66" s="143" t="s">
        <v>97</v>
      </c>
      <c r="AD66" s="143" t="s">
        <v>97</v>
      </c>
      <c r="AE66" s="143"/>
      <c r="AF66" s="143"/>
      <c r="AG66" s="143"/>
      <c r="AH66" s="154"/>
      <c r="AI66" s="143"/>
      <c r="AJ66" s="143"/>
      <c r="AK66" s="154"/>
      <c r="AL66" s="155"/>
      <c r="AM66" s="155"/>
      <c r="AN66" s="143"/>
      <c r="AO66" s="143"/>
      <c r="AP66" s="174"/>
      <c r="AQ66" s="141"/>
      <c r="AS66" s="146"/>
      <c r="AT66" s="146"/>
      <c r="AV66" s="146"/>
    </row>
    <row r="67" spans="1:48" ht="36" hidden="1" customHeight="1" x14ac:dyDescent="0.25">
      <c r="A67" s="151" t="s">
        <v>111</v>
      </c>
      <c r="B67" s="143" t="s">
        <v>88</v>
      </c>
      <c r="C67" s="148" t="s">
        <v>543</v>
      </c>
      <c r="D67" s="143" t="s">
        <v>89</v>
      </c>
      <c r="E67" s="143" t="s">
        <v>54</v>
      </c>
      <c r="F67" s="143" t="s">
        <v>222</v>
      </c>
      <c r="G67" s="152">
        <v>45708</v>
      </c>
      <c r="H67" s="149">
        <f>MONTH(Table1[[#This Row],[Received Date]])</f>
        <v>2</v>
      </c>
      <c r="I67" s="149">
        <f>YEAR(Table1[[#This Row],[Received Date]])</f>
        <v>2025</v>
      </c>
      <c r="J67" s="150" t="s">
        <v>120</v>
      </c>
      <c r="K67" s="143" t="s">
        <v>134</v>
      </c>
      <c r="L67" s="143" t="str">
        <f t="shared" si="0"/>
        <v>Axle</v>
      </c>
      <c r="M67" s="143">
        <v>517149</v>
      </c>
      <c r="N67" s="143" t="s">
        <v>113</v>
      </c>
      <c r="O67" s="143"/>
      <c r="P67" s="149"/>
      <c r="Q67" s="149"/>
      <c r="R67" s="153" t="s">
        <v>122</v>
      </c>
      <c r="S67" s="149">
        <v>504142</v>
      </c>
      <c r="T67" s="282">
        <v>45636</v>
      </c>
      <c r="U67" s="143"/>
      <c r="V67" s="143" t="s">
        <v>544</v>
      </c>
      <c r="W67" s="143" t="s">
        <v>114</v>
      </c>
      <c r="X67" s="143" t="s">
        <v>132</v>
      </c>
      <c r="Y67" s="143" t="s">
        <v>137</v>
      </c>
      <c r="Z67" s="143" t="s">
        <v>138</v>
      </c>
      <c r="AA67" s="143" t="s">
        <v>545</v>
      </c>
      <c r="AB67" s="143" t="s">
        <v>546</v>
      </c>
      <c r="AC67" s="143" t="s">
        <v>97</v>
      </c>
      <c r="AD67" s="143" t="s">
        <v>97</v>
      </c>
      <c r="AE67" s="143"/>
      <c r="AF67" s="143"/>
      <c r="AG67" s="143"/>
      <c r="AH67" s="154"/>
      <c r="AI67" s="143"/>
      <c r="AJ67" s="143"/>
      <c r="AK67" s="154"/>
      <c r="AL67" s="155"/>
      <c r="AM67" s="155"/>
      <c r="AN67" s="143"/>
      <c r="AO67" s="143"/>
      <c r="AP67" s="174"/>
      <c r="AQ67" s="141"/>
      <c r="AS67" s="146"/>
      <c r="AT67" s="146"/>
      <c r="AV67" s="146"/>
    </row>
    <row r="68" spans="1:48" ht="36" customHeight="1" x14ac:dyDescent="0.25">
      <c r="A68" s="151" t="s">
        <v>111</v>
      </c>
      <c r="B68" s="143" t="s">
        <v>88</v>
      </c>
      <c r="C68" s="148" t="s">
        <v>547</v>
      </c>
      <c r="D68" s="143" t="s">
        <v>89</v>
      </c>
      <c r="E68" s="143" t="s">
        <v>54</v>
      </c>
      <c r="F68" s="143" t="s">
        <v>222</v>
      </c>
      <c r="G68" s="152">
        <v>45695</v>
      </c>
      <c r="H68" s="149">
        <f>MONTH(Table1[[#This Row],[Received Date]])</f>
        <v>2</v>
      </c>
      <c r="I68" s="149">
        <f>YEAR(Table1[[#This Row],[Received Date]])</f>
        <v>2025</v>
      </c>
      <c r="J68" s="150" t="s">
        <v>119</v>
      </c>
      <c r="K68" s="143" t="s">
        <v>134</v>
      </c>
      <c r="L68" s="143" t="str">
        <f t="shared" ref="L68:L131" si="28">IF(ISNUMBER(SEARCH("Axle",K68)),"Axle",
IF(ISNUMBER(SEARCH("Deck",K68)),"Deck",
IF(ISNUMBER(SEARCH("Cab",K68)),"Cab",
IF(ISNUMBER(SEARCH("Tank",K68)),"Tank",
IF(ISNUMBER(SEARCH("Grill",K68)),"Grill",
IF(ISNUMBER(SEARCH("Control",K68)),"Control Box",
"Other"))))))</f>
        <v>Axle</v>
      </c>
      <c r="M68" s="143">
        <v>898542</v>
      </c>
      <c r="N68" s="143" t="s">
        <v>113</v>
      </c>
      <c r="O68" s="143" t="str">
        <f t="shared" ref="O68:O84" si="29">IF(ISNUMBER(SEARCH("mail",M68)), "Email", "")</f>
        <v/>
      </c>
      <c r="P68" s="149" t="str">
        <f t="shared" ref="P68:P84" si="30">IF(AND(200000&lt;M68,M68&lt;299999), 2, "")</f>
        <v/>
      </c>
      <c r="Q68" s="149">
        <f t="shared" ref="Q68:Q84" si="31">IF(AND(800000&lt;M68,M68&lt;899999), 8, "")</f>
        <v>8</v>
      </c>
      <c r="R68" s="153" t="s">
        <v>122</v>
      </c>
      <c r="S68" s="149">
        <v>504672</v>
      </c>
      <c r="T68" s="282">
        <v>45664</v>
      </c>
      <c r="U68" s="143">
        <v>1</v>
      </c>
      <c r="V68" s="143" t="s">
        <v>135</v>
      </c>
      <c r="W68" s="143" t="s">
        <v>114</v>
      </c>
      <c r="X68" s="143" t="s">
        <v>136</v>
      </c>
      <c r="Y68" s="143" t="s">
        <v>137</v>
      </c>
      <c r="Z68" s="143" t="s">
        <v>138</v>
      </c>
      <c r="AA68" s="143" t="s">
        <v>139</v>
      </c>
      <c r="AB68" s="143" t="s">
        <v>548</v>
      </c>
      <c r="AC68" s="143" t="s">
        <v>97</v>
      </c>
      <c r="AD68" s="143" t="s">
        <v>97</v>
      </c>
      <c r="AE68" s="143"/>
      <c r="AF68" s="143"/>
      <c r="AG68" s="143"/>
      <c r="AH68" s="154"/>
      <c r="AI68" s="143">
        <f t="shared" ref="AI68:AI75" ca="1" si="32">IF(ISBLANK(G68), "",IF(ISBLANK(AK68), TODAY()-G68, "Closed"))</f>
        <v>339</v>
      </c>
      <c r="AJ68" s="143" t="str">
        <f t="shared" ref="AJ68:AJ75" si="33">IF(ISBLANK(G68),"", IF(ISBLANK(AK68), "Pending", DATEDIF(G68,AK68,"d")))</f>
        <v>Pending</v>
      </c>
      <c r="AK68" s="154"/>
      <c r="AL68" s="155"/>
      <c r="AM68" s="155"/>
      <c r="AN68" s="143"/>
      <c r="AO68" s="143"/>
      <c r="AP68" s="174"/>
      <c r="AQ68" s="141"/>
      <c r="AV68" s="146"/>
    </row>
    <row r="69" spans="1:48" ht="36" customHeight="1" x14ac:dyDescent="0.25">
      <c r="A69" s="151" t="s">
        <v>111</v>
      </c>
      <c r="B69" s="143" t="s">
        <v>88</v>
      </c>
      <c r="C69" s="148" t="s">
        <v>549</v>
      </c>
      <c r="D69" s="143" t="s">
        <v>89</v>
      </c>
      <c r="E69" s="143" t="s">
        <v>54</v>
      </c>
      <c r="F69" s="143" t="s">
        <v>222</v>
      </c>
      <c r="G69" s="152">
        <v>45695</v>
      </c>
      <c r="H69" s="149">
        <f>MONTH(Table1[[#This Row],[Received Date]])</f>
        <v>2</v>
      </c>
      <c r="I69" s="149">
        <f>YEAR(Table1[[#This Row],[Received Date]])</f>
        <v>2025</v>
      </c>
      <c r="J69" s="150" t="s">
        <v>119</v>
      </c>
      <c r="K69" s="143" t="s">
        <v>134</v>
      </c>
      <c r="L69" s="143" t="str">
        <f t="shared" si="28"/>
        <v>Axle</v>
      </c>
      <c r="M69" s="143">
        <v>898565</v>
      </c>
      <c r="N69" s="143" t="s">
        <v>113</v>
      </c>
      <c r="O69" s="143" t="str">
        <f t="shared" si="29"/>
        <v/>
      </c>
      <c r="P69" s="149" t="str">
        <f t="shared" si="30"/>
        <v/>
      </c>
      <c r="Q69" s="149">
        <f t="shared" si="31"/>
        <v>8</v>
      </c>
      <c r="R69" s="153" t="s">
        <v>122</v>
      </c>
      <c r="S69" s="149">
        <v>504673</v>
      </c>
      <c r="T69" s="282">
        <v>45664</v>
      </c>
      <c r="U69" s="143">
        <v>1</v>
      </c>
      <c r="V69" s="143" t="s">
        <v>135</v>
      </c>
      <c r="W69" s="143" t="s">
        <v>114</v>
      </c>
      <c r="X69" s="143" t="s">
        <v>136</v>
      </c>
      <c r="Y69" s="143" t="s">
        <v>137</v>
      </c>
      <c r="Z69" s="143" t="s">
        <v>138</v>
      </c>
      <c r="AA69" s="143" t="s">
        <v>139</v>
      </c>
      <c r="AB69" s="143" t="s">
        <v>448</v>
      </c>
      <c r="AC69" s="143" t="s">
        <v>97</v>
      </c>
      <c r="AD69" s="143" t="s">
        <v>97</v>
      </c>
      <c r="AE69" s="143"/>
      <c r="AF69" s="143"/>
      <c r="AG69" s="143"/>
      <c r="AH69" s="154"/>
      <c r="AI69" s="143">
        <f t="shared" ca="1" si="32"/>
        <v>339</v>
      </c>
      <c r="AJ69" s="143" t="str">
        <f t="shared" si="33"/>
        <v>Pending</v>
      </c>
      <c r="AK69" s="154"/>
      <c r="AL69" s="155"/>
      <c r="AM69" s="155"/>
      <c r="AN69" s="143"/>
      <c r="AO69" s="143"/>
      <c r="AP69" s="174"/>
      <c r="AQ69" s="141"/>
      <c r="AV69" s="146"/>
    </row>
    <row r="70" spans="1:48" ht="36" hidden="1" customHeight="1" x14ac:dyDescent="0.25">
      <c r="A70" s="151" t="s">
        <v>111</v>
      </c>
      <c r="B70" s="143" t="s">
        <v>88</v>
      </c>
      <c r="C70" s="148" t="s">
        <v>550</v>
      </c>
      <c r="D70" s="143" t="s">
        <v>89</v>
      </c>
      <c r="E70" s="143" t="s">
        <v>54</v>
      </c>
      <c r="F70" s="143" t="s">
        <v>222</v>
      </c>
      <c r="G70" s="152">
        <v>45712</v>
      </c>
      <c r="H70" s="149">
        <f>MONTH(Table1[[#This Row],[Received Date]])</f>
        <v>2</v>
      </c>
      <c r="I70" s="149">
        <f>YEAR(Table1[[#This Row],[Received Date]])</f>
        <v>2025</v>
      </c>
      <c r="J70" s="150" t="s">
        <v>200</v>
      </c>
      <c r="K70" s="143" t="s">
        <v>134</v>
      </c>
      <c r="L70" s="143" t="str">
        <f t="shared" si="28"/>
        <v>Axle</v>
      </c>
      <c r="M70" s="143">
        <v>517169</v>
      </c>
      <c r="N70" s="143" t="s">
        <v>113</v>
      </c>
      <c r="O70" s="185" t="str">
        <f t="shared" si="29"/>
        <v/>
      </c>
      <c r="P70" s="149" t="str">
        <f t="shared" si="30"/>
        <v/>
      </c>
      <c r="Q70" s="149" t="str">
        <f t="shared" si="31"/>
        <v/>
      </c>
      <c r="R70" s="149" t="str">
        <f t="shared" ref="R70:R75" si="34">IF(OR(O70="Email",P70=2, Q70=8), "don't count", "count")</f>
        <v>count</v>
      </c>
      <c r="S70" s="149">
        <v>501789</v>
      </c>
      <c r="T70" s="282">
        <v>45594</v>
      </c>
      <c r="U70" s="143">
        <v>1</v>
      </c>
      <c r="V70" s="141" t="s">
        <v>551</v>
      </c>
      <c r="W70" s="143" t="s">
        <v>114</v>
      </c>
      <c r="X70" s="143" t="s">
        <v>132</v>
      </c>
      <c r="Y70" s="143" t="s">
        <v>137</v>
      </c>
      <c r="Z70" s="143" t="s">
        <v>138</v>
      </c>
      <c r="AA70" s="143" t="s">
        <v>536</v>
      </c>
      <c r="AB70" s="143" t="s">
        <v>537</v>
      </c>
      <c r="AC70" s="143" t="s">
        <v>538</v>
      </c>
      <c r="AD70" s="143" t="s">
        <v>538</v>
      </c>
      <c r="AE70" s="143"/>
      <c r="AF70" s="143"/>
      <c r="AG70" s="143"/>
      <c r="AH70" s="154"/>
      <c r="AI70" s="143">
        <f t="shared" ca="1" si="32"/>
        <v>322</v>
      </c>
      <c r="AJ70" s="143" t="str">
        <f t="shared" si="33"/>
        <v>Pending</v>
      </c>
      <c r="AK70" s="228"/>
      <c r="AL70" s="220"/>
      <c r="AM70" s="220"/>
      <c r="AN70" s="141"/>
      <c r="AO70" s="141"/>
      <c r="AP70" s="141"/>
      <c r="AQ70" s="141"/>
      <c r="AV70" s="146"/>
    </row>
    <row r="71" spans="1:48" ht="36" hidden="1" customHeight="1" x14ac:dyDescent="0.25">
      <c r="A71" s="151" t="s">
        <v>111</v>
      </c>
      <c r="B71" s="143" t="s">
        <v>88</v>
      </c>
      <c r="C71" s="148" t="s">
        <v>552</v>
      </c>
      <c r="D71" s="143" t="s">
        <v>89</v>
      </c>
      <c r="E71" s="143" t="s">
        <v>54</v>
      </c>
      <c r="F71" s="143" t="s">
        <v>222</v>
      </c>
      <c r="G71" s="152">
        <v>45713</v>
      </c>
      <c r="H71" s="149">
        <f>MONTH(Table1[[#This Row],[Received Date]])</f>
        <v>2</v>
      </c>
      <c r="I71" s="149">
        <f>YEAR(Table1[[#This Row],[Received Date]])</f>
        <v>2025</v>
      </c>
      <c r="J71" s="150" t="s">
        <v>180</v>
      </c>
      <c r="K71" s="143" t="s">
        <v>305</v>
      </c>
      <c r="L71" s="143" t="str">
        <f t="shared" si="28"/>
        <v>Cab</v>
      </c>
      <c r="M71" s="143">
        <v>517172</v>
      </c>
      <c r="N71" s="143" t="s">
        <v>113</v>
      </c>
      <c r="O71" s="143" t="str">
        <f t="shared" si="29"/>
        <v/>
      </c>
      <c r="P71" s="149" t="str">
        <f t="shared" si="30"/>
        <v/>
      </c>
      <c r="Q71" s="149" t="str">
        <f t="shared" si="31"/>
        <v/>
      </c>
      <c r="R71" s="153" t="str">
        <f t="shared" si="34"/>
        <v>count</v>
      </c>
      <c r="S71" s="149">
        <v>498998</v>
      </c>
      <c r="T71" s="282">
        <v>45550</v>
      </c>
      <c r="U71" s="143">
        <v>1</v>
      </c>
      <c r="V71" s="143" t="s">
        <v>553</v>
      </c>
      <c r="W71" s="143" t="s">
        <v>109</v>
      </c>
      <c r="X71" s="143" t="s">
        <v>815</v>
      </c>
      <c r="Y71" s="143" t="s">
        <v>137</v>
      </c>
      <c r="Z71" s="143" t="s">
        <v>138</v>
      </c>
      <c r="AA71" s="143" t="s">
        <v>500</v>
      </c>
      <c r="AB71" s="143" t="s">
        <v>554</v>
      </c>
      <c r="AC71" s="143" t="s">
        <v>97</v>
      </c>
      <c r="AD71" s="143" t="s">
        <v>97</v>
      </c>
      <c r="AE71" s="143"/>
      <c r="AF71" s="143"/>
      <c r="AG71" s="143"/>
      <c r="AH71" s="154"/>
      <c r="AI71" s="143">
        <f t="shared" ca="1" si="32"/>
        <v>321</v>
      </c>
      <c r="AJ71" s="143" t="str">
        <f t="shared" si="33"/>
        <v>Pending</v>
      </c>
      <c r="AK71" s="154"/>
      <c r="AL71" s="155"/>
      <c r="AM71" s="155"/>
      <c r="AN71" s="143"/>
      <c r="AO71" s="143"/>
      <c r="AP71" s="174"/>
      <c r="AQ71" s="141"/>
      <c r="AV71" s="146"/>
    </row>
    <row r="72" spans="1:48" ht="36" hidden="1" customHeight="1" x14ac:dyDescent="0.25">
      <c r="A72" s="151" t="s">
        <v>111</v>
      </c>
      <c r="B72" s="143" t="s">
        <v>88</v>
      </c>
      <c r="C72" s="148" t="s">
        <v>555</v>
      </c>
      <c r="D72" s="143" t="s">
        <v>89</v>
      </c>
      <c r="E72" s="143" t="s">
        <v>54</v>
      </c>
      <c r="F72" s="143" t="s">
        <v>222</v>
      </c>
      <c r="G72" s="152">
        <v>45714</v>
      </c>
      <c r="H72" s="149">
        <f>MONTH(Table1[[#This Row],[Received Date]])</f>
        <v>2</v>
      </c>
      <c r="I72" s="149">
        <f>YEAR(Table1[[#This Row],[Received Date]])</f>
        <v>2025</v>
      </c>
      <c r="J72" s="150" t="s">
        <v>325</v>
      </c>
      <c r="K72" s="143" t="s">
        <v>556</v>
      </c>
      <c r="L72" s="143" t="str">
        <f t="shared" si="28"/>
        <v>Cab</v>
      </c>
      <c r="M72" s="143">
        <v>517179</v>
      </c>
      <c r="N72" s="143" t="s">
        <v>113</v>
      </c>
      <c r="O72" s="143" t="str">
        <f t="shared" si="29"/>
        <v/>
      </c>
      <c r="P72" s="149" t="str">
        <f t="shared" si="30"/>
        <v/>
      </c>
      <c r="Q72" s="149" t="str">
        <f t="shared" si="31"/>
        <v/>
      </c>
      <c r="R72" s="153" t="str">
        <f t="shared" si="34"/>
        <v>count</v>
      </c>
      <c r="S72" s="149">
        <v>506337</v>
      </c>
      <c r="T72" s="282">
        <v>45714</v>
      </c>
      <c r="U72" s="143">
        <v>1</v>
      </c>
      <c r="V72" s="143" t="s">
        <v>557</v>
      </c>
      <c r="W72" s="143" t="s">
        <v>114</v>
      </c>
      <c r="X72" s="143" t="s">
        <v>558</v>
      </c>
      <c r="Y72" s="143"/>
      <c r="Z72" s="143" t="s">
        <v>138</v>
      </c>
      <c r="AA72" s="143" t="s">
        <v>500</v>
      </c>
      <c r="AB72" s="143" t="s">
        <v>559</v>
      </c>
      <c r="AC72" s="143" t="s">
        <v>97</v>
      </c>
      <c r="AD72" s="143" t="s">
        <v>97</v>
      </c>
      <c r="AE72" s="143"/>
      <c r="AF72" s="143"/>
      <c r="AG72" s="143"/>
      <c r="AH72" s="154"/>
      <c r="AI72" s="143">
        <f t="shared" ca="1" si="32"/>
        <v>320</v>
      </c>
      <c r="AJ72" s="143" t="str">
        <f t="shared" si="33"/>
        <v>Pending</v>
      </c>
      <c r="AK72" s="154"/>
      <c r="AL72" s="155"/>
      <c r="AM72" s="155"/>
      <c r="AN72" s="143"/>
      <c r="AO72" s="143"/>
      <c r="AP72" s="174"/>
      <c r="AQ72" s="141"/>
      <c r="AS72" s="146"/>
      <c r="AT72" s="146"/>
      <c r="AV72" s="146"/>
    </row>
    <row r="73" spans="1:48" ht="36" customHeight="1" x14ac:dyDescent="0.25">
      <c r="A73" s="151" t="s">
        <v>111</v>
      </c>
      <c r="B73" s="143" t="s">
        <v>88</v>
      </c>
      <c r="C73" s="148" t="s">
        <v>560</v>
      </c>
      <c r="D73" s="143" t="s">
        <v>89</v>
      </c>
      <c r="E73" s="143" t="s">
        <v>54</v>
      </c>
      <c r="F73" s="143" t="s">
        <v>222</v>
      </c>
      <c r="G73" s="152">
        <v>45714</v>
      </c>
      <c r="H73" s="149">
        <f>MONTH(Table1[[#This Row],[Received Date]])</f>
        <v>2</v>
      </c>
      <c r="I73" s="149">
        <f>YEAR(Table1[[#This Row],[Received Date]])</f>
        <v>2025</v>
      </c>
      <c r="J73" s="150" t="s">
        <v>119</v>
      </c>
      <c r="K73" s="143" t="s">
        <v>134</v>
      </c>
      <c r="L73" s="143" t="str">
        <f t="shared" si="28"/>
        <v>Axle</v>
      </c>
      <c r="M73" s="143">
        <v>517183</v>
      </c>
      <c r="N73" s="143" t="s">
        <v>113</v>
      </c>
      <c r="O73" s="143" t="str">
        <f t="shared" si="29"/>
        <v/>
      </c>
      <c r="P73" s="149" t="str">
        <f t="shared" si="30"/>
        <v/>
      </c>
      <c r="Q73" s="149" t="str">
        <f t="shared" si="31"/>
        <v/>
      </c>
      <c r="R73" s="153" t="str">
        <f t="shared" si="34"/>
        <v>count</v>
      </c>
      <c r="S73" s="149">
        <v>506876</v>
      </c>
      <c r="T73" s="282">
        <v>45714</v>
      </c>
      <c r="U73" s="143">
        <v>1</v>
      </c>
      <c r="V73" s="143" t="s">
        <v>561</v>
      </c>
      <c r="W73" s="143" t="s">
        <v>114</v>
      </c>
      <c r="X73" s="143" t="s">
        <v>136</v>
      </c>
      <c r="Y73" s="143" t="s">
        <v>137</v>
      </c>
      <c r="Z73" s="143" t="s">
        <v>138</v>
      </c>
      <c r="AA73" s="143" t="s">
        <v>139</v>
      </c>
      <c r="AB73" s="143" t="s">
        <v>466</v>
      </c>
      <c r="AC73" s="143" t="s">
        <v>97</v>
      </c>
      <c r="AD73" s="143" t="s">
        <v>97</v>
      </c>
      <c r="AE73" s="143"/>
      <c r="AF73" s="143"/>
      <c r="AG73" s="143"/>
      <c r="AH73" s="154"/>
      <c r="AI73" s="143">
        <f t="shared" ca="1" si="32"/>
        <v>320</v>
      </c>
      <c r="AJ73" s="143" t="str">
        <f t="shared" si="33"/>
        <v>Pending</v>
      </c>
      <c r="AK73" s="154"/>
      <c r="AL73" s="155"/>
      <c r="AM73" s="155"/>
      <c r="AN73" s="143"/>
      <c r="AO73" s="143"/>
      <c r="AP73" s="174"/>
      <c r="AQ73" s="141"/>
      <c r="AS73" s="146"/>
      <c r="AT73" s="146"/>
      <c r="AV73" s="146"/>
    </row>
    <row r="74" spans="1:48" ht="36" customHeight="1" x14ac:dyDescent="0.25">
      <c r="A74" s="151" t="s">
        <v>111</v>
      </c>
      <c r="B74" s="143" t="s">
        <v>88</v>
      </c>
      <c r="C74" s="148" t="s">
        <v>562</v>
      </c>
      <c r="D74" s="143" t="s">
        <v>89</v>
      </c>
      <c r="E74" s="143" t="s">
        <v>54</v>
      </c>
      <c r="F74" s="143" t="s">
        <v>222</v>
      </c>
      <c r="G74" s="152">
        <v>45714</v>
      </c>
      <c r="H74" s="149">
        <f>MONTH(Table1[[#This Row],[Received Date]])</f>
        <v>2</v>
      </c>
      <c r="I74" s="149">
        <f>YEAR(Table1[[#This Row],[Received Date]])</f>
        <v>2025</v>
      </c>
      <c r="J74" s="150" t="s">
        <v>119</v>
      </c>
      <c r="K74" s="143" t="s">
        <v>134</v>
      </c>
      <c r="L74" s="143" t="str">
        <f t="shared" si="28"/>
        <v>Axle</v>
      </c>
      <c r="M74" s="143">
        <v>517182</v>
      </c>
      <c r="N74" s="143" t="s">
        <v>113</v>
      </c>
      <c r="O74" s="143" t="str">
        <f t="shared" si="29"/>
        <v/>
      </c>
      <c r="P74" s="149" t="str">
        <f t="shared" si="30"/>
        <v/>
      </c>
      <c r="Q74" s="149" t="str">
        <f t="shared" si="31"/>
        <v/>
      </c>
      <c r="R74" s="153" t="str">
        <f t="shared" si="34"/>
        <v>count</v>
      </c>
      <c r="S74" s="149">
        <v>504676</v>
      </c>
      <c r="T74" s="282">
        <v>45714</v>
      </c>
      <c r="U74" s="143">
        <v>1</v>
      </c>
      <c r="V74" s="143" t="s">
        <v>135</v>
      </c>
      <c r="W74" s="143" t="s">
        <v>114</v>
      </c>
      <c r="X74" s="143" t="s">
        <v>136</v>
      </c>
      <c r="Y74" s="143" t="s">
        <v>137</v>
      </c>
      <c r="Z74" s="143" t="s">
        <v>138</v>
      </c>
      <c r="AA74" s="143" t="s">
        <v>563</v>
      </c>
      <c r="AB74" s="143" t="s">
        <v>564</v>
      </c>
      <c r="AC74" s="143" t="s">
        <v>97</v>
      </c>
      <c r="AD74" s="143" t="s">
        <v>97</v>
      </c>
      <c r="AE74" s="143"/>
      <c r="AF74" s="143"/>
      <c r="AG74" s="143"/>
      <c r="AH74" s="154"/>
      <c r="AI74" s="143">
        <f t="shared" ca="1" si="32"/>
        <v>320</v>
      </c>
      <c r="AJ74" s="143" t="str">
        <f t="shared" si="33"/>
        <v>Pending</v>
      </c>
      <c r="AK74" s="154"/>
      <c r="AL74" s="155"/>
      <c r="AM74" s="155"/>
      <c r="AN74" s="143"/>
      <c r="AO74" s="143"/>
      <c r="AP74" s="174"/>
      <c r="AQ74" s="141"/>
      <c r="AV74" s="146"/>
    </row>
    <row r="75" spans="1:48" ht="36" hidden="1" customHeight="1" x14ac:dyDescent="0.25">
      <c r="A75" s="151" t="s">
        <v>111</v>
      </c>
      <c r="B75" s="161" t="s">
        <v>88</v>
      </c>
      <c r="C75" s="148" t="s">
        <v>565</v>
      </c>
      <c r="D75" s="143" t="s">
        <v>89</v>
      </c>
      <c r="E75" s="143" t="s">
        <v>54</v>
      </c>
      <c r="F75" s="143" t="s">
        <v>222</v>
      </c>
      <c r="G75" s="152">
        <v>45714</v>
      </c>
      <c r="H75" s="149">
        <f>MONTH(Table1[[#This Row],[Received Date]])</f>
        <v>2</v>
      </c>
      <c r="I75" s="149">
        <f>YEAR(Table1[[#This Row],[Received Date]])</f>
        <v>2025</v>
      </c>
      <c r="J75" s="150" t="s">
        <v>180</v>
      </c>
      <c r="K75" s="143" t="s">
        <v>566</v>
      </c>
      <c r="L75" s="143" t="str">
        <f t="shared" si="28"/>
        <v>Cab</v>
      </c>
      <c r="M75" s="143">
        <v>517181</v>
      </c>
      <c r="N75" s="143" t="s">
        <v>113</v>
      </c>
      <c r="O75" s="143" t="str">
        <f t="shared" si="29"/>
        <v/>
      </c>
      <c r="P75" s="149" t="str">
        <f t="shared" si="30"/>
        <v/>
      </c>
      <c r="Q75" s="149" t="str">
        <f t="shared" si="31"/>
        <v/>
      </c>
      <c r="R75" s="153" t="str">
        <f t="shared" si="34"/>
        <v>count</v>
      </c>
      <c r="S75" s="149">
        <v>503183</v>
      </c>
      <c r="T75" s="282">
        <v>45714</v>
      </c>
      <c r="U75" s="143">
        <v>1</v>
      </c>
      <c r="V75" s="143" t="s">
        <v>567</v>
      </c>
      <c r="W75" s="143" t="s">
        <v>126</v>
      </c>
      <c r="X75" s="143" t="s">
        <v>127</v>
      </c>
      <c r="Y75" s="143" t="s">
        <v>137</v>
      </c>
      <c r="Z75" s="143" t="s">
        <v>138</v>
      </c>
      <c r="AA75" s="143" t="s">
        <v>126</v>
      </c>
      <c r="AB75" s="143" t="s">
        <v>568</v>
      </c>
      <c r="AC75" s="143" t="s">
        <v>97</v>
      </c>
      <c r="AD75" s="143" t="s">
        <v>97</v>
      </c>
      <c r="AE75" s="143"/>
      <c r="AF75" s="143"/>
      <c r="AG75" s="143"/>
      <c r="AH75" s="154"/>
      <c r="AI75" s="143">
        <f t="shared" ca="1" si="32"/>
        <v>320</v>
      </c>
      <c r="AJ75" s="143" t="str">
        <f t="shared" si="33"/>
        <v>Pending</v>
      </c>
      <c r="AK75" s="154"/>
      <c r="AL75" s="155"/>
      <c r="AM75" s="155"/>
      <c r="AN75" s="143"/>
      <c r="AO75" s="143"/>
      <c r="AP75" s="174"/>
      <c r="AQ75" s="141"/>
      <c r="AV75" s="146"/>
    </row>
    <row r="76" spans="1:48" ht="36" hidden="1" customHeight="1" x14ac:dyDescent="0.25">
      <c r="A76" s="151" t="s">
        <v>111</v>
      </c>
      <c r="B76" s="161" t="s">
        <v>88</v>
      </c>
      <c r="C76" s="148" t="s">
        <v>569</v>
      </c>
      <c r="D76" s="143" t="s">
        <v>89</v>
      </c>
      <c r="E76" s="143" t="s">
        <v>54</v>
      </c>
      <c r="F76" s="143" t="s">
        <v>222</v>
      </c>
      <c r="G76" s="152">
        <v>45715</v>
      </c>
      <c r="H76" s="149">
        <f>MONTH(Table1[[#This Row],[Received Date]])</f>
        <v>2</v>
      </c>
      <c r="I76" s="149">
        <f>YEAR(Table1[[#This Row],[Received Date]])</f>
        <v>2025</v>
      </c>
      <c r="J76" s="150" t="s">
        <v>180</v>
      </c>
      <c r="K76" s="143" t="s">
        <v>488</v>
      </c>
      <c r="L76" s="143" t="str">
        <f t="shared" si="28"/>
        <v>Cab</v>
      </c>
      <c r="M76" s="143">
        <v>517191</v>
      </c>
      <c r="N76" s="143" t="s">
        <v>113</v>
      </c>
      <c r="O76" s="143" t="str">
        <f t="shared" si="29"/>
        <v/>
      </c>
      <c r="P76" s="149" t="str">
        <f t="shared" si="30"/>
        <v/>
      </c>
      <c r="Q76" s="149" t="str">
        <f t="shared" si="31"/>
        <v/>
      </c>
      <c r="R76" s="153" t="s">
        <v>122</v>
      </c>
      <c r="S76" s="149">
        <v>503357</v>
      </c>
      <c r="T76" s="282">
        <v>45699</v>
      </c>
      <c r="U76" s="143">
        <v>1</v>
      </c>
      <c r="V76" s="143" t="s">
        <v>489</v>
      </c>
      <c r="W76" s="143" t="s">
        <v>126</v>
      </c>
      <c r="X76" s="143" t="s">
        <v>328</v>
      </c>
      <c r="Y76" s="143" t="s">
        <v>137</v>
      </c>
      <c r="Z76" s="143" t="s">
        <v>138</v>
      </c>
      <c r="AA76" s="143" t="s">
        <v>570</v>
      </c>
      <c r="AB76" s="143" t="s">
        <v>571</v>
      </c>
      <c r="AC76" s="143" t="s">
        <v>97</v>
      </c>
      <c r="AD76" s="143" t="s">
        <v>97</v>
      </c>
      <c r="AE76" s="143"/>
      <c r="AF76" s="143"/>
      <c r="AG76" s="143"/>
      <c r="AH76" s="154"/>
      <c r="AI76" s="143"/>
      <c r="AJ76" s="143"/>
      <c r="AK76" s="154"/>
      <c r="AL76" s="155"/>
      <c r="AM76" s="155"/>
      <c r="AN76" s="143"/>
      <c r="AO76" s="143"/>
      <c r="AP76" s="174"/>
      <c r="AQ76" s="141"/>
      <c r="AV76" s="146"/>
    </row>
    <row r="77" spans="1:48" ht="36" hidden="1" customHeight="1" x14ac:dyDescent="0.25">
      <c r="A77" s="176" t="s">
        <v>111</v>
      </c>
      <c r="B77" s="161" t="s">
        <v>88</v>
      </c>
      <c r="C77" s="148" t="s">
        <v>572</v>
      </c>
      <c r="D77" s="144" t="s">
        <v>89</v>
      </c>
      <c r="E77" s="144" t="s">
        <v>54</v>
      </c>
      <c r="F77" s="144" t="s">
        <v>222</v>
      </c>
      <c r="G77" s="177">
        <v>45716</v>
      </c>
      <c r="H77" s="178">
        <f>MONTH(Table1[[#This Row],[Received Date]])</f>
        <v>2</v>
      </c>
      <c r="I77" s="178">
        <f>YEAR(Table1[[#This Row],[Received Date]])</f>
        <v>2025</v>
      </c>
      <c r="J77" s="181" t="s">
        <v>345</v>
      </c>
      <c r="K77" s="144" t="s">
        <v>514</v>
      </c>
      <c r="L77" s="144" t="str">
        <f t="shared" si="28"/>
        <v>Deck</v>
      </c>
      <c r="M77" s="144">
        <v>517198</v>
      </c>
      <c r="N77" s="144" t="s">
        <v>113</v>
      </c>
      <c r="O77" s="144" t="str">
        <f t="shared" si="29"/>
        <v/>
      </c>
      <c r="P77" s="178" t="str">
        <f t="shared" si="30"/>
        <v/>
      </c>
      <c r="Q77" s="178" t="str">
        <f t="shared" si="31"/>
        <v/>
      </c>
      <c r="R77" s="182" t="str">
        <f>IF(OR(O77="Email",P77=2, Q77=8), "don't count", "count")</f>
        <v>count</v>
      </c>
      <c r="S77" s="178">
        <v>507220</v>
      </c>
      <c r="T77" s="277">
        <v>45716</v>
      </c>
      <c r="U77" s="144">
        <v>1</v>
      </c>
      <c r="V77" s="144" t="s">
        <v>573</v>
      </c>
      <c r="W77" s="144" t="s">
        <v>102</v>
      </c>
      <c r="X77" s="143" t="s">
        <v>103</v>
      </c>
      <c r="Y77" s="143" t="s">
        <v>137</v>
      </c>
      <c r="Z77" s="143" t="s">
        <v>138</v>
      </c>
      <c r="AA77" s="143" t="s">
        <v>574</v>
      </c>
      <c r="AB77" s="143" t="s">
        <v>575</v>
      </c>
      <c r="AC77" s="143" t="s">
        <v>97</v>
      </c>
      <c r="AD77" s="143" t="s">
        <v>97</v>
      </c>
      <c r="AE77" s="144"/>
      <c r="AF77" s="144"/>
      <c r="AG77" s="144"/>
      <c r="AH77" s="157"/>
      <c r="AI77" s="144">
        <f t="shared" ref="AI77:AI84" ca="1" si="35">IF(ISBLANK(G77), "",IF(ISBLANK(AK77), TODAY()-G77, "Closed"))</f>
        <v>318</v>
      </c>
      <c r="AJ77" s="144" t="str">
        <f t="shared" ref="AJ77:AJ84" si="36">IF(ISBLANK(G77),"", IF(ISBLANK(AK77), "Pending", DATEDIF(G77,AK77,"d")))</f>
        <v>Pending</v>
      </c>
      <c r="AK77" s="157"/>
      <c r="AL77" s="175"/>
      <c r="AM77" s="175"/>
      <c r="AN77" s="144"/>
      <c r="AO77" s="144"/>
      <c r="AP77" s="184"/>
      <c r="AQ77" s="141"/>
      <c r="AV77" s="146"/>
    </row>
    <row r="78" spans="1:48" ht="36" hidden="1" customHeight="1" x14ac:dyDescent="0.25">
      <c r="A78" s="151" t="s">
        <v>111</v>
      </c>
      <c r="B78" s="143" t="s">
        <v>128</v>
      </c>
      <c r="C78" s="148" t="s">
        <v>576</v>
      </c>
      <c r="D78" s="143" t="s">
        <v>100</v>
      </c>
      <c r="E78" s="143" t="s">
        <v>54</v>
      </c>
      <c r="F78" s="143" t="s">
        <v>222</v>
      </c>
      <c r="G78" s="152">
        <v>45716</v>
      </c>
      <c r="H78" s="149">
        <f>MONTH(Table1[[#This Row],[Received Date]])</f>
        <v>2</v>
      </c>
      <c r="I78" s="149">
        <f>YEAR(Table1[[#This Row],[Received Date]])</f>
        <v>2025</v>
      </c>
      <c r="J78" s="154" t="s">
        <v>577</v>
      </c>
      <c r="K78" s="143" t="s">
        <v>170</v>
      </c>
      <c r="L78" s="143" t="str">
        <f t="shared" si="28"/>
        <v>Other</v>
      </c>
      <c r="M78" s="143" t="s">
        <v>97</v>
      </c>
      <c r="N78" s="143" t="s">
        <v>171</v>
      </c>
      <c r="O78" s="143" t="str">
        <f t="shared" si="29"/>
        <v/>
      </c>
      <c r="P78" s="149" t="str">
        <f t="shared" si="30"/>
        <v/>
      </c>
      <c r="Q78" s="149" t="str">
        <f t="shared" si="31"/>
        <v/>
      </c>
      <c r="R78" s="153" t="s">
        <v>169</v>
      </c>
      <c r="S78" s="149" t="s">
        <v>97</v>
      </c>
      <c r="T78" s="281">
        <v>45716</v>
      </c>
      <c r="U78" s="143">
        <v>1</v>
      </c>
      <c r="V78" s="143" t="s">
        <v>578</v>
      </c>
      <c r="W78" s="143" t="s">
        <v>114</v>
      </c>
      <c r="X78" s="143" t="s">
        <v>121</v>
      </c>
      <c r="Y78" s="143" t="s">
        <v>137</v>
      </c>
      <c r="Z78" s="143" t="s">
        <v>138</v>
      </c>
      <c r="AA78" s="143" t="s">
        <v>579</v>
      </c>
      <c r="AB78" s="143" t="s">
        <v>580</v>
      </c>
      <c r="AC78" s="143" t="s">
        <v>97</v>
      </c>
      <c r="AD78" s="143" t="s">
        <v>97</v>
      </c>
      <c r="AE78" s="143"/>
      <c r="AF78" s="143"/>
      <c r="AG78" s="143"/>
      <c r="AH78" s="154"/>
      <c r="AI78" s="143">
        <f t="shared" ca="1" si="35"/>
        <v>318</v>
      </c>
      <c r="AJ78" s="143" t="str">
        <f t="shared" si="36"/>
        <v>Pending</v>
      </c>
      <c r="AK78" s="154"/>
      <c r="AL78" s="155"/>
      <c r="AM78" s="155"/>
      <c r="AN78" s="143"/>
      <c r="AO78" s="143"/>
      <c r="AP78" s="174"/>
      <c r="AQ78" s="141"/>
      <c r="AU78" s="146"/>
      <c r="AV78" s="146"/>
    </row>
    <row r="79" spans="1:48" ht="36" customHeight="1" x14ac:dyDescent="0.25">
      <c r="A79" s="151" t="s">
        <v>111</v>
      </c>
      <c r="B79" s="161" t="s">
        <v>88</v>
      </c>
      <c r="C79" s="148" t="s">
        <v>581</v>
      </c>
      <c r="D79" s="143" t="s">
        <v>89</v>
      </c>
      <c r="E79" s="143" t="s">
        <v>54</v>
      </c>
      <c r="F79" s="143" t="s">
        <v>222</v>
      </c>
      <c r="G79" s="152">
        <v>45719</v>
      </c>
      <c r="H79" s="149">
        <f>MONTH(Table1[[#This Row],[Received Date]])</f>
        <v>3</v>
      </c>
      <c r="I79" s="149">
        <f>YEAR(Table1[[#This Row],[Received Date]])</f>
        <v>2025</v>
      </c>
      <c r="J79" s="150" t="s">
        <v>119</v>
      </c>
      <c r="K79" s="143" t="s">
        <v>134</v>
      </c>
      <c r="L79" s="143" t="str">
        <f t="shared" si="28"/>
        <v>Axle</v>
      </c>
      <c r="M79" s="143">
        <v>517210</v>
      </c>
      <c r="N79" s="143" t="s">
        <v>113</v>
      </c>
      <c r="O79" s="143" t="str">
        <f t="shared" si="29"/>
        <v/>
      </c>
      <c r="P79" s="149" t="str">
        <f t="shared" si="30"/>
        <v/>
      </c>
      <c r="Q79" s="149" t="str">
        <f t="shared" si="31"/>
        <v/>
      </c>
      <c r="R79" s="153" t="str">
        <f>IF(OR(O79="Email",P79=2, Q79=8), "don't count", "count")</f>
        <v>count</v>
      </c>
      <c r="S79" s="149">
        <v>506877</v>
      </c>
      <c r="T79" s="282">
        <v>45683</v>
      </c>
      <c r="U79" s="143">
        <v>1</v>
      </c>
      <c r="V79" s="143" t="s">
        <v>135</v>
      </c>
      <c r="W79" s="143" t="s">
        <v>114</v>
      </c>
      <c r="X79" s="143" t="s">
        <v>136</v>
      </c>
      <c r="Y79" s="143" t="s">
        <v>137</v>
      </c>
      <c r="Z79" s="143" t="s">
        <v>138</v>
      </c>
      <c r="AA79" s="143" t="s">
        <v>563</v>
      </c>
      <c r="AB79" s="143" t="s">
        <v>466</v>
      </c>
      <c r="AC79" s="143" t="s">
        <v>97</v>
      </c>
      <c r="AD79" s="143" t="s">
        <v>97</v>
      </c>
      <c r="AE79" s="143"/>
      <c r="AF79" s="143"/>
      <c r="AG79" s="143"/>
      <c r="AH79" s="154"/>
      <c r="AI79" s="143">
        <f t="shared" ca="1" si="35"/>
        <v>315</v>
      </c>
      <c r="AJ79" s="143" t="str">
        <f t="shared" si="36"/>
        <v>Pending</v>
      </c>
      <c r="AK79" s="154"/>
      <c r="AL79" s="155"/>
      <c r="AM79" s="155"/>
      <c r="AN79" s="143"/>
      <c r="AO79" s="143"/>
      <c r="AP79" s="174"/>
      <c r="AQ79" s="141"/>
      <c r="AU79" s="146"/>
      <c r="AV79" s="146"/>
    </row>
    <row r="80" spans="1:48" ht="36" customHeight="1" x14ac:dyDescent="0.25">
      <c r="A80" s="151" t="s">
        <v>111</v>
      </c>
      <c r="B80" s="161" t="s">
        <v>88</v>
      </c>
      <c r="C80" s="148" t="s">
        <v>582</v>
      </c>
      <c r="D80" s="143" t="s">
        <v>89</v>
      </c>
      <c r="E80" s="143" t="s">
        <v>54</v>
      </c>
      <c r="F80" s="143" t="s">
        <v>222</v>
      </c>
      <c r="G80" s="152">
        <v>45719</v>
      </c>
      <c r="H80" s="149">
        <f>MONTH(Table1[[#This Row],[Received Date]])</f>
        <v>3</v>
      </c>
      <c r="I80" s="149">
        <f>YEAR(Table1[[#This Row],[Received Date]])</f>
        <v>2025</v>
      </c>
      <c r="J80" s="150" t="s">
        <v>119</v>
      </c>
      <c r="K80" s="143" t="s">
        <v>134</v>
      </c>
      <c r="L80" s="143" t="str">
        <f t="shared" si="28"/>
        <v>Axle</v>
      </c>
      <c r="M80" s="143">
        <v>517211</v>
      </c>
      <c r="N80" s="143" t="s">
        <v>113</v>
      </c>
      <c r="O80" s="143" t="str">
        <f t="shared" si="29"/>
        <v/>
      </c>
      <c r="P80" s="149" t="str">
        <f t="shared" si="30"/>
        <v/>
      </c>
      <c r="Q80" s="149" t="str">
        <f t="shared" si="31"/>
        <v/>
      </c>
      <c r="R80" s="153" t="str">
        <f>IF(OR(O80="Email",P80=2, Q80=8), "don't count", "count")</f>
        <v>count</v>
      </c>
      <c r="S80" s="149">
        <v>507192</v>
      </c>
      <c r="T80" s="282">
        <v>45711</v>
      </c>
      <c r="U80" s="143">
        <v>1</v>
      </c>
      <c r="V80" s="143" t="s">
        <v>135</v>
      </c>
      <c r="W80" s="143" t="s">
        <v>114</v>
      </c>
      <c r="X80" s="143" t="s">
        <v>136</v>
      </c>
      <c r="Y80" s="143" t="s">
        <v>137</v>
      </c>
      <c r="Z80" s="143" t="s">
        <v>138</v>
      </c>
      <c r="AA80" s="143" t="s">
        <v>563</v>
      </c>
      <c r="AB80" s="143" t="s">
        <v>466</v>
      </c>
      <c r="AC80" s="143" t="s">
        <v>97</v>
      </c>
      <c r="AD80" s="143" t="s">
        <v>97</v>
      </c>
      <c r="AE80" s="143"/>
      <c r="AF80" s="143"/>
      <c r="AG80" s="143"/>
      <c r="AH80" s="154"/>
      <c r="AI80" s="143">
        <f t="shared" ca="1" si="35"/>
        <v>315</v>
      </c>
      <c r="AJ80" s="143" t="str">
        <f t="shared" si="36"/>
        <v>Pending</v>
      </c>
      <c r="AK80" s="154"/>
      <c r="AL80" s="155"/>
      <c r="AM80" s="155"/>
      <c r="AN80" s="143"/>
      <c r="AO80" s="143"/>
      <c r="AP80" s="174"/>
      <c r="AQ80" s="141"/>
      <c r="AS80" s="146"/>
      <c r="AT80" s="146"/>
      <c r="AV80" s="146"/>
    </row>
    <row r="81" spans="1:48" ht="36" hidden="1" customHeight="1" x14ac:dyDescent="0.25">
      <c r="A81" s="176" t="s">
        <v>111</v>
      </c>
      <c r="B81" s="161" t="s">
        <v>88</v>
      </c>
      <c r="C81" s="148" t="s">
        <v>583</v>
      </c>
      <c r="D81" s="144" t="s">
        <v>89</v>
      </c>
      <c r="E81" s="144" t="s">
        <v>54</v>
      </c>
      <c r="F81" s="144" t="s">
        <v>222</v>
      </c>
      <c r="G81" s="177">
        <v>45720</v>
      </c>
      <c r="H81" s="178">
        <f>MONTH(Table1[[#This Row],[Received Date]])</f>
        <v>3</v>
      </c>
      <c r="I81" s="178">
        <f>YEAR(Table1[[#This Row],[Received Date]])</f>
        <v>2025</v>
      </c>
      <c r="J81" s="157" t="s">
        <v>268</v>
      </c>
      <c r="K81" s="144" t="s">
        <v>234</v>
      </c>
      <c r="L81" s="144" t="str">
        <f t="shared" si="28"/>
        <v>Control Box</v>
      </c>
      <c r="M81" s="144" t="s">
        <v>97</v>
      </c>
      <c r="N81" s="144" t="s">
        <v>494</v>
      </c>
      <c r="O81" s="144" t="str">
        <f t="shared" si="29"/>
        <v/>
      </c>
      <c r="P81" s="178" t="str">
        <f t="shared" si="30"/>
        <v/>
      </c>
      <c r="Q81" s="178" t="str">
        <f t="shared" si="31"/>
        <v/>
      </c>
      <c r="R81" s="182" t="str">
        <f>IF(OR(O81="Email",P81=2, Q81=8), "don't count", "count")</f>
        <v>count</v>
      </c>
      <c r="S81" s="178">
        <v>501223</v>
      </c>
      <c r="T81" s="282">
        <v>45683</v>
      </c>
      <c r="U81" s="144">
        <v>1</v>
      </c>
      <c r="V81" s="144" t="s">
        <v>584</v>
      </c>
      <c r="W81" s="144" t="s">
        <v>114</v>
      </c>
      <c r="X81" s="143" t="s">
        <v>103</v>
      </c>
      <c r="Y81" s="143" t="s">
        <v>137</v>
      </c>
      <c r="Z81" s="143" t="s">
        <v>138</v>
      </c>
      <c r="AA81" s="143" t="s">
        <v>585</v>
      </c>
      <c r="AB81" s="143" t="s">
        <v>586</v>
      </c>
      <c r="AC81" s="143" t="s">
        <v>97</v>
      </c>
      <c r="AD81" s="143" t="s">
        <v>97</v>
      </c>
      <c r="AE81" s="144"/>
      <c r="AF81" s="144"/>
      <c r="AG81" s="144"/>
      <c r="AH81" s="157"/>
      <c r="AI81" s="144">
        <f t="shared" ca="1" si="35"/>
        <v>314</v>
      </c>
      <c r="AJ81" s="144" t="str">
        <f t="shared" si="36"/>
        <v>Pending</v>
      </c>
      <c r="AK81" s="157"/>
      <c r="AL81" s="175"/>
      <c r="AM81" s="175"/>
      <c r="AN81" s="144"/>
      <c r="AO81" s="144"/>
      <c r="AP81" s="184"/>
      <c r="AQ81" s="141"/>
      <c r="AV81" s="146"/>
    </row>
    <row r="82" spans="1:48" ht="36" customHeight="1" x14ac:dyDescent="0.25">
      <c r="A82" s="151" t="s">
        <v>111</v>
      </c>
      <c r="B82" s="161" t="s">
        <v>88</v>
      </c>
      <c r="C82" s="148" t="s">
        <v>587</v>
      </c>
      <c r="D82" s="143" t="s">
        <v>89</v>
      </c>
      <c r="E82" s="143" t="s">
        <v>54</v>
      </c>
      <c r="F82" s="143" t="s">
        <v>222</v>
      </c>
      <c r="G82" s="152">
        <v>45720</v>
      </c>
      <c r="H82" s="149">
        <f>MONTH(Table1[[#This Row],[Received Date]])</f>
        <v>3</v>
      </c>
      <c r="I82" s="149">
        <f>YEAR(Table1[[#This Row],[Received Date]])</f>
        <v>2025</v>
      </c>
      <c r="J82" s="150" t="s">
        <v>119</v>
      </c>
      <c r="K82" s="144" t="s">
        <v>134</v>
      </c>
      <c r="L82" s="144" t="str">
        <f t="shared" si="28"/>
        <v>Axle</v>
      </c>
      <c r="M82" s="143">
        <v>898651</v>
      </c>
      <c r="N82" s="143" t="s">
        <v>113</v>
      </c>
      <c r="O82" s="143" t="str">
        <f t="shared" si="29"/>
        <v/>
      </c>
      <c r="P82" s="149" t="str">
        <f t="shared" si="30"/>
        <v/>
      </c>
      <c r="Q82" s="149">
        <f t="shared" si="31"/>
        <v>8</v>
      </c>
      <c r="R82" s="153" t="s">
        <v>122</v>
      </c>
      <c r="S82" s="149">
        <v>507193</v>
      </c>
      <c r="T82" s="282">
        <v>45711</v>
      </c>
      <c r="U82" s="143">
        <v>1</v>
      </c>
      <c r="V82" s="143" t="s">
        <v>588</v>
      </c>
      <c r="W82" s="143" t="s">
        <v>114</v>
      </c>
      <c r="X82" s="143" t="s">
        <v>136</v>
      </c>
      <c r="Y82" s="143" t="s">
        <v>137</v>
      </c>
      <c r="Z82" s="143" t="s">
        <v>138</v>
      </c>
      <c r="AA82" s="143" t="s">
        <v>563</v>
      </c>
      <c r="AB82" s="143" t="s">
        <v>466</v>
      </c>
      <c r="AC82" s="143" t="s">
        <v>97</v>
      </c>
      <c r="AD82" s="143" t="s">
        <v>97</v>
      </c>
      <c r="AE82" s="143"/>
      <c r="AF82" s="143"/>
      <c r="AG82" s="143"/>
      <c r="AH82" s="154"/>
      <c r="AI82" s="143">
        <f t="shared" ca="1" si="35"/>
        <v>314</v>
      </c>
      <c r="AJ82" s="143" t="str">
        <f t="shared" si="36"/>
        <v>Pending</v>
      </c>
      <c r="AK82" s="154"/>
      <c r="AL82" s="155"/>
      <c r="AM82" s="155"/>
      <c r="AN82" s="143"/>
      <c r="AO82" s="143"/>
      <c r="AP82" s="174"/>
      <c r="AQ82" s="141"/>
      <c r="AV82" s="146"/>
    </row>
    <row r="83" spans="1:48" ht="36" hidden="1" customHeight="1" x14ac:dyDescent="0.25">
      <c r="A83" s="151" t="s">
        <v>111</v>
      </c>
      <c r="B83" s="161" t="s">
        <v>88</v>
      </c>
      <c r="C83" s="148" t="s">
        <v>589</v>
      </c>
      <c r="D83" s="143" t="s">
        <v>89</v>
      </c>
      <c r="E83" s="143" t="s">
        <v>54</v>
      </c>
      <c r="F83" s="143" t="s">
        <v>222</v>
      </c>
      <c r="G83" s="152">
        <v>45720</v>
      </c>
      <c r="H83" s="149">
        <f>MONTH(Table1[[#This Row],[Received Date]])</f>
        <v>3</v>
      </c>
      <c r="I83" s="149">
        <f>YEAR(Table1[[#This Row],[Received Date]])</f>
        <v>2025</v>
      </c>
      <c r="J83" s="154" t="s">
        <v>326</v>
      </c>
      <c r="K83" s="143" t="s">
        <v>488</v>
      </c>
      <c r="L83" s="143" t="str">
        <f t="shared" si="28"/>
        <v>Cab</v>
      </c>
      <c r="M83" s="143">
        <v>517220</v>
      </c>
      <c r="N83" s="143" t="s">
        <v>113</v>
      </c>
      <c r="O83" s="143" t="str">
        <f t="shared" si="29"/>
        <v/>
      </c>
      <c r="P83" s="149" t="str">
        <f t="shared" si="30"/>
        <v/>
      </c>
      <c r="Q83" s="149" t="str">
        <f t="shared" si="31"/>
        <v/>
      </c>
      <c r="R83" s="153" t="str">
        <f>IF(OR(O83="Email",P83=2, Q83=8), "don't count", "count")</f>
        <v>count</v>
      </c>
      <c r="S83" s="149">
        <v>499452</v>
      </c>
      <c r="T83" s="282">
        <v>45536</v>
      </c>
      <c r="U83" s="143">
        <v>1</v>
      </c>
      <c r="V83" s="143" t="s">
        <v>590</v>
      </c>
      <c r="W83" s="143" t="s">
        <v>126</v>
      </c>
      <c r="X83" s="143" t="s">
        <v>103</v>
      </c>
      <c r="Y83" s="143" t="s">
        <v>137</v>
      </c>
      <c r="Z83" s="143" t="s">
        <v>138</v>
      </c>
      <c r="AA83" s="143" t="s">
        <v>591</v>
      </c>
      <c r="AB83" s="143" t="s">
        <v>592</v>
      </c>
      <c r="AC83" s="143" t="s">
        <v>97</v>
      </c>
      <c r="AD83" s="143" t="s">
        <v>97</v>
      </c>
      <c r="AE83" s="143"/>
      <c r="AF83" s="143"/>
      <c r="AG83" s="143"/>
      <c r="AH83" s="154"/>
      <c r="AI83" s="143">
        <f t="shared" ca="1" si="35"/>
        <v>314</v>
      </c>
      <c r="AJ83" s="143" t="str">
        <f t="shared" si="36"/>
        <v>Pending</v>
      </c>
      <c r="AK83" s="154"/>
      <c r="AL83" s="155"/>
      <c r="AM83" s="155"/>
      <c r="AN83" s="143"/>
      <c r="AO83" s="143"/>
      <c r="AP83" s="174"/>
      <c r="AQ83" s="141"/>
      <c r="AU83" s="146"/>
      <c r="AV83" s="146"/>
    </row>
    <row r="84" spans="1:48" ht="36" customHeight="1" x14ac:dyDescent="0.25">
      <c r="A84" s="151" t="s">
        <v>111</v>
      </c>
      <c r="B84" s="161" t="s">
        <v>88</v>
      </c>
      <c r="C84" s="148" t="s">
        <v>593</v>
      </c>
      <c r="D84" s="143" t="s">
        <v>89</v>
      </c>
      <c r="E84" s="143" t="s">
        <v>54</v>
      </c>
      <c r="F84" s="143" t="s">
        <v>222</v>
      </c>
      <c r="G84" s="152">
        <v>45720</v>
      </c>
      <c r="H84" s="149">
        <f>MONTH(Table1[[#This Row],[Received Date]])</f>
        <v>3</v>
      </c>
      <c r="I84" s="149">
        <f>YEAR(Table1[[#This Row],[Received Date]])</f>
        <v>2025</v>
      </c>
      <c r="J84" s="150" t="s">
        <v>119</v>
      </c>
      <c r="K84" s="143" t="s">
        <v>134</v>
      </c>
      <c r="L84" s="143" t="str">
        <f t="shared" si="28"/>
        <v>Axle</v>
      </c>
      <c r="M84" s="143">
        <v>954304</v>
      </c>
      <c r="N84" s="143" t="s">
        <v>113</v>
      </c>
      <c r="O84" s="143" t="str">
        <f t="shared" si="29"/>
        <v/>
      </c>
      <c r="P84" s="149" t="str">
        <f t="shared" si="30"/>
        <v/>
      </c>
      <c r="Q84" s="149" t="str">
        <f t="shared" si="31"/>
        <v/>
      </c>
      <c r="R84" s="153" t="s">
        <v>122</v>
      </c>
      <c r="S84" s="149">
        <v>507201</v>
      </c>
      <c r="T84" s="282">
        <v>45711</v>
      </c>
      <c r="U84" s="143">
        <v>1</v>
      </c>
      <c r="V84" s="143" t="s">
        <v>594</v>
      </c>
      <c r="W84" s="143" t="s">
        <v>114</v>
      </c>
      <c r="X84" s="143" t="s">
        <v>136</v>
      </c>
      <c r="Y84" s="143" t="s">
        <v>137</v>
      </c>
      <c r="Z84" s="143" t="s">
        <v>138</v>
      </c>
      <c r="AA84" s="143" t="s">
        <v>563</v>
      </c>
      <c r="AB84" s="143" t="s">
        <v>466</v>
      </c>
      <c r="AC84" s="143" t="s">
        <v>97</v>
      </c>
      <c r="AD84" s="143" t="s">
        <v>97</v>
      </c>
      <c r="AE84" s="143"/>
      <c r="AF84" s="143"/>
      <c r="AG84" s="143"/>
      <c r="AH84" s="154"/>
      <c r="AI84" s="143">
        <f t="shared" ca="1" si="35"/>
        <v>314</v>
      </c>
      <c r="AJ84" s="143" t="str">
        <f t="shared" si="36"/>
        <v>Pending</v>
      </c>
      <c r="AK84" s="154"/>
      <c r="AL84" s="155"/>
      <c r="AM84" s="155"/>
      <c r="AN84" s="143"/>
      <c r="AO84" s="143"/>
      <c r="AP84" s="174"/>
      <c r="AQ84" s="141"/>
      <c r="AV84" s="146"/>
    </row>
    <row r="85" spans="1:48" ht="36" hidden="1" customHeight="1" x14ac:dyDescent="0.25">
      <c r="A85" s="151" t="s">
        <v>111</v>
      </c>
      <c r="B85" s="161" t="s">
        <v>88</v>
      </c>
      <c r="C85" s="148" t="s">
        <v>595</v>
      </c>
      <c r="D85" s="143" t="s">
        <v>89</v>
      </c>
      <c r="E85" s="143" t="s">
        <v>54</v>
      </c>
      <c r="F85" s="143" t="s">
        <v>222</v>
      </c>
      <c r="G85" s="152">
        <v>45720</v>
      </c>
      <c r="H85" s="149">
        <f>MONTH(Table1[[#This Row],[Received Date]])</f>
        <v>3</v>
      </c>
      <c r="I85" s="149">
        <f>YEAR(Table1[[#This Row],[Received Date]])</f>
        <v>2025</v>
      </c>
      <c r="J85" s="143" t="s">
        <v>119</v>
      </c>
      <c r="K85" s="143" t="s">
        <v>346</v>
      </c>
      <c r="L85" s="143" t="str">
        <f t="shared" si="28"/>
        <v>Axle</v>
      </c>
      <c r="M85" s="143">
        <v>517221</v>
      </c>
      <c r="N85" s="143" t="s">
        <v>113</v>
      </c>
      <c r="O85" s="149" t="s">
        <v>122</v>
      </c>
      <c r="P85" s="149">
        <v>504152</v>
      </c>
      <c r="Q85" s="173">
        <v>45620</v>
      </c>
      <c r="R85" s="185" t="s">
        <v>495</v>
      </c>
      <c r="S85" s="143">
        <v>507192</v>
      </c>
      <c r="T85" s="282">
        <v>45711</v>
      </c>
      <c r="U85" s="143">
        <v>1</v>
      </c>
      <c r="V85" s="171" t="s">
        <v>596</v>
      </c>
      <c r="W85" s="143" t="s">
        <v>123</v>
      </c>
      <c r="X85" s="143" t="s">
        <v>1946</v>
      </c>
      <c r="Y85" s="143" t="s">
        <v>137</v>
      </c>
      <c r="Z85" s="143" t="s">
        <v>138</v>
      </c>
      <c r="AA85" s="143" t="s">
        <v>597</v>
      </c>
      <c r="AB85" s="143" t="s">
        <v>598</v>
      </c>
      <c r="AC85" s="143" t="s">
        <v>97</v>
      </c>
      <c r="AD85" s="154" t="s">
        <v>97</v>
      </c>
      <c r="AE85" s="143" t="s">
        <v>599</v>
      </c>
      <c r="AF85" s="154"/>
      <c r="AG85" s="155"/>
      <c r="AH85" s="155"/>
      <c r="AI85" s="143"/>
      <c r="AJ85" s="143"/>
      <c r="AK85" s="143"/>
      <c r="AL85" s="143"/>
      <c r="AM85" s="16"/>
      <c r="AN85" s="16"/>
      <c r="AO85" s="16"/>
      <c r="AP85" s="156"/>
      <c r="AR85" s="146"/>
      <c r="AV85" s="146"/>
    </row>
    <row r="86" spans="1:48" ht="36" customHeight="1" x14ac:dyDescent="0.25">
      <c r="A86" s="151" t="s">
        <v>111</v>
      </c>
      <c r="B86" s="161" t="s">
        <v>88</v>
      </c>
      <c r="C86" s="148" t="s">
        <v>600</v>
      </c>
      <c r="D86" s="143" t="s">
        <v>89</v>
      </c>
      <c r="E86" s="143" t="s">
        <v>54</v>
      </c>
      <c r="F86" s="143" t="s">
        <v>222</v>
      </c>
      <c r="G86" s="152">
        <v>45721</v>
      </c>
      <c r="H86" s="149">
        <f>MONTH(Table1[[#This Row],[Received Date]])</f>
        <v>3</v>
      </c>
      <c r="I86" s="149">
        <f>YEAR(Table1[[#This Row],[Received Date]])</f>
        <v>2025</v>
      </c>
      <c r="J86" s="150" t="s">
        <v>119</v>
      </c>
      <c r="K86" s="143" t="s">
        <v>134</v>
      </c>
      <c r="L86" s="143" t="str">
        <f t="shared" si="28"/>
        <v>Axle</v>
      </c>
      <c r="M86" s="143">
        <v>517226</v>
      </c>
      <c r="N86" s="143" t="s">
        <v>113</v>
      </c>
      <c r="O86" s="143" t="str">
        <f t="shared" ref="O86:O96" si="37">IF(ISNUMBER(SEARCH("mail",M86)), "Email", "")</f>
        <v/>
      </c>
      <c r="P86" s="149" t="str">
        <f t="shared" ref="P86:P96" si="38">IF(AND(200000&lt;M86,M86&lt;299999), 2, "")</f>
        <v/>
      </c>
      <c r="Q86" s="149" t="str">
        <f t="shared" ref="Q86:Q96" si="39">IF(AND(800000&lt;M86,M86&lt;899999), 8, "")</f>
        <v/>
      </c>
      <c r="R86" s="153" t="s">
        <v>122</v>
      </c>
      <c r="S86" s="149">
        <v>504453</v>
      </c>
      <c r="T86" s="282">
        <v>45680</v>
      </c>
      <c r="U86" s="143">
        <v>1</v>
      </c>
      <c r="V86" s="143" t="s">
        <v>594</v>
      </c>
      <c r="W86" s="143" t="s">
        <v>114</v>
      </c>
      <c r="X86" s="143" t="s">
        <v>136</v>
      </c>
      <c r="Y86" s="143" t="s">
        <v>137</v>
      </c>
      <c r="Z86" s="143" t="s">
        <v>138</v>
      </c>
      <c r="AA86" s="143" t="s">
        <v>563</v>
      </c>
      <c r="AB86" s="143" t="s">
        <v>466</v>
      </c>
      <c r="AC86" s="143" t="s">
        <v>97</v>
      </c>
      <c r="AD86" s="143" t="s">
        <v>97</v>
      </c>
      <c r="AE86" s="143"/>
      <c r="AF86" s="143"/>
      <c r="AG86" s="143"/>
      <c r="AH86" s="154"/>
      <c r="AI86" s="143">
        <f t="shared" ref="AI86:AI96" ca="1" si="40">IF(ISBLANK(G86), "",IF(ISBLANK(AK86), TODAY()-G86, "Closed"))</f>
        <v>313</v>
      </c>
      <c r="AJ86" s="143" t="str">
        <f t="shared" ref="AJ86:AJ96" si="41">IF(ISBLANK(G86),"", IF(ISBLANK(AK86), "Pending", DATEDIF(G86,AK86,"d")))</f>
        <v>Pending</v>
      </c>
      <c r="AK86" s="154"/>
      <c r="AL86" s="155"/>
      <c r="AM86" s="155"/>
      <c r="AN86" s="143"/>
      <c r="AO86" s="143"/>
      <c r="AP86" s="174"/>
      <c r="AQ86" s="141"/>
      <c r="AU86" s="146"/>
      <c r="AV86" s="146"/>
    </row>
    <row r="87" spans="1:48" ht="89.25" x14ac:dyDescent="0.25">
      <c r="A87" s="151" t="s">
        <v>111</v>
      </c>
      <c r="B87" s="161" t="s">
        <v>88</v>
      </c>
      <c r="C87" s="148" t="s">
        <v>601</v>
      </c>
      <c r="D87" s="143" t="s">
        <v>89</v>
      </c>
      <c r="E87" s="143" t="s">
        <v>54</v>
      </c>
      <c r="F87" s="143" t="s">
        <v>222</v>
      </c>
      <c r="G87" s="152">
        <v>45721</v>
      </c>
      <c r="H87" s="149">
        <f>MONTH(Table1[[#This Row],[Received Date]])</f>
        <v>3</v>
      </c>
      <c r="I87" s="149">
        <f>YEAR(Table1[[#This Row],[Received Date]])</f>
        <v>2025</v>
      </c>
      <c r="J87" s="150" t="s">
        <v>119</v>
      </c>
      <c r="K87" s="143" t="s">
        <v>134</v>
      </c>
      <c r="L87" s="143" t="str">
        <f t="shared" si="28"/>
        <v>Axle</v>
      </c>
      <c r="M87" s="143">
        <v>898653</v>
      </c>
      <c r="N87" s="143" t="s">
        <v>113</v>
      </c>
      <c r="O87" s="143" t="str">
        <f t="shared" si="37"/>
        <v/>
      </c>
      <c r="P87" s="149" t="str">
        <f t="shared" si="38"/>
        <v/>
      </c>
      <c r="Q87" s="149">
        <f t="shared" si="39"/>
        <v>8</v>
      </c>
      <c r="R87" s="153" t="s">
        <v>122</v>
      </c>
      <c r="S87" s="149">
        <v>507202</v>
      </c>
      <c r="T87" s="282">
        <v>45711</v>
      </c>
      <c r="U87" s="143">
        <v>1</v>
      </c>
      <c r="V87" s="143" t="s">
        <v>594</v>
      </c>
      <c r="W87" s="143" t="s">
        <v>114</v>
      </c>
      <c r="X87" s="143" t="s">
        <v>136</v>
      </c>
      <c r="Y87" s="143" t="s">
        <v>137</v>
      </c>
      <c r="Z87" s="143" t="s">
        <v>138</v>
      </c>
      <c r="AA87" s="143" t="s">
        <v>563</v>
      </c>
      <c r="AB87" s="143" t="s">
        <v>466</v>
      </c>
      <c r="AC87" s="143" t="s">
        <v>97</v>
      </c>
      <c r="AD87" s="143" t="s">
        <v>97</v>
      </c>
      <c r="AE87" s="143"/>
      <c r="AF87" s="143"/>
      <c r="AG87" s="143"/>
      <c r="AH87" s="154"/>
      <c r="AI87" s="143">
        <f t="shared" ca="1" si="40"/>
        <v>313</v>
      </c>
      <c r="AJ87" s="143" t="str">
        <f t="shared" si="41"/>
        <v>Pending</v>
      </c>
      <c r="AK87" s="154"/>
      <c r="AL87" s="155"/>
      <c r="AM87" s="155"/>
      <c r="AN87" s="143"/>
      <c r="AO87" s="143"/>
      <c r="AP87" s="174"/>
      <c r="AQ87" s="141"/>
      <c r="AV87" s="146"/>
    </row>
    <row r="88" spans="1:48" ht="89.25" x14ac:dyDescent="0.25">
      <c r="A88" s="176" t="s">
        <v>111</v>
      </c>
      <c r="B88" s="161" t="s">
        <v>88</v>
      </c>
      <c r="C88" s="148" t="s">
        <v>602</v>
      </c>
      <c r="D88" s="144" t="s">
        <v>89</v>
      </c>
      <c r="E88" s="144" t="s">
        <v>54</v>
      </c>
      <c r="F88" s="144" t="s">
        <v>222</v>
      </c>
      <c r="G88" s="177">
        <v>45721</v>
      </c>
      <c r="H88" s="178">
        <f>MONTH(Table1[[#This Row],[Received Date]])</f>
        <v>3</v>
      </c>
      <c r="I88" s="178">
        <f>YEAR(Table1[[#This Row],[Received Date]])</f>
        <v>2025</v>
      </c>
      <c r="J88" s="181" t="s">
        <v>119</v>
      </c>
      <c r="K88" s="144" t="s">
        <v>134</v>
      </c>
      <c r="L88" s="144" t="str">
        <f t="shared" si="28"/>
        <v>Axle</v>
      </c>
      <c r="M88" s="144">
        <v>898652</v>
      </c>
      <c r="N88" s="144" t="s">
        <v>113</v>
      </c>
      <c r="O88" s="144" t="str">
        <f t="shared" si="37"/>
        <v/>
      </c>
      <c r="P88" s="178" t="str">
        <f t="shared" si="38"/>
        <v/>
      </c>
      <c r="Q88" s="178">
        <f t="shared" si="39"/>
        <v>8</v>
      </c>
      <c r="R88" s="182" t="s">
        <v>122</v>
      </c>
      <c r="S88" s="178">
        <v>507194</v>
      </c>
      <c r="T88" s="277">
        <v>45711</v>
      </c>
      <c r="U88" s="144">
        <v>1</v>
      </c>
      <c r="V88" s="144" t="s">
        <v>594</v>
      </c>
      <c r="W88" s="144" t="s">
        <v>114</v>
      </c>
      <c r="X88" s="143" t="s">
        <v>136</v>
      </c>
      <c r="Y88" s="144" t="s">
        <v>137</v>
      </c>
      <c r="Z88" s="143" t="s">
        <v>138</v>
      </c>
      <c r="AA88" s="144" t="s">
        <v>563</v>
      </c>
      <c r="AB88" s="144" t="s">
        <v>466</v>
      </c>
      <c r="AC88" s="144" t="s">
        <v>97</v>
      </c>
      <c r="AD88" s="144" t="s">
        <v>97</v>
      </c>
      <c r="AE88" s="144"/>
      <c r="AF88" s="144"/>
      <c r="AG88" s="144"/>
      <c r="AH88" s="157"/>
      <c r="AI88" s="144">
        <f t="shared" ca="1" si="40"/>
        <v>313</v>
      </c>
      <c r="AJ88" s="144" t="str">
        <f t="shared" si="41"/>
        <v>Pending</v>
      </c>
      <c r="AK88" s="157"/>
      <c r="AL88" s="175"/>
      <c r="AM88" s="175"/>
      <c r="AN88" s="144"/>
      <c r="AO88" s="144"/>
      <c r="AP88" s="184"/>
      <c r="AQ88" s="141"/>
      <c r="AV88" s="146"/>
    </row>
    <row r="89" spans="1:48" ht="89.25" x14ac:dyDescent="0.25">
      <c r="A89" s="151" t="s">
        <v>111</v>
      </c>
      <c r="B89" s="161" t="s">
        <v>88</v>
      </c>
      <c r="C89" s="148" t="s">
        <v>603</v>
      </c>
      <c r="D89" s="143" t="s">
        <v>89</v>
      </c>
      <c r="E89" s="143" t="s">
        <v>54</v>
      </c>
      <c r="F89" s="143" t="s">
        <v>222</v>
      </c>
      <c r="G89" s="152">
        <v>45721</v>
      </c>
      <c r="H89" s="149">
        <f>MONTH(Table1[[#This Row],[Received Date]])</f>
        <v>3</v>
      </c>
      <c r="I89" s="149">
        <f>YEAR(Table1[[#This Row],[Received Date]])</f>
        <v>2025</v>
      </c>
      <c r="J89" s="181" t="s">
        <v>119</v>
      </c>
      <c r="K89" s="143" t="s">
        <v>134</v>
      </c>
      <c r="L89" s="143" t="str">
        <f t="shared" si="28"/>
        <v>Axle</v>
      </c>
      <c r="M89" s="143">
        <v>517233</v>
      </c>
      <c r="N89" s="143" t="s">
        <v>113</v>
      </c>
      <c r="O89" s="143" t="str">
        <f t="shared" si="37"/>
        <v/>
      </c>
      <c r="P89" s="149" t="str">
        <f t="shared" si="38"/>
        <v/>
      </c>
      <c r="Q89" s="149" t="str">
        <f t="shared" si="39"/>
        <v/>
      </c>
      <c r="R89" s="153" t="s">
        <v>122</v>
      </c>
      <c r="S89" s="149">
        <v>504674</v>
      </c>
      <c r="T89" s="282">
        <v>45680</v>
      </c>
      <c r="U89" s="143">
        <v>1</v>
      </c>
      <c r="V89" s="143" t="s">
        <v>594</v>
      </c>
      <c r="W89" s="143" t="s">
        <v>114</v>
      </c>
      <c r="X89" s="143" t="s">
        <v>136</v>
      </c>
      <c r="Y89" s="143" t="s">
        <v>137</v>
      </c>
      <c r="Z89" s="143" t="s">
        <v>138</v>
      </c>
      <c r="AA89" s="143" t="s">
        <v>563</v>
      </c>
      <c r="AB89" s="143" t="s">
        <v>466</v>
      </c>
      <c r="AC89" s="143" t="s">
        <v>97</v>
      </c>
      <c r="AD89" s="143" t="s">
        <v>97</v>
      </c>
      <c r="AE89" s="143"/>
      <c r="AF89" s="143"/>
      <c r="AG89" s="143"/>
      <c r="AH89" s="154"/>
      <c r="AI89" s="143">
        <f t="shared" ca="1" si="40"/>
        <v>313</v>
      </c>
      <c r="AJ89" s="143" t="str">
        <f t="shared" si="41"/>
        <v>Pending</v>
      </c>
      <c r="AK89" s="154"/>
      <c r="AL89" s="155"/>
      <c r="AM89" s="155"/>
      <c r="AN89" s="143"/>
      <c r="AO89" s="143"/>
      <c r="AP89" s="174"/>
      <c r="AQ89" s="141"/>
      <c r="AV89" s="146"/>
    </row>
    <row r="90" spans="1:48" ht="89.25" hidden="1" x14ac:dyDescent="0.25">
      <c r="A90" s="151" t="s">
        <v>111</v>
      </c>
      <c r="B90" s="161" t="s">
        <v>88</v>
      </c>
      <c r="C90" s="148" t="s">
        <v>604</v>
      </c>
      <c r="D90" s="143" t="s">
        <v>89</v>
      </c>
      <c r="E90" s="143" t="s">
        <v>54</v>
      </c>
      <c r="F90" s="143" t="s">
        <v>222</v>
      </c>
      <c r="G90" s="152">
        <v>45720</v>
      </c>
      <c r="H90" s="149">
        <f>MONTH(Table1[[#This Row],[Received Date]])</f>
        <v>3</v>
      </c>
      <c r="I90" s="149">
        <f>YEAR(Table1[[#This Row],[Received Date]])</f>
        <v>2025</v>
      </c>
      <c r="J90" s="154" t="s">
        <v>605</v>
      </c>
      <c r="K90" s="143" t="s">
        <v>174</v>
      </c>
      <c r="L90" s="143" t="str">
        <f t="shared" si="28"/>
        <v>Other</v>
      </c>
      <c r="M90" s="143" t="s">
        <v>97</v>
      </c>
      <c r="N90" s="143" t="s">
        <v>175</v>
      </c>
      <c r="O90" s="143" t="str">
        <f t="shared" si="37"/>
        <v/>
      </c>
      <c r="P90" s="149" t="str">
        <f t="shared" si="38"/>
        <v/>
      </c>
      <c r="Q90" s="149" t="str">
        <f t="shared" si="39"/>
        <v/>
      </c>
      <c r="R90" s="153" t="str">
        <f>IF(OR(O90="Email",P90=2, Q90=8), "don't count", "count")</f>
        <v>count</v>
      </c>
      <c r="S90" s="149" t="s">
        <v>97</v>
      </c>
      <c r="T90" s="282">
        <v>45711</v>
      </c>
      <c r="U90" s="143">
        <v>1</v>
      </c>
      <c r="V90" s="143" t="s">
        <v>606</v>
      </c>
      <c r="W90" s="143" t="s">
        <v>607</v>
      </c>
      <c r="X90" s="143" t="s">
        <v>136</v>
      </c>
      <c r="Y90" s="143" t="s">
        <v>137</v>
      </c>
      <c r="Z90" s="143" t="s">
        <v>138</v>
      </c>
      <c r="AA90" s="144" t="s">
        <v>608</v>
      </c>
      <c r="AB90" s="144" t="s">
        <v>608</v>
      </c>
      <c r="AC90" s="143" t="s">
        <v>97</v>
      </c>
      <c r="AD90" s="143" t="s">
        <v>97</v>
      </c>
      <c r="AE90" s="143"/>
      <c r="AF90" s="143"/>
      <c r="AG90" s="143"/>
      <c r="AH90" s="154"/>
      <c r="AI90" s="143">
        <f t="shared" ca="1" si="40"/>
        <v>314</v>
      </c>
      <c r="AJ90" s="143" t="str">
        <f t="shared" si="41"/>
        <v>Pending</v>
      </c>
      <c r="AK90" s="154"/>
      <c r="AL90" s="155"/>
      <c r="AM90" s="155"/>
      <c r="AN90" s="143"/>
      <c r="AO90" s="143"/>
      <c r="AP90" s="174"/>
      <c r="AQ90" s="141"/>
      <c r="AV90" s="146"/>
    </row>
    <row r="91" spans="1:48" ht="89.25" hidden="1" x14ac:dyDescent="0.25">
      <c r="A91" s="176" t="s">
        <v>111</v>
      </c>
      <c r="B91" s="161" t="s">
        <v>88</v>
      </c>
      <c r="C91" s="148" t="s">
        <v>609</v>
      </c>
      <c r="D91" s="144" t="s">
        <v>89</v>
      </c>
      <c r="E91" s="144" t="s">
        <v>54</v>
      </c>
      <c r="F91" s="144" t="s">
        <v>222</v>
      </c>
      <c r="G91" s="177">
        <v>45726</v>
      </c>
      <c r="H91" s="178">
        <f>MONTH(Table1[[#This Row],[Received Date]])</f>
        <v>3</v>
      </c>
      <c r="I91" s="178">
        <f>YEAR(Table1[[#This Row],[Received Date]])</f>
        <v>2025</v>
      </c>
      <c r="J91" s="157" t="s">
        <v>200</v>
      </c>
      <c r="K91" s="143" t="s">
        <v>134</v>
      </c>
      <c r="L91" s="143" t="str">
        <f t="shared" si="28"/>
        <v>Axle</v>
      </c>
      <c r="M91" s="143" t="s">
        <v>610</v>
      </c>
      <c r="N91" s="144" t="s">
        <v>113</v>
      </c>
      <c r="O91" s="144" t="str">
        <f t="shared" si="37"/>
        <v/>
      </c>
      <c r="P91" s="178" t="str">
        <f t="shared" si="38"/>
        <v/>
      </c>
      <c r="Q91" s="178" t="str">
        <f t="shared" si="39"/>
        <v/>
      </c>
      <c r="R91" s="182" t="str">
        <f>IF(OR(O91="Email",P91=2, Q91=8), "don't count", "count")</f>
        <v>count</v>
      </c>
      <c r="S91" s="178">
        <v>504668</v>
      </c>
      <c r="T91" s="282">
        <v>45739</v>
      </c>
      <c r="U91" s="144">
        <v>1</v>
      </c>
      <c r="V91" s="144" t="s">
        <v>611</v>
      </c>
      <c r="W91" s="143" t="s">
        <v>123</v>
      </c>
      <c r="X91" s="143" t="s">
        <v>1946</v>
      </c>
      <c r="Y91" s="143" t="s">
        <v>137</v>
      </c>
      <c r="Z91" s="143" t="s">
        <v>138</v>
      </c>
      <c r="AA91" s="143" t="s">
        <v>460</v>
      </c>
      <c r="AB91" s="144" t="s">
        <v>612</v>
      </c>
      <c r="AC91" s="143" t="s">
        <v>97</v>
      </c>
      <c r="AD91" s="143" t="s">
        <v>97</v>
      </c>
      <c r="AE91" s="144"/>
      <c r="AF91" s="144"/>
      <c r="AG91" s="144"/>
      <c r="AH91" s="157"/>
      <c r="AI91" s="144">
        <f t="shared" ca="1" si="40"/>
        <v>308</v>
      </c>
      <c r="AJ91" s="144" t="str">
        <f t="shared" si="41"/>
        <v>Pending</v>
      </c>
      <c r="AK91" s="157"/>
      <c r="AL91" s="175"/>
      <c r="AM91" s="175"/>
      <c r="AN91" s="144"/>
      <c r="AO91" s="144"/>
      <c r="AP91" s="184"/>
      <c r="AQ91" s="141"/>
      <c r="AV91" s="146"/>
    </row>
    <row r="92" spans="1:48" ht="89.25" hidden="1" x14ac:dyDescent="0.25">
      <c r="A92" s="176" t="s">
        <v>111</v>
      </c>
      <c r="B92" s="159" t="s">
        <v>88</v>
      </c>
      <c r="C92" s="148" t="s">
        <v>613</v>
      </c>
      <c r="D92" s="144" t="s">
        <v>89</v>
      </c>
      <c r="E92" s="144" t="s">
        <v>54</v>
      </c>
      <c r="F92" s="144" t="s">
        <v>222</v>
      </c>
      <c r="G92" s="177">
        <v>45727</v>
      </c>
      <c r="H92" s="178">
        <f>MONTH(Table1[[#This Row],[Received Date]])</f>
        <v>3</v>
      </c>
      <c r="I92" s="178">
        <f>YEAR(Table1[[#This Row],[Received Date]])</f>
        <v>2025</v>
      </c>
      <c r="J92" s="154" t="s">
        <v>243</v>
      </c>
      <c r="K92" s="143" t="s">
        <v>556</v>
      </c>
      <c r="L92" s="144" t="str">
        <f t="shared" si="28"/>
        <v>Cab</v>
      </c>
      <c r="M92" s="144">
        <v>517263</v>
      </c>
      <c r="N92" s="144" t="s">
        <v>113</v>
      </c>
      <c r="O92" s="144" t="str">
        <f t="shared" si="37"/>
        <v/>
      </c>
      <c r="P92" s="178" t="str">
        <f t="shared" si="38"/>
        <v/>
      </c>
      <c r="Q92" s="178" t="str">
        <f t="shared" si="39"/>
        <v/>
      </c>
      <c r="R92" s="182" t="str">
        <f>IF(OR(O92="Email",P92=2, Q92=8), "don't count", "count")</f>
        <v>count</v>
      </c>
      <c r="S92" s="178">
        <v>50615</v>
      </c>
      <c r="T92" s="282">
        <v>45689</v>
      </c>
      <c r="U92" s="144">
        <v>1</v>
      </c>
      <c r="V92" s="144" t="s">
        <v>614</v>
      </c>
      <c r="W92" s="144" t="s">
        <v>126</v>
      </c>
      <c r="X92" s="143" t="s">
        <v>615</v>
      </c>
      <c r="Y92" s="143" t="s">
        <v>137</v>
      </c>
      <c r="Z92" s="144" t="s">
        <v>144</v>
      </c>
      <c r="AA92" s="143" t="s">
        <v>616</v>
      </c>
      <c r="AB92" s="143" t="s">
        <v>617</v>
      </c>
      <c r="AC92" s="143" t="s">
        <v>97</v>
      </c>
      <c r="AD92" s="143" t="s">
        <v>97</v>
      </c>
      <c r="AE92" s="144"/>
      <c r="AF92" s="144"/>
      <c r="AG92" s="144"/>
      <c r="AH92" s="157"/>
      <c r="AI92" s="144">
        <f t="shared" ca="1" si="40"/>
        <v>307</v>
      </c>
      <c r="AJ92" s="144" t="str">
        <f t="shared" si="41"/>
        <v>Pending</v>
      </c>
      <c r="AK92" s="157"/>
      <c r="AL92" s="175"/>
      <c r="AM92" s="175"/>
      <c r="AN92" s="144"/>
      <c r="AO92" s="144"/>
      <c r="AP92" s="184"/>
      <c r="AQ92" s="141"/>
      <c r="AV92" s="146"/>
    </row>
    <row r="93" spans="1:48" ht="55.5" customHeight="1" x14ac:dyDescent="0.25">
      <c r="A93" s="176" t="s">
        <v>111</v>
      </c>
      <c r="B93" s="161" t="s">
        <v>88</v>
      </c>
      <c r="C93" s="148" t="s">
        <v>618</v>
      </c>
      <c r="D93" s="144" t="s">
        <v>89</v>
      </c>
      <c r="E93" s="144" t="s">
        <v>54</v>
      </c>
      <c r="F93" s="144" t="s">
        <v>222</v>
      </c>
      <c r="G93" s="177">
        <v>45727</v>
      </c>
      <c r="H93" s="149">
        <f>MONTH(Table1[[#This Row],[Received Date]])</f>
        <v>3</v>
      </c>
      <c r="I93" s="149">
        <f>YEAR(Table1[[#This Row],[Received Date]])</f>
        <v>2025</v>
      </c>
      <c r="J93" s="150" t="s">
        <v>119</v>
      </c>
      <c r="K93" s="143" t="s">
        <v>134</v>
      </c>
      <c r="L93" s="143" t="str">
        <f t="shared" si="28"/>
        <v>Axle</v>
      </c>
      <c r="M93" s="143">
        <v>517270</v>
      </c>
      <c r="N93" s="143" t="s">
        <v>113</v>
      </c>
      <c r="O93" s="143" t="str">
        <f t="shared" si="37"/>
        <v/>
      </c>
      <c r="P93" s="149" t="str">
        <f t="shared" si="38"/>
        <v/>
      </c>
      <c r="Q93" s="149" t="str">
        <f t="shared" si="39"/>
        <v/>
      </c>
      <c r="R93" s="149" t="s">
        <v>122</v>
      </c>
      <c r="S93" s="149">
        <v>507203</v>
      </c>
      <c r="T93" s="282">
        <v>45695</v>
      </c>
      <c r="U93" s="143">
        <v>1</v>
      </c>
      <c r="V93" s="143" t="s">
        <v>135</v>
      </c>
      <c r="W93" s="143" t="s">
        <v>114</v>
      </c>
      <c r="X93" s="143" t="s">
        <v>136</v>
      </c>
      <c r="Y93" s="143" t="s">
        <v>137</v>
      </c>
      <c r="Z93" s="143" t="s">
        <v>138</v>
      </c>
      <c r="AA93" s="143" t="s">
        <v>139</v>
      </c>
      <c r="AB93" s="143" t="s">
        <v>466</v>
      </c>
      <c r="AC93" s="143" t="s">
        <v>97</v>
      </c>
      <c r="AD93" s="143" t="s">
        <v>97</v>
      </c>
      <c r="AE93" s="143"/>
      <c r="AF93" s="143"/>
      <c r="AG93" s="143"/>
      <c r="AH93" s="154"/>
      <c r="AI93" s="174">
        <f t="shared" ca="1" si="40"/>
        <v>307</v>
      </c>
      <c r="AJ93" s="141" t="str">
        <f t="shared" si="41"/>
        <v>Pending</v>
      </c>
      <c r="AK93" s="228"/>
      <c r="AL93" s="220"/>
      <c r="AM93" s="220"/>
      <c r="AN93" s="141"/>
      <c r="AO93" s="141"/>
      <c r="AP93" s="141"/>
      <c r="AQ93" s="141"/>
      <c r="AV93" s="146"/>
    </row>
    <row r="94" spans="1:48" ht="60" customHeight="1" x14ac:dyDescent="0.25">
      <c r="A94" s="176" t="s">
        <v>111</v>
      </c>
      <c r="B94" s="159" t="s">
        <v>88</v>
      </c>
      <c r="C94" s="148" t="s">
        <v>619</v>
      </c>
      <c r="D94" s="144" t="s">
        <v>89</v>
      </c>
      <c r="E94" s="144" t="s">
        <v>54</v>
      </c>
      <c r="F94" s="144" t="s">
        <v>222</v>
      </c>
      <c r="G94" s="177">
        <v>45728</v>
      </c>
      <c r="H94" s="149">
        <f>MONTH(Table1[[#This Row],[Received Date]])</f>
        <v>3</v>
      </c>
      <c r="I94" s="149">
        <f>YEAR(Table1[[#This Row],[Received Date]])</f>
        <v>2025</v>
      </c>
      <c r="J94" s="150" t="s">
        <v>119</v>
      </c>
      <c r="K94" s="143" t="s">
        <v>134</v>
      </c>
      <c r="L94" s="144" t="str">
        <f t="shared" si="28"/>
        <v>Axle</v>
      </c>
      <c r="M94" s="144">
        <v>517271</v>
      </c>
      <c r="N94" s="143" t="s">
        <v>113</v>
      </c>
      <c r="O94" s="144" t="str">
        <f t="shared" si="37"/>
        <v/>
      </c>
      <c r="P94" s="178" t="str">
        <f t="shared" si="38"/>
        <v/>
      </c>
      <c r="Q94" s="178" t="str">
        <f t="shared" si="39"/>
        <v/>
      </c>
      <c r="R94" s="149" t="s">
        <v>122</v>
      </c>
      <c r="S94" s="178">
        <v>507204</v>
      </c>
      <c r="T94" s="282">
        <v>45695</v>
      </c>
      <c r="U94" s="143">
        <v>1</v>
      </c>
      <c r="V94" s="143" t="s">
        <v>135</v>
      </c>
      <c r="W94" s="143" t="s">
        <v>114</v>
      </c>
      <c r="X94" s="143" t="s">
        <v>136</v>
      </c>
      <c r="Y94" s="144" t="s">
        <v>137</v>
      </c>
      <c r="Z94" s="144" t="s">
        <v>138</v>
      </c>
      <c r="AA94" s="144" t="s">
        <v>139</v>
      </c>
      <c r="AB94" s="144" t="s">
        <v>466</v>
      </c>
      <c r="AC94" s="144" t="s">
        <v>97</v>
      </c>
      <c r="AD94" s="144" t="s">
        <v>97</v>
      </c>
      <c r="AE94" s="144"/>
      <c r="AF94" s="144"/>
      <c r="AG94" s="144"/>
      <c r="AH94" s="188"/>
      <c r="AI94" s="141">
        <f t="shared" ca="1" si="40"/>
        <v>306</v>
      </c>
      <c r="AJ94" s="141" t="str">
        <f t="shared" si="41"/>
        <v>Pending</v>
      </c>
      <c r="AK94" s="228"/>
      <c r="AL94" s="220"/>
      <c r="AM94" s="220"/>
      <c r="AN94" s="141"/>
      <c r="AO94" s="141"/>
      <c r="AP94" s="141"/>
      <c r="AQ94" s="141"/>
      <c r="AV94" s="146"/>
    </row>
    <row r="95" spans="1:48" ht="89.25" hidden="1" x14ac:dyDescent="0.25">
      <c r="A95" s="151" t="s">
        <v>111</v>
      </c>
      <c r="B95" s="161" t="s">
        <v>88</v>
      </c>
      <c r="C95" s="148" t="s">
        <v>620</v>
      </c>
      <c r="D95" s="143" t="s">
        <v>89</v>
      </c>
      <c r="E95" s="143" t="s">
        <v>54</v>
      </c>
      <c r="F95" s="143" t="s">
        <v>222</v>
      </c>
      <c r="G95" s="152">
        <v>45728</v>
      </c>
      <c r="H95" s="149">
        <f>MONTH(Table1[[#This Row],[Received Date]])</f>
        <v>3</v>
      </c>
      <c r="I95" s="149">
        <f>YEAR(Table1[[#This Row],[Received Date]])</f>
        <v>2025</v>
      </c>
      <c r="J95" s="154" t="s">
        <v>621</v>
      </c>
      <c r="K95" s="143" t="s">
        <v>622</v>
      </c>
      <c r="L95" s="144" t="str">
        <f t="shared" si="28"/>
        <v>Other</v>
      </c>
      <c r="M95" s="144" t="s">
        <v>97</v>
      </c>
      <c r="N95" s="143" t="s">
        <v>113</v>
      </c>
      <c r="O95" s="143" t="str">
        <f t="shared" si="37"/>
        <v/>
      </c>
      <c r="P95" s="149" t="str">
        <f t="shared" si="38"/>
        <v/>
      </c>
      <c r="Q95" s="149" t="str">
        <f t="shared" si="39"/>
        <v/>
      </c>
      <c r="R95" s="153" t="str">
        <f>IF(OR(O95="Email",P95=2, Q95=8), "don't count", "count")</f>
        <v>count</v>
      </c>
      <c r="S95" s="149" t="s">
        <v>97</v>
      </c>
      <c r="T95" s="282">
        <v>45723</v>
      </c>
      <c r="U95" s="143">
        <v>2</v>
      </c>
      <c r="V95" s="143" t="s">
        <v>623</v>
      </c>
      <c r="W95" s="143" t="s">
        <v>114</v>
      </c>
      <c r="X95" s="143" t="s">
        <v>136</v>
      </c>
      <c r="Y95" s="144" t="s">
        <v>137</v>
      </c>
      <c r="Z95" s="143" t="s">
        <v>138</v>
      </c>
      <c r="AA95" s="143" t="s">
        <v>624</v>
      </c>
      <c r="AB95" s="143" t="s">
        <v>466</v>
      </c>
      <c r="AC95" s="144" t="s">
        <v>97</v>
      </c>
      <c r="AD95" s="144" t="s">
        <v>97</v>
      </c>
      <c r="AE95" s="143"/>
      <c r="AF95" s="143"/>
      <c r="AG95" s="143"/>
      <c r="AH95" s="154"/>
      <c r="AI95" s="143">
        <f t="shared" ca="1" si="40"/>
        <v>306</v>
      </c>
      <c r="AJ95" s="143" t="str">
        <f t="shared" si="41"/>
        <v>Pending</v>
      </c>
      <c r="AK95" s="154"/>
      <c r="AL95" s="155"/>
      <c r="AM95" s="155"/>
      <c r="AN95" s="143"/>
      <c r="AO95" s="143"/>
      <c r="AP95" s="174"/>
      <c r="AQ95" s="141"/>
      <c r="AV95" s="146"/>
    </row>
    <row r="96" spans="1:48" ht="89.25" hidden="1" x14ac:dyDescent="0.25">
      <c r="A96" s="151" t="s">
        <v>111</v>
      </c>
      <c r="B96" s="161" t="s">
        <v>88</v>
      </c>
      <c r="C96" s="148" t="s">
        <v>625</v>
      </c>
      <c r="D96" s="143" t="s">
        <v>89</v>
      </c>
      <c r="E96" s="143" t="s">
        <v>54</v>
      </c>
      <c r="F96" s="143" t="s">
        <v>222</v>
      </c>
      <c r="G96" s="152">
        <v>45729</v>
      </c>
      <c r="H96" s="149">
        <f>MONTH(Table1[[#This Row],[Received Date]])</f>
        <v>3</v>
      </c>
      <c r="I96" s="149">
        <f>YEAR(Table1[[#This Row],[Received Date]])</f>
        <v>2025</v>
      </c>
      <c r="J96" s="154" t="s">
        <v>120</v>
      </c>
      <c r="K96" s="143" t="s">
        <v>134</v>
      </c>
      <c r="L96" s="144" t="str">
        <f t="shared" si="28"/>
        <v>Axle</v>
      </c>
      <c r="M96" s="144">
        <v>517278</v>
      </c>
      <c r="N96" s="143" t="s">
        <v>113</v>
      </c>
      <c r="O96" s="143" t="str">
        <f t="shared" si="37"/>
        <v/>
      </c>
      <c r="P96" s="149" t="str">
        <f t="shared" si="38"/>
        <v/>
      </c>
      <c r="Q96" s="149" t="str">
        <f t="shared" si="39"/>
        <v/>
      </c>
      <c r="R96" s="153" t="str">
        <f>IF(OR(O96="Email",P96=2, Q96=8), "don't count", "count")</f>
        <v>count</v>
      </c>
      <c r="S96" s="149">
        <v>504660</v>
      </c>
      <c r="T96" s="282">
        <v>45695</v>
      </c>
      <c r="U96" s="143">
        <v>1</v>
      </c>
      <c r="V96" s="143" t="s">
        <v>626</v>
      </c>
      <c r="W96" s="143" t="s">
        <v>114</v>
      </c>
      <c r="X96" s="143" t="s">
        <v>1193</v>
      </c>
      <c r="Y96" s="144" t="s">
        <v>137</v>
      </c>
      <c r="Z96" s="143" t="s">
        <v>138</v>
      </c>
      <c r="AA96" s="143" t="s">
        <v>627</v>
      </c>
      <c r="AB96" s="143" t="s">
        <v>627</v>
      </c>
      <c r="AC96" s="144" t="s">
        <v>97</v>
      </c>
      <c r="AD96" s="144" t="s">
        <v>97</v>
      </c>
      <c r="AE96" s="143"/>
      <c r="AF96" s="143"/>
      <c r="AG96" s="143"/>
      <c r="AH96" s="154"/>
      <c r="AI96" s="143">
        <f t="shared" ca="1" si="40"/>
        <v>305</v>
      </c>
      <c r="AJ96" s="143" t="str">
        <f t="shared" si="41"/>
        <v>Pending</v>
      </c>
      <c r="AK96" s="154"/>
      <c r="AL96" s="155"/>
      <c r="AM96" s="155"/>
      <c r="AN96" s="143"/>
      <c r="AO96" s="143"/>
      <c r="AP96" s="174"/>
      <c r="AQ96" s="141"/>
      <c r="AV96" s="146"/>
    </row>
    <row r="97" spans="1:48" ht="65.25" hidden="1" customHeight="1" x14ac:dyDescent="0.25">
      <c r="A97" s="176" t="s">
        <v>111</v>
      </c>
      <c r="B97" s="159" t="s">
        <v>88</v>
      </c>
      <c r="C97" s="148" t="s">
        <v>628</v>
      </c>
      <c r="D97" s="144" t="s">
        <v>89</v>
      </c>
      <c r="E97" s="144" t="s">
        <v>54</v>
      </c>
      <c r="F97" s="144" t="s">
        <v>222</v>
      </c>
      <c r="G97" s="177">
        <v>45730</v>
      </c>
      <c r="H97" s="149">
        <f>MONTH(Table1[[#This Row],[Received Date]])</f>
        <v>3</v>
      </c>
      <c r="I97" s="149">
        <f>YEAR(Table1[[#This Row],[Received Date]])</f>
        <v>2025</v>
      </c>
      <c r="J97" s="154" t="s">
        <v>119</v>
      </c>
      <c r="K97" s="143" t="s">
        <v>134</v>
      </c>
      <c r="L97" s="144" t="str">
        <f t="shared" si="28"/>
        <v>Axle</v>
      </c>
      <c r="M97" s="144">
        <v>517291</v>
      </c>
      <c r="N97" s="143" t="s">
        <v>113</v>
      </c>
      <c r="O97" s="144"/>
      <c r="P97" s="178"/>
      <c r="Q97" s="178"/>
      <c r="R97" s="149" t="s">
        <v>122</v>
      </c>
      <c r="S97" s="178">
        <v>5072</v>
      </c>
      <c r="T97" s="282">
        <v>45695</v>
      </c>
      <c r="U97" s="143">
        <v>1</v>
      </c>
      <c r="V97" s="143" t="s">
        <v>629</v>
      </c>
      <c r="W97" s="143" t="s">
        <v>114</v>
      </c>
      <c r="X97" s="143" t="s">
        <v>1193</v>
      </c>
      <c r="Y97" s="144" t="s">
        <v>137</v>
      </c>
      <c r="Z97" s="144" t="s">
        <v>138</v>
      </c>
      <c r="AA97" s="144" t="s">
        <v>630</v>
      </c>
      <c r="AB97" s="144" t="s">
        <v>630</v>
      </c>
      <c r="AC97" s="144" t="s">
        <v>97</v>
      </c>
      <c r="AD97" s="144" t="s">
        <v>97</v>
      </c>
      <c r="AE97" s="143"/>
      <c r="AF97" s="143"/>
      <c r="AG97" s="143"/>
      <c r="AH97" s="154"/>
      <c r="AI97" s="143"/>
      <c r="AJ97" s="143"/>
      <c r="AK97" s="154"/>
      <c r="AL97" s="155"/>
      <c r="AM97" s="155"/>
      <c r="AN97" s="143"/>
      <c r="AO97" s="143"/>
      <c r="AP97" s="174"/>
      <c r="AQ97" s="141"/>
      <c r="AS97" s="146"/>
      <c r="AT97" s="146"/>
      <c r="AV97" s="146"/>
    </row>
    <row r="98" spans="1:48" ht="89.25" x14ac:dyDescent="0.25">
      <c r="A98" s="151" t="s">
        <v>111</v>
      </c>
      <c r="B98" s="161" t="s">
        <v>88</v>
      </c>
      <c r="C98" s="148" t="s">
        <v>631</v>
      </c>
      <c r="D98" s="143" t="s">
        <v>89</v>
      </c>
      <c r="E98" s="143" t="s">
        <v>54</v>
      </c>
      <c r="F98" s="143" t="s">
        <v>222</v>
      </c>
      <c r="G98" s="152">
        <v>45730</v>
      </c>
      <c r="H98" s="149">
        <f>MONTH(Table1[[#This Row],[Received Date]])</f>
        <v>3</v>
      </c>
      <c r="I98" s="149">
        <f>YEAR(Table1[[#This Row],[Received Date]])</f>
        <v>2025</v>
      </c>
      <c r="J98" s="150" t="s">
        <v>119</v>
      </c>
      <c r="K98" s="143" t="s">
        <v>134</v>
      </c>
      <c r="L98" s="144" t="str">
        <f t="shared" si="28"/>
        <v>Axle</v>
      </c>
      <c r="M98" s="144">
        <v>517296</v>
      </c>
      <c r="N98" s="143" t="s">
        <v>113</v>
      </c>
      <c r="O98" s="143" t="str">
        <f>IF(ISNUMBER(SEARCH("mail",M98)), "Email", "")</f>
        <v/>
      </c>
      <c r="P98" s="149" t="str">
        <f>IF(AND(200000&lt;M98,M98&lt;299999), 2, "")</f>
        <v/>
      </c>
      <c r="Q98" s="149" t="str">
        <f t="shared" ref="Q98:Q107" si="42">IF(AND(800000&lt;M98,M98&lt;899999), 8, "")</f>
        <v/>
      </c>
      <c r="R98" s="153" t="s">
        <v>122</v>
      </c>
      <c r="S98" s="149">
        <v>507491</v>
      </c>
      <c r="T98" s="282">
        <v>45723</v>
      </c>
      <c r="U98" s="143">
        <v>1</v>
      </c>
      <c r="V98" s="143" t="s">
        <v>632</v>
      </c>
      <c r="W98" s="143" t="s">
        <v>114</v>
      </c>
      <c r="X98" s="143" t="s">
        <v>136</v>
      </c>
      <c r="Y98" s="144" t="s">
        <v>137</v>
      </c>
      <c r="Z98" s="143" t="s">
        <v>138</v>
      </c>
      <c r="AA98" s="143" t="s">
        <v>139</v>
      </c>
      <c r="AB98" s="143" t="s">
        <v>466</v>
      </c>
      <c r="AC98" s="144" t="s">
        <v>97</v>
      </c>
      <c r="AD98" s="144" t="s">
        <v>97</v>
      </c>
      <c r="AE98" s="143"/>
      <c r="AF98" s="143"/>
      <c r="AG98" s="143"/>
      <c r="AH98" s="154"/>
      <c r="AI98" s="143">
        <f t="shared" ref="AI98:AI107" ca="1" si="43">IF(ISBLANK(G98), "",IF(ISBLANK(AK98), TODAY()-G98, "Closed"))</f>
        <v>304</v>
      </c>
      <c r="AJ98" s="143" t="str">
        <f t="shared" ref="AJ98:AJ107" si="44">IF(ISBLANK(G98),"", IF(ISBLANK(AK98), "Pending", DATEDIF(G98,AK98,"d")))</f>
        <v>Pending</v>
      </c>
      <c r="AK98" s="154"/>
      <c r="AL98" s="155"/>
      <c r="AM98" s="155"/>
      <c r="AN98" s="143"/>
      <c r="AO98" s="143"/>
      <c r="AP98" s="174"/>
      <c r="AQ98" s="141"/>
      <c r="AS98" s="146"/>
      <c r="AT98" s="146"/>
      <c r="AV98" s="146"/>
    </row>
    <row r="99" spans="1:48" ht="89.25" hidden="1" x14ac:dyDescent="0.25">
      <c r="A99" s="151" t="s">
        <v>87</v>
      </c>
      <c r="B99" s="143" t="s">
        <v>88</v>
      </c>
      <c r="C99" s="148" t="s">
        <v>633</v>
      </c>
      <c r="D99" s="143" t="s">
        <v>89</v>
      </c>
      <c r="E99" s="143" t="s">
        <v>54</v>
      </c>
      <c r="F99" s="143" t="s">
        <v>222</v>
      </c>
      <c r="G99" s="152" t="s">
        <v>634</v>
      </c>
      <c r="H99" s="149" t="e">
        <f>MONTH(Table1[[#This Row],[Received Date]])</f>
        <v>#VALUE!</v>
      </c>
      <c r="I99" s="149" t="e">
        <f>YEAR(Table1[[#This Row],[Received Date]])</f>
        <v>#VALUE!</v>
      </c>
      <c r="J99" s="150" t="s">
        <v>635</v>
      </c>
      <c r="K99" s="143" t="s">
        <v>141</v>
      </c>
      <c r="L99" s="144" t="str">
        <f t="shared" si="28"/>
        <v>Tank</v>
      </c>
      <c r="M99" s="144" t="s">
        <v>636</v>
      </c>
      <c r="N99" s="143" t="s">
        <v>96</v>
      </c>
      <c r="O99" s="143" t="str">
        <f>IF(ISNUMBER(SEARCH("mail",M99)), "Email", "")</f>
        <v/>
      </c>
      <c r="P99" s="149" t="str">
        <f>IF(AND(200000&lt;M99,M99&lt;299999), 2, "")</f>
        <v/>
      </c>
      <c r="Q99" s="149" t="str">
        <f t="shared" si="42"/>
        <v/>
      </c>
      <c r="R99" s="153" t="str">
        <f>IF(OR(O99="Email",P99=2, Q99=8), "don't count", "count")</f>
        <v>count</v>
      </c>
      <c r="S99" s="149" t="s">
        <v>97</v>
      </c>
      <c r="T99" s="282">
        <v>45689</v>
      </c>
      <c r="U99" s="143">
        <v>1</v>
      </c>
      <c r="V99" s="143" t="s">
        <v>637</v>
      </c>
      <c r="W99" s="143" t="s">
        <v>114</v>
      </c>
      <c r="X99" s="143" t="s">
        <v>132</v>
      </c>
      <c r="Y99" s="144" t="s">
        <v>142</v>
      </c>
      <c r="Z99" s="143" t="s">
        <v>138</v>
      </c>
      <c r="AA99" s="143" t="s">
        <v>638</v>
      </c>
      <c r="AB99" s="143" t="s">
        <v>639</v>
      </c>
      <c r="AC99" s="144"/>
      <c r="AD99" s="144"/>
      <c r="AE99" s="143"/>
      <c r="AF99" s="143"/>
      <c r="AG99" s="143"/>
      <c r="AH99" s="154"/>
      <c r="AI99" s="143" t="e">
        <f t="shared" ca="1" si="43"/>
        <v>#VALUE!</v>
      </c>
      <c r="AJ99" s="143" t="str">
        <f t="shared" si="44"/>
        <v>Pending</v>
      </c>
      <c r="AK99" s="154"/>
      <c r="AL99" s="155"/>
      <c r="AM99" s="155"/>
      <c r="AN99" s="143"/>
      <c r="AO99" s="143"/>
      <c r="AP99" s="174"/>
      <c r="AQ99" s="141"/>
      <c r="AV99" s="146"/>
    </row>
    <row r="100" spans="1:48" ht="89.25" hidden="1" x14ac:dyDescent="0.25">
      <c r="A100" s="151" t="s">
        <v>111</v>
      </c>
      <c r="B100" s="161" t="s">
        <v>88</v>
      </c>
      <c r="C100" s="148" t="s">
        <v>640</v>
      </c>
      <c r="D100" s="143" t="s">
        <v>89</v>
      </c>
      <c r="E100" s="143" t="s">
        <v>54</v>
      </c>
      <c r="F100" s="143" t="s">
        <v>222</v>
      </c>
      <c r="G100" s="152">
        <v>45733</v>
      </c>
      <c r="H100" s="149">
        <f>MONTH(Table1[[#This Row],[Received Date]])</f>
        <v>3</v>
      </c>
      <c r="I100" s="149">
        <f>YEAR(Table1[[#This Row],[Received Date]])</f>
        <v>2025</v>
      </c>
      <c r="J100" s="154" t="s">
        <v>120</v>
      </c>
      <c r="K100" s="143" t="s">
        <v>134</v>
      </c>
      <c r="L100" s="144" t="str">
        <f t="shared" si="28"/>
        <v>Axle</v>
      </c>
      <c r="M100" s="144">
        <v>517308</v>
      </c>
      <c r="N100" s="143" t="s">
        <v>113</v>
      </c>
      <c r="O100" s="143" t="str">
        <f>IF(ISNUMBER(SEARCH("mail",M100)), "Email", "")</f>
        <v/>
      </c>
      <c r="P100" s="149" t="str">
        <f>IF(AND(200000&lt;M100,M100&lt;299999), 2, "")</f>
        <v/>
      </c>
      <c r="Q100" s="149" t="str">
        <f t="shared" si="42"/>
        <v/>
      </c>
      <c r="R100" s="153" t="str">
        <f>IF(OR(O100="Email",P100=2, Q100=8), "don't count", "count")</f>
        <v>count</v>
      </c>
      <c r="S100" s="149">
        <v>507205</v>
      </c>
      <c r="T100" s="281">
        <v>45705</v>
      </c>
      <c r="U100" s="143">
        <v>1</v>
      </c>
      <c r="V100" s="143" t="s">
        <v>641</v>
      </c>
      <c r="W100" s="143" t="s">
        <v>114</v>
      </c>
      <c r="X100" s="143" t="s">
        <v>132</v>
      </c>
      <c r="Y100" s="143" t="s">
        <v>137</v>
      </c>
      <c r="Z100" s="143" t="s">
        <v>138</v>
      </c>
      <c r="AA100" s="143" t="s">
        <v>642</v>
      </c>
      <c r="AB100" s="143" t="s">
        <v>643</v>
      </c>
      <c r="AC100" s="143" t="s">
        <v>97</v>
      </c>
      <c r="AD100" s="143" t="s">
        <v>97</v>
      </c>
      <c r="AE100" s="143"/>
      <c r="AF100" s="143"/>
      <c r="AG100" s="143"/>
      <c r="AH100" s="154"/>
      <c r="AI100" s="143">
        <f t="shared" ca="1" si="43"/>
        <v>301</v>
      </c>
      <c r="AJ100" s="143" t="str">
        <f t="shared" si="44"/>
        <v>Pending</v>
      </c>
      <c r="AK100" s="154"/>
      <c r="AL100" s="155"/>
      <c r="AM100" s="155"/>
      <c r="AN100" s="143"/>
      <c r="AO100" s="143"/>
      <c r="AP100" s="174"/>
      <c r="AQ100" s="141"/>
      <c r="AV100" s="146"/>
    </row>
    <row r="101" spans="1:48" ht="89.25" x14ac:dyDescent="0.25">
      <c r="A101" s="151" t="s">
        <v>111</v>
      </c>
      <c r="B101" s="161" t="s">
        <v>88</v>
      </c>
      <c r="C101" s="148" t="s">
        <v>644</v>
      </c>
      <c r="D101" s="143" t="s">
        <v>89</v>
      </c>
      <c r="E101" s="143" t="s">
        <v>54</v>
      </c>
      <c r="F101" s="143" t="s">
        <v>222</v>
      </c>
      <c r="G101" s="152">
        <v>45733</v>
      </c>
      <c r="H101" s="149">
        <f>MONTH(Table1[[#This Row],[Received Date]])</f>
        <v>3</v>
      </c>
      <c r="I101" s="149">
        <f>YEAR(Table1[[#This Row],[Received Date]])</f>
        <v>2025</v>
      </c>
      <c r="J101" s="150" t="s">
        <v>119</v>
      </c>
      <c r="K101" s="143" t="s">
        <v>134</v>
      </c>
      <c r="L101" s="144" t="str">
        <f t="shared" si="28"/>
        <v>Axle</v>
      </c>
      <c r="M101" s="144">
        <v>517313</v>
      </c>
      <c r="N101" s="143" t="s">
        <v>113</v>
      </c>
      <c r="O101" s="143" t="str">
        <f>IF(ISNUMBER(SEARCH("mail",M101)), "Email", "")</f>
        <v/>
      </c>
      <c r="P101" s="149" t="str">
        <f>IF(AND(200000&lt;M101,M101&lt;299999), 2, "")</f>
        <v/>
      </c>
      <c r="Q101" s="149" t="str">
        <f t="shared" si="42"/>
        <v/>
      </c>
      <c r="R101" s="153" t="s">
        <v>122</v>
      </c>
      <c r="S101" s="149">
        <v>507650</v>
      </c>
      <c r="T101" s="282">
        <v>45723</v>
      </c>
      <c r="U101" s="143">
        <v>1</v>
      </c>
      <c r="V101" s="143" t="s">
        <v>632</v>
      </c>
      <c r="W101" s="143" t="s">
        <v>114</v>
      </c>
      <c r="X101" s="143" t="s">
        <v>136</v>
      </c>
      <c r="Y101" s="144" t="s">
        <v>137</v>
      </c>
      <c r="Z101" s="143" t="s">
        <v>138</v>
      </c>
      <c r="AA101" s="143" t="s">
        <v>645</v>
      </c>
      <c r="AB101" s="143" t="s">
        <v>466</v>
      </c>
      <c r="AC101" s="144" t="s">
        <v>97</v>
      </c>
      <c r="AD101" s="144" t="s">
        <v>97</v>
      </c>
      <c r="AE101" s="143"/>
      <c r="AF101" s="143"/>
      <c r="AG101" s="143"/>
      <c r="AH101" s="154"/>
      <c r="AI101" s="143">
        <f t="shared" ca="1" si="43"/>
        <v>301</v>
      </c>
      <c r="AJ101" s="143" t="str">
        <f t="shared" si="44"/>
        <v>Pending</v>
      </c>
      <c r="AK101" s="154"/>
      <c r="AL101" s="155"/>
      <c r="AM101" s="155"/>
      <c r="AN101" s="143"/>
      <c r="AO101" s="143"/>
      <c r="AP101" s="174"/>
      <c r="AQ101" s="141"/>
      <c r="AV101" s="146"/>
    </row>
    <row r="102" spans="1:48" ht="89.25" hidden="1" x14ac:dyDescent="0.25">
      <c r="A102" s="151" t="s">
        <v>111</v>
      </c>
      <c r="B102" s="161" t="s">
        <v>88</v>
      </c>
      <c r="C102" s="148" t="s">
        <v>646</v>
      </c>
      <c r="D102" s="143" t="s">
        <v>89</v>
      </c>
      <c r="E102" s="143" t="s">
        <v>54</v>
      </c>
      <c r="F102" s="143" t="s">
        <v>222</v>
      </c>
      <c r="G102" s="152">
        <v>45736</v>
      </c>
      <c r="H102" s="149">
        <f>MONTH(Table1[[#This Row],[Received Date]])</f>
        <v>3</v>
      </c>
      <c r="I102" s="149">
        <f>YEAR(Table1[[#This Row],[Received Date]])</f>
        <v>2025</v>
      </c>
      <c r="J102" s="154" t="s">
        <v>322</v>
      </c>
      <c r="K102" s="143" t="s">
        <v>647</v>
      </c>
      <c r="L102" s="144" t="str">
        <f t="shared" si="28"/>
        <v>Other</v>
      </c>
      <c r="M102" s="144">
        <v>517329</v>
      </c>
      <c r="N102" s="143" t="s">
        <v>113</v>
      </c>
      <c r="O102" s="143" t="s">
        <v>113</v>
      </c>
      <c r="P102" s="149" t="s">
        <v>97</v>
      </c>
      <c r="Q102" s="149" t="str">
        <f t="shared" si="42"/>
        <v/>
      </c>
      <c r="R102" s="153" t="str">
        <f>IF(OR(O102="Email",P102=2, Q102=8), "don't count", "count")</f>
        <v>count</v>
      </c>
      <c r="S102" s="149"/>
      <c r="T102" s="281">
        <v>45708</v>
      </c>
      <c r="U102" s="143">
        <v>2</v>
      </c>
      <c r="V102" s="143" t="s">
        <v>648</v>
      </c>
      <c r="W102" s="143" t="s">
        <v>114</v>
      </c>
      <c r="X102" s="143" t="s">
        <v>136</v>
      </c>
      <c r="Y102" s="144" t="s">
        <v>137</v>
      </c>
      <c r="Z102" s="143" t="s">
        <v>138</v>
      </c>
      <c r="AA102" s="143" t="s">
        <v>649</v>
      </c>
      <c r="AB102" s="143" t="s">
        <v>650</v>
      </c>
      <c r="AC102" s="144" t="s">
        <v>97</v>
      </c>
      <c r="AD102" s="144" t="s">
        <v>97</v>
      </c>
      <c r="AE102" s="143"/>
      <c r="AF102" s="143"/>
      <c r="AG102" s="143"/>
      <c r="AH102" s="154"/>
      <c r="AI102" s="143">
        <f t="shared" ca="1" si="43"/>
        <v>298</v>
      </c>
      <c r="AJ102" s="143" t="str">
        <f t="shared" si="44"/>
        <v>Pending</v>
      </c>
      <c r="AK102" s="154"/>
      <c r="AL102" s="155"/>
      <c r="AM102" s="155"/>
      <c r="AN102" s="143"/>
      <c r="AO102" s="143"/>
      <c r="AP102" s="174"/>
      <c r="AQ102" s="141"/>
      <c r="AS102" s="146"/>
      <c r="AT102" s="146"/>
      <c r="AV102" s="146"/>
    </row>
    <row r="103" spans="1:48" ht="89.25" hidden="1" x14ac:dyDescent="0.25">
      <c r="A103" s="151" t="s">
        <v>111</v>
      </c>
      <c r="B103" s="161" t="s">
        <v>88</v>
      </c>
      <c r="C103" s="148" t="s">
        <v>651</v>
      </c>
      <c r="D103" s="143" t="s">
        <v>89</v>
      </c>
      <c r="E103" s="143" t="s">
        <v>54</v>
      </c>
      <c r="F103" s="143" t="s">
        <v>222</v>
      </c>
      <c r="G103" s="152">
        <v>45736</v>
      </c>
      <c r="H103" s="149">
        <f>MONTH(Table1[[#This Row],[Received Date]])</f>
        <v>3</v>
      </c>
      <c r="I103" s="149">
        <f>YEAR(Table1[[#This Row],[Received Date]])</f>
        <v>2025</v>
      </c>
      <c r="J103" s="154" t="s">
        <v>268</v>
      </c>
      <c r="K103" s="143" t="s">
        <v>234</v>
      </c>
      <c r="L103" s="144" t="str">
        <f t="shared" si="28"/>
        <v>Control Box</v>
      </c>
      <c r="M103" s="144">
        <v>898710</v>
      </c>
      <c r="N103" s="143" t="s">
        <v>113</v>
      </c>
      <c r="O103" s="143" t="s">
        <v>113</v>
      </c>
      <c r="P103" s="149" t="s">
        <v>97</v>
      </c>
      <c r="Q103" s="149">
        <f t="shared" si="42"/>
        <v>8</v>
      </c>
      <c r="R103" s="153" t="str">
        <f>IF(OR(O103="Email",P103=2, Q103=8), "don't count", "count")</f>
        <v>don't count</v>
      </c>
      <c r="S103" s="149" t="s">
        <v>97</v>
      </c>
      <c r="T103" s="281">
        <v>45736</v>
      </c>
      <c r="U103" s="143">
        <v>1</v>
      </c>
      <c r="V103" s="143" t="s">
        <v>652</v>
      </c>
      <c r="W103" s="143" t="s">
        <v>126</v>
      </c>
      <c r="X103" s="143" t="s">
        <v>132</v>
      </c>
      <c r="Y103" s="144" t="s">
        <v>137</v>
      </c>
      <c r="Z103" s="143" t="s">
        <v>138</v>
      </c>
      <c r="AA103" s="143" t="s">
        <v>653</v>
      </c>
      <c r="AB103" s="143" t="s">
        <v>653</v>
      </c>
      <c r="AC103" s="144" t="s">
        <v>97</v>
      </c>
      <c r="AD103" s="144" t="s">
        <v>97</v>
      </c>
      <c r="AE103" s="143"/>
      <c r="AF103" s="143"/>
      <c r="AG103" s="143"/>
      <c r="AH103" s="154"/>
      <c r="AI103" s="143">
        <f t="shared" ca="1" si="43"/>
        <v>298</v>
      </c>
      <c r="AJ103" s="143" t="str">
        <f t="shared" si="44"/>
        <v>Pending</v>
      </c>
      <c r="AK103" s="154"/>
      <c r="AL103" s="155"/>
      <c r="AM103" s="155"/>
      <c r="AN103" s="143"/>
      <c r="AO103" s="143"/>
      <c r="AP103" s="174"/>
      <c r="AQ103" s="141"/>
      <c r="AV103" s="146"/>
    </row>
    <row r="104" spans="1:48" ht="89.25" hidden="1" x14ac:dyDescent="0.25">
      <c r="A104" s="151" t="s">
        <v>111</v>
      </c>
      <c r="B104" s="161" t="s">
        <v>88</v>
      </c>
      <c r="C104" s="148" t="s">
        <v>654</v>
      </c>
      <c r="D104" s="143" t="s">
        <v>89</v>
      </c>
      <c r="E104" s="143" t="s">
        <v>54</v>
      </c>
      <c r="F104" s="143" t="s">
        <v>222</v>
      </c>
      <c r="G104" s="152">
        <v>45736</v>
      </c>
      <c r="H104" s="149">
        <f>MONTH(Table1[[#This Row],[Received Date]])</f>
        <v>3</v>
      </c>
      <c r="I104" s="149">
        <f>YEAR(Table1[[#This Row],[Received Date]])</f>
        <v>2025</v>
      </c>
      <c r="J104" s="154" t="s">
        <v>322</v>
      </c>
      <c r="K104" s="143" t="s">
        <v>647</v>
      </c>
      <c r="L104" s="144" t="str">
        <f t="shared" si="28"/>
        <v>Other</v>
      </c>
      <c r="M104" s="144">
        <v>517338</v>
      </c>
      <c r="N104" s="143" t="s">
        <v>113</v>
      </c>
      <c r="O104" s="143" t="s">
        <v>113</v>
      </c>
      <c r="P104" s="149" t="s">
        <v>97</v>
      </c>
      <c r="Q104" s="149" t="str">
        <f t="shared" si="42"/>
        <v/>
      </c>
      <c r="R104" s="153" t="str">
        <f>IF(OR(O104="Email",P104=2, Q104=8), "don't count", "count")</f>
        <v>count</v>
      </c>
      <c r="S104" s="149" t="s">
        <v>97</v>
      </c>
      <c r="T104" s="281">
        <v>45708</v>
      </c>
      <c r="U104" s="143">
        <v>2</v>
      </c>
      <c r="V104" s="143" t="s">
        <v>648</v>
      </c>
      <c r="W104" s="143" t="s">
        <v>114</v>
      </c>
      <c r="X104" s="143" t="s">
        <v>136</v>
      </c>
      <c r="Y104" s="144" t="s">
        <v>137</v>
      </c>
      <c r="Z104" s="143" t="s">
        <v>138</v>
      </c>
      <c r="AA104" s="143" t="s">
        <v>655</v>
      </c>
      <c r="AB104" s="143" t="s">
        <v>650</v>
      </c>
      <c r="AC104" s="144" t="s">
        <v>97</v>
      </c>
      <c r="AD104" s="144" t="s">
        <v>97</v>
      </c>
      <c r="AE104" s="143"/>
      <c r="AF104" s="143"/>
      <c r="AG104" s="143"/>
      <c r="AH104" s="154"/>
      <c r="AI104" s="143">
        <f t="shared" ca="1" si="43"/>
        <v>298</v>
      </c>
      <c r="AJ104" s="143" t="str">
        <f t="shared" si="44"/>
        <v>Pending</v>
      </c>
      <c r="AK104" s="154"/>
      <c r="AL104" s="155"/>
      <c r="AM104" s="155"/>
      <c r="AN104" s="143"/>
      <c r="AO104" s="143"/>
      <c r="AP104" s="174"/>
      <c r="AQ104" s="141"/>
      <c r="AV104" s="146"/>
    </row>
    <row r="105" spans="1:48" ht="89.25" hidden="1" x14ac:dyDescent="0.25">
      <c r="A105" s="151" t="s">
        <v>111</v>
      </c>
      <c r="B105" s="161" t="s">
        <v>88</v>
      </c>
      <c r="C105" s="148" t="s">
        <v>656</v>
      </c>
      <c r="D105" s="143" t="s">
        <v>89</v>
      </c>
      <c r="E105" s="143" t="s">
        <v>54</v>
      </c>
      <c r="F105" s="143" t="s">
        <v>222</v>
      </c>
      <c r="G105" s="152">
        <v>45741</v>
      </c>
      <c r="H105" s="149">
        <f>MONTH(Table1[[#This Row],[Received Date]])</f>
        <v>3</v>
      </c>
      <c r="I105" s="149">
        <f>YEAR(Table1[[#This Row],[Received Date]])</f>
        <v>2025</v>
      </c>
      <c r="J105" s="154" t="s">
        <v>270</v>
      </c>
      <c r="K105" s="143" t="s">
        <v>657</v>
      </c>
      <c r="L105" s="144" t="str">
        <f t="shared" si="28"/>
        <v>Deck</v>
      </c>
      <c r="M105" s="144">
        <v>517379</v>
      </c>
      <c r="N105" s="143" t="s">
        <v>113</v>
      </c>
      <c r="O105" s="143" t="str">
        <f>IF(ISNUMBER(SEARCH("mail",M105)), "Email", "")</f>
        <v/>
      </c>
      <c r="P105" s="149" t="str">
        <f>IF(AND(200000&lt;M105,M105&lt;299999), 2, "")</f>
        <v/>
      </c>
      <c r="Q105" s="149" t="str">
        <f t="shared" si="42"/>
        <v/>
      </c>
      <c r="R105" s="153" t="str">
        <f>IF(OR(O105="Email",P105=2, Q105=8), "don't count", "count")</f>
        <v>count</v>
      </c>
      <c r="S105" s="149" t="s">
        <v>97</v>
      </c>
      <c r="T105" s="281">
        <v>45726</v>
      </c>
      <c r="U105" s="143">
        <v>1</v>
      </c>
      <c r="V105" s="143" t="s">
        <v>658</v>
      </c>
      <c r="W105" s="143" t="s">
        <v>114</v>
      </c>
      <c r="X105" s="143" t="s">
        <v>328</v>
      </c>
      <c r="Y105" s="144" t="s">
        <v>137</v>
      </c>
      <c r="Z105" s="143" t="s">
        <v>138</v>
      </c>
      <c r="AA105" s="143" t="s">
        <v>659</v>
      </c>
      <c r="AB105" s="143" t="s">
        <v>659</v>
      </c>
      <c r="AC105" s="144" t="s">
        <v>97</v>
      </c>
      <c r="AD105" s="144" t="s">
        <v>97</v>
      </c>
      <c r="AE105" s="143"/>
      <c r="AF105" s="143"/>
      <c r="AG105" s="143"/>
      <c r="AH105" s="154"/>
      <c r="AI105" s="143">
        <f t="shared" ca="1" si="43"/>
        <v>293</v>
      </c>
      <c r="AJ105" s="143" t="str">
        <f t="shared" si="44"/>
        <v>Pending</v>
      </c>
      <c r="AK105" s="154"/>
      <c r="AL105" s="155"/>
      <c r="AM105" s="155"/>
      <c r="AN105" s="143"/>
      <c r="AO105" s="143"/>
      <c r="AP105" s="174"/>
      <c r="AQ105" s="141"/>
      <c r="AS105" s="146"/>
      <c r="AT105" s="146"/>
      <c r="AV105" s="146"/>
    </row>
    <row r="106" spans="1:48" ht="36" hidden="1" customHeight="1" x14ac:dyDescent="0.25">
      <c r="A106" s="151" t="s">
        <v>111</v>
      </c>
      <c r="B106" s="161" t="s">
        <v>88</v>
      </c>
      <c r="C106" s="148" t="s">
        <v>660</v>
      </c>
      <c r="D106" s="143" t="s">
        <v>89</v>
      </c>
      <c r="E106" s="143" t="s">
        <v>54</v>
      </c>
      <c r="F106" s="143" t="s">
        <v>222</v>
      </c>
      <c r="G106" s="152">
        <v>45740</v>
      </c>
      <c r="H106" s="149">
        <f>MONTH(Table1[[#This Row],[Received Date]])</f>
        <v>3</v>
      </c>
      <c r="I106" s="149">
        <f>YEAR(Table1[[#This Row],[Received Date]])</f>
        <v>2025</v>
      </c>
      <c r="J106" s="154" t="s">
        <v>298</v>
      </c>
      <c r="K106" s="143" t="s">
        <v>346</v>
      </c>
      <c r="L106" s="144" t="str">
        <f t="shared" si="28"/>
        <v>Axle</v>
      </c>
      <c r="M106" s="144">
        <v>517372</v>
      </c>
      <c r="N106" s="143" t="s">
        <v>113</v>
      </c>
      <c r="O106" s="143" t="s">
        <v>113</v>
      </c>
      <c r="P106" s="149"/>
      <c r="Q106" s="149" t="str">
        <f t="shared" si="42"/>
        <v/>
      </c>
      <c r="R106" s="153" t="str">
        <f>IF(OR(O106="Email",S106=2, Q106=8), "don't count", "count")</f>
        <v>count</v>
      </c>
      <c r="S106" s="149">
        <v>505908</v>
      </c>
      <c r="T106" s="281">
        <v>45711</v>
      </c>
      <c r="U106" s="149">
        <v>1</v>
      </c>
      <c r="V106" s="143" t="s">
        <v>661</v>
      </c>
      <c r="W106" s="143" t="s">
        <v>114</v>
      </c>
      <c r="X106" s="143" t="s">
        <v>328</v>
      </c>
      <c r="Y106" s="143" t="s">
        <v>137</v>
      </c>
      <c r="Z106" s="143" t="s">
        <v>138</v>
      </c>
      <c r="AA106" s="143" t="s">
        <v>662</v>
      </c>
      <c r="AB106" s="143" t="s">
        <v>659</v>
      </c>
      <c r="AC106" s="143" t="s">
        <v>97</v>
      </c>
      <c r="AD106" s="143" t="s">
        <v>97</v>
      </c>
      <c r="AE106" s="143"/>
      <c r="AF106" s="143"/>
      <c r="AG106" s="143"/>
      <c r="AH106" s="154"/>
      <c r="AI106" s="143">
        <f t="shared" ca="1" si="43"/>
        <v>294</v>
      </c>
      <c r="AJ106" s="143" t="str">
        <f t="shared" si="44"/>
        <v>Pending</v>
      </c>
      <c r="AK106" s="154"/>
      <c r="AL106" s="155"/>
      <c r="AM106" s="154"/>
      <c r="AN106" s="143"/>
      <c r="AO106" s="155"/>
      <c r="AP106" s="156"/>
      <c r="AQ106" s="141"/>
      <c r="AV106" s="146"/>
    </row>
    <row r="107" spans="1:48" ht="89.25" hidden="1" x14ac:dyDescent="0.25">
      <c r="A107" s="151" t="s">
        <v>111</v>
      </c>
      <c r="B107" s="143" t="s">
        <v>128</v>
      </c>
      <c r="C107" s="148" t="s">
        <v>663</v>
      </c>
      <c r="D107" s="143" t="s">
        <v>89</v>
      </c>
      <c r="E107" s="143" t="s">
        <v>54</v>
      </c>
      <c r="F107" s="143" t="s">
        <v>222</v>
      </c>
      <c r="G107" s="152">
        <v>45742</v>
      </c>
      <c r="H107" s="149">
        <f>MONTH(Table1[[#This Row],[Received Date]])</f>
        <v>3</v>
      </c>
      <c r="I107" s="149">
        <f>YEAR(Table1[[#This Row],[Received Date]])</f>
        <v>2025</v>
      </c>
      <c r="J107" s="155" t="s">
        <v>119</v>
      </c>
      <c r="K107" s="143" t="s">
        <v>346</v>
      </c>
      <c r="L107" s="144" t="str">
        <f t="shared" si="28"/>
        <v>Axle</v>
      </c>
      <c r="M107" s="144" t="s">
        <v>664</v>
      </c>
      <c r="N107" s="143" t="s">
        <v>113</v>
      </c>
      <c r="O107" s="143" t="s">
        <v>113</v>
      </c>
      <c r="P107" s="149" t="str">
        <f>IF(AND(200000&lt;M107,M107&lt;299999), 2, "")</f>
        <v/>
      </c>
      <c r="Q107" s="149" t="str">
        <f t="shared" si="42"/>
        <v/>
      </c>
      <c r="R107" s="153" t="str">
        <f>IF(OR(O107="Email",P107=2, Q107=8), "don't count", "count")</f>
        <v>count</v>
      </c>
      <c r="S107" s="149">
        <v>507492</v>
      </c>
      <c r="T107" s="281">
        <v>45711</v>
      </c>
      <c r="U107" s="149">
        <v>1</v>
      </c>
      <c r="V107" s="143" t="s">
        <v>665</v>
      </c>
      <c r="W107" s="143" t="s">
        <v>666</v>
      </c>
      <c r="X107" s="143" t="s">
        <v>206</v>
      </c>
      <c r="Y107" s="144" t="s">
        <v>137</v>
      </c>
      <c r="Z107" s="143" t="s">
        <v>144</v>
      </c>
      <c r="AA107" s="143" t="s">
        <v>139</v>
      </c>
      <c r="AB107" s="143" t="s">
        <v>466</v>
      </c>
      <c r="AC107" s="144" t="s">
        <v>97</v>
      </c>
      <c r="AD107" s="144" t="s">
        <v>97</v>
      </c>
      <c r="AE107" s="143"/>
      <c r="AF107" s="143"/>
      <c r="AG107" s="143"/>
      <c r="AH107" s="154"/>
      <c r="AI107" s="143">
        <f t="shared" ca="1" si="43"/>
        <v>292</v>
      </c>
      <c r="AJ107" s="143" t="str">
        <f t="shared" si="44"/>
        <v>Pending</v>
      </c>
      <c r="AK107" s="154"/>
      <c r="AL107" s="155"/>
      <c r="AM107" s="154"/>
      <c r="AN107" s="143"/>
      <c r="AO107" s="155"/>
      <c r="AP107" s="156"/>
      <c r="AQ107" s="141"/>
      <c r="AV107" s="146"/>
    </row>
    <row r="108" spans="1:48" ht="63.75" hidden="1" x14ac:dyDescent="0.25">
      <c r="A108" s="151" t="s">
        <v>111</v>
      </c>
      <c r="B108" s="161" t="s">
        <v>88</v>
      </c>
      <c r="C108" s="148" t="s">
        <v>667</v>
      </c>
      <c r="D108" s="143" t="s">
        <v>89</v>
      </c>
      <c r="E108" s="143" t="s">
        <v>54</v>
      </c>
      <c r="F108" s="143" t="s">
        <v>222</v>
      </c>
      <c r="G108" s="152">
        <v>45742</v>
      </c>
      <c r="H108" s="150" t="s">
        <v>119</v>
      </c>
      <c r="I108" s="143" t="s">
        <v>134</v>
      </c>
      <c r="J108" s="155" t="s">
        <v>264</v>
      </c>
      <c r="K108" s="155" t="s">
        <v>668</v>
      </c>
      <c r="L108" s="144" t="str">
        <f t="shared" si="28"/>
        <v>Cab</v>
      </c>
      <c r="M108" s="144">
        <v>954323</v>
      </c>
      <c r="N108" s="149" t="s">
        <v>113</v>
      </c>
      <c r="O108" s="173">
        <v>45723</v>
      </c>
      <c r="P108" s="143">
        <v>1</v>
      </c>
      <c r="Q108" s="143" t="s">
        <v>632</v>
      </c>
      <c r="R108" s="185" t="s">
        <v>114</v>
      </c>
      <c r="S108" s="143" t="s">
        <v>97</v>
      </c>
      <c r="T108" s="281">
        <v>45726</v>
      </c>
      <c r="U108" s="143">
        <v>1</v>
      </c>
      <c r="V108" s="143" t="s">
        <v>669</v>
      </c>
      <c r="W108" s="143" t="s">
        <v>114</v>
      </c>
      <c r="X108" s="143" t="s">
        <v>136</v>
      </c>
      <c r="Y108" s="144" t="s">
        <v>137</v>
      </c>
      <c r="Z108" s="143" t="s">
        <v>144</v>
      </c>
      <c r="AA108" s="143" t="s">
        <v>139</v>
      </c>
      <c r="AB108" s="143" t="s">
        <v>466</v>
      </c>
      <c r="AC108" s="144" t="s">
        <v>97</v>
      </c>
      <c r="AD108" s="144" t="s">
        <v>97</v>
      </c>
      <c r="AE108" s="155"/>
      <c r="AF108" s="155"/>
      <c r="AG108" s="143"/>
      <c r="AH108" s="143"/>
      <c r="AI108" s="143"/>
      <c r="AJ108" s="143"/>
      <c r="AK108" s="16"/>
      <c r="AL108" s="16"/>
      <c r="AM108" s="16"/>
      <c r="AN108" s="16"/>
      <c r="AO108" s="16"/>
      <c r="AP108" s="156"/>
      <c r="AR108" s="146"/>
      <c r="AV108" s="146"/>
    </row>
    <row r="109" spans="1:48" ht="165.75" hidden="1" x14ac:dyDescent="0.25">
      <c r="A109" s="151" t="s">
        <v>111</v>
      </c>
      <c r="B109" s="143" t="s">
        <v>128</v>
      </c>
      <c r="C109" s="148" t="s">
        <v>670</v>
      </c>
      <c r="D109" s="143" t="s">
        <v>89</v>
      </c>
      <c r="E109" s="143" t="s">
        <v>54</v>
      </c>
      <c r="F109" s="143" t="s">
        <v>222</v>
      </c>
      <c r="G109" s="152">
        <v>45717</v>
      </c>
      <c r="H109" s="150" t="s">
        <v>119</v>
      </c>
      <c r="I109" s="143" t="s">
        <v>346</v>
      </c>
      <c r="J109" s="150" t="s">
        <v>120</v>
      </c>
      <c r="K109" s="143" t="s">
        <v>346</v>
      </c>
      <c r="L109" s="144" t="str">
        <f t="shared" si="28"/>
        <v>Axle</v>
      </c>
      <c r="M109" s="144">
        <v>517390</v>
      </c>
      <c r="N109" s="172" t="s">
        <v>113</v>
      </c>
      <c r="O109" s="149">
        <v>1</v>
      </c>
      <c r="P109" s="143" t="s">
        <v>665</v>
      </c>
      <c r="Q109" s="143" t="s">
        <v>666</v>
      </c>
      <c r="R109" s="185" t="s">
        <v>671</v>
      </c>
      <c r="S109" s="143">
        <v>504660</v>
      </c>
      <c r="T109" s="281">
        <v>45742</v>
      </c>
      <c r="U109" s="143">
        <v>1</v>
      </c>
      <c r="V109" s="143" t="s">
        <v>672</v>
      </c>
      <c r="W109" s="143" t="s">
        <v>666</v>
      </c>
      <c r="X109" s="143" t="s">
        <v>206</v>
      </c>
      <c r="Y109" s="175" t="s">
        <v>137</v>
      </c>
      <c r="Z109" s="143" t="s">
        <v>144</v>
      </c>
      <c r="AA109" s="143" t="s">
        <v>673</v>
      </c>
      <c r="AB109" s="143" t="s">
        <v>674</v>
      </c>
      <c r="AC109" s="144" t="s">
        <v>97</v>
      </c>
      <c r="AD109" s="157" t="s">
        <v>97</v>
      </c>
      <c r="AE109" s="154"/>
      <c r="AF109" s="143"/>
      <c r="AG109" s="155"/>
      <c r="AH109" s="16"/>
      <c r="AI109" s="143"/>
      <c r="AJ109" s="143"/>
      <c r="AK109" s="143"/>
      <c r="AL109" s="16"/>
      <c r="AM109" s="16"/>
      <c r="AN109" s="16"/>
      <c r="AO109" s="16"/>
      <c r="AP109" s="156"/>
      <c r="AR109" s="146"/>
      <c r="AV109" s="146"/>
    </row>
    <row r="110" spans="1:48" ht="89.25" x14ac:dyDescent="0.25">
      <c r="A110" s="151" t="s">
        <v>111</v>
      </c>
      <c r="B110" s="161" t="s">
        <v>88</v>
      </c>
      <c r="C110" s="148" t="s">
        <v>675</v>
      </c>
      <c r="D110" s="143" t="s">
        <v>89</v>
      </c>
      <c r="E110" s="143" t="s">
        <v>54</v>
      </c>
      <c r="F110" s="143" t="s">
        <v>222</v>
      </c>
      <c r="G110" s="152">
        <v>45743</v>
      </c>
      <c r="H110" s="149">
        <f>MONTH(Table1[[#This Row],[Received Date]])</f>
        <v>3</v>
      </c>
      <c r="I110" s="149">
        <f>YEAR(Table1[[#This Row],[Received Date]])</f>
        <v>2025</v>
      </c>
      <c r="J110" s="150" t="s">
        <v>676</v>
      </c>
      <c r="K110" s="143" t="s">
        <v>346</v>
      </c>
      <c r="L110" s="144" t="str">
        <f t="shared" si="28"/>
        <v>Axle</v>
      </c>
      <c r="M110" s="144">
        <v>517392</v>
      </c>
      <c r="N110" s="143" t="s">
        <v>113</v>
      </c>
      <c r="O110" s="143" t="str">
        <f>IF(ISNUMBER(SEARCH("mail",M110)), "Email", "")</f>
        <v/>
      </c>
      <c r="P110" s="149" t="str">
        <f>IF(AND(200000&lt;M110,M110&lt;299999), 2, "")</f>
        <v/>
      </c>
      <c r="Q110" s="149" t="str">
        <f>IF(AND(800000&lt;M110,M110&lt;899999), 8, "")</f>
        <v/>
      </c>
      <c r="R110" s="153" t="str">
        <f>IF(OR(O110="Email",P110=2, Q110=8), "don't count", "count")</f>
        <v>count</v>
      </c>
      <c r="S110" s="149">
        <v>507649</v>
      </c>
      <c r="T110" s="281">
        <v>45728</v>
      </c>
      <c r="U110" s="149">
        <v>1</v>
      </c>
      <c r="V110" s="143" t="s">
        <v>677</v>
      </c>
      <c r="W110" s="143" t="s">
        <v>114</v>
      </c>
      <c r="X110" s="143" t="s">
        <v>136</v>
      </c>
      <c r="Y110" s="175" t="s">
        <v>137</v>
      </c>
      <c r="Z110" s="143" t="s">
        <v>144</v>
      </c>
      <c r="AA110" s="143" t="s">
        <v>139</v>
      </c>
      <c r="AB110" s="143" t="s">
        <v>466</v>
      </c>
      <c r="AC110" s="144" t="s">
        <v>97</v>
      </c>
      <c r="AD110" s="157" t="s">
        <v>97</v>
      </c>
      <c r="AE110" s="143"/>
      <c r="AF110" s="143"/>
      <c r="AG110" s="143"/>
      <c r="AH110" s="154"/>
      <c r="AI110" s="143">
        <f t="shared" ref="AI110:AI141" ca="1" si="45">IF(ISBLANK(G110), "",IF(ISBLANK(AK110), TODAY()-G110, "Closed"))</f>
        <v>291</v>
      </c>
      <c r="AJ110" s="143" t="str">
        <f t="shared" ref="AJ110:AJ141" si="46">IF(ISBLANK(G110),"", IF(ISBLANK(AK110), "Pending", DATEDIF(G110,AK110,"d")))</f>
        <v>Pending</v>
      </c>
      <c r="AK110" s="154"/>
      <c r="AL110" s="155"/>
      <c r="AM110" s="154"/>
      <c r="AN110" s="143"/>
      <c r="AO110" s="155"/>
      <c r="AP110" s="156"/>
      <c r="AQ110" s="141"/>
      <c r="AV110" s="146"/>
    </row>
    <row r="111" spans="1:48" ht="89.25" hidden="1" x14ac:dyDescent="0.25">
      <c r="A111" s="151" t="s">
        <v>111</v>
      </c>
      <c r="B111" s="161" t="s">
        <v>88</v>
      </c>
      <c r="C111" s="148" t="s">
        <v>678</v>
      </c>
      <c r="D111" s="143" t="s">
        <v>89</v>
      </c>
      <c r="E111" s="143" t="s">
        <v>54</v>
      </c>
      <c r="F111" s="143" t="s">
        <v>222</v>
      </c>
      <c r="G111" s="152">
        <v>45743</v>
      </c>
      <c r="H111" s="149">
        <f>MONTH(Table1[[#This Row],[Received Date]])</f>
        <v>3</v>
      </c>
      <c r="I111" s="149">
        <f>YEAR(Table1[[#This Row],[Received Date]])</f>
        <v>2025</v>
      </c>
      <c r="J111" s="143" t="s">
        <v>679</v>
      </c>
      <c r="K111" s="143" t="s">
        <v>680</v>
      </c>
      <c r="L111" s="144" t="str">
        <f t="shared" si="28"/>
        <v>Grill</v>
      </c>
      <c r="M111" s="144">
        <v>517381</v>
      </c>
      <c r="N111" s="143" t="s">
        <v>113</v>
      </c>
      <c r="O111" s="143" t="str">
        <f>IF(ISNUMBER(SEARCH("mail",M111)), "Email", "")</f>
        <v/>
      </c>
      <c r="P111" s="149" t="str">
        <f>IF(AND(200000&lt;M111,M111&lt;299999), 2, "")</f>
        <v/>
      </c>
      <c r="Q111" s="149" t="str">
        <f>IF(AND(800000&lt;M111,M111&lt;899999), 8, "")</f>
        <v/>
      </c>
      <c r="R111" s="153" t="str">
        <f>IF(OR(O111="Email",P111=2, Q111=8), "don't count", "count")</f>
        <v>count</v>
      </c>
      <c r="S111" s="149">
        <v>504295</v>
      </c>
      <c r="T111" s="279" t="s">
        <v>681</v>
      </c>
      <c r="U111" s="149">
        <v>1</v>
      </c>
      <c r="V111" s="143" t="s">
        <v>682</v>
      </c>
      <c r="W111" s="143" t="s">
        <v>114</v>
      </c>
      <c r="X111" s="143" t="s">
        <v>132</v>
      </c>
      <c r="Y111" s="175" t="s">
        <v>137</v>
      </c>
      <c r="Z111" s="143" t="s">
        <v>138</v>
      </c>
      <c r="AA111" s="143" t="s">
        <v>683</v>
      </c>
      <c r="AB111" s="143" t="s">
        <v>684</v>
      </c>
      <c r="AC111" s="144" t="s">
        <v>97</v>
      </c>
      <c r="AD111" s="157" t="s">
        <v>97</v>
      </c>
      <c r="AE111" s="143"/>
      <c r="AF111" s="143"/>
      <c r="AG111" s="143"/>
      <c r="AH111" s="154"/>
      <c r="AI111" s="143">
        <f t="shared" ca="1" si="45"/>
        <v>291</v>
      </c>
      <c r="AJ111" s="143" t="str">
        <f t="shared" si="46"/>
        <v>Pending</v>
      </c>
      <c r="AK111" s="154"/>
      <c r="AL111" s="155"/>
      <c r="AM111" s="154"/>
      <c r="AN111" s="143"/>
      <c r="AO111" s="155"/>
      <c r="AP111" s="156"/>
      <c r="AQ111" s="141"/>
      <c r="AV111" s="146"/>
    </row>
    <row r="112" spans="1:48" ht="165.75" hidden="1" x14ac:dyDescent="0.25">
      <c r="A112" s="151" t="s">
        <v>111</v>
      </c>
      <c r="B112" s="143" t="s">
        <v>128</v>
      </c>
      <c r="C112" s="148" t="s">
        <v>685</v>
      </c>
      <c r="D112" s="143" t="s">
        <v>89</v>
      </c>
      <c r="E112" s="143" t="s">
        <v>54</v>
      </c>
      <c r="F112" s="143" t="s">
        <v>222</v>
      </c>
      <c r="G112" s="152">
        <v>45717</v>
      </c>
      <c r="H112" s="150" t="s">
        <v>119</v>
      </c>
      <c r="I112" s="143" t="s">
        <v>346</v>
      </c>
      <c r="J112" s="150" t="s">
        <v>686</v>
      </c>
      <c r="K112" s="143" t="s">
        <v>346</v>
      </c>
      <c r="L112" s="144" t="str">
        <f t="shared" si="28"/>
        <v>Axle</v>
      </c>
      <c r="M112" s="144" t="s">
        <v>687</v>
      </c>
      <c r="N112" s="172" t="s">
        <v>113</v>
      </c>
      <c r="O112" s="149">
        <v>1</v>
      </c>
      <c r="P112" s="143" t="s">
        <v>665</v>
      </c>
      <c r="Q112" s="143" t="s">
        <v>666</v>
      </c>
      <c r="R112" s="185" t="s">
        <v>671</v>
      </c>
      <c r="S112" s="143">
        <v>507649</v>
      </c>
      <c r="T112" s="281" t="s">
        <v>681</v>
      </c>
      <c r="U112" s="143">
        <v>1</v>
      </c>
      <c r="V112" s="143" t="s">
        <v>688</v>
      </c>
      <c r="W112" s="143" t="s">
        <v>666</v>
      </c>
      <c r="X112" s="143" t="s">
        <v>347</v>
      </c>
      <c r="Y112" s="175" t="s">
        <v>137</v>
      </c>
      <c r="Z112" s="143" t="s">
        <v>144</v>
      </c>
      <c r="AA112" s="143" t="s">
        <v>689</v>
      </c>
      <c r="AB112" s="143" t="s">
        <v>674</v>
      </c>
      <c r="AC112" s="144" t="s">
        <v>97</v>
      </c>
      <c r="AD112" s="157" t="s">
        <v>97</v>
      </c>
      <c r="AE112" s="143"/>
      <c r="AF112" s="143"/>
      <c r="AG112" s="143"/>
      <c r="AH112" s="154"/>
      <c r="AI112" s="143">
        <f t="shared" ca="1" si="45"/>
        <v>317</v>
      </c>
      <c r="AJ112" s="143" t="str">
        <f t="shared" si="46"/>
        <v>Pending</v>
      </c>
      <c r="AK112" s="154"/>
      <c r="AL112" s="155"/>
      <c r="AM112" s="154"/>
      <c r="AN112" s="143"/>
      <c r="AO112" s="155"/>
      <c r="AP112" s="156"/>
      <c r="AQ112" s="141"/>
      <c r="AV112" s="146"/>
    </row>
    <row r="113" spans="1:48" ht="89.25" hidden="1" x14ac:dyDescent="0.25">
      <c r="A113" s="151" t="s">
        <v>111</v>
      </c>
      <c r="B113" s="161" t="s">
        <v>88</v>
      </c>
      <c r="C113" s="148" t="s">
        <v>690</v>
      </c>
      <c r="D113" s="143" t="s">
        <v>89</v>
      </c>
      <c r="E113" s="143" t="s">
        <v>54</v>
      </c>
      <c r="F113" s="143" t="s">
        <v>222</v>
      </c>
      <c r="G113" s="152">
        <v>45743</v>
      </c>
      <c r="H113" s="149">
        <f>MONTH(Table1[[#This Row],[Received Date]])</f>
        <v>3</v>
      </c>
      <c r="I113" s="149">
        <f>YEAR(Table1[[#This Row],[Received Date]])</f>
        <v>2025</v>
      </c>
      <c r="J113" s="143" t="s">
        <v>691</v>
      </c>
      <c r="K113" s="143" t="s">
        <v>692</v>
      </c>
      <c r="L113" s="144" t="str">
        <f t="shared" si="28"/>
        <v>Grill</v>
      </c>
      <c r="M113" s="267">
        <v>898750</v>
      </c>
      <c r="N113" s="187" t="s">
        <v>113</v>
      </c>
      <c r="O113" s="143" t="str">
        <f t="shared" ref="O113:O135" si="47">IF(ISNUMBER(SEARCH("mail",M113)), "Email", "")</f>
        <v/>
      </c>
      <c r="P113" s="149" t="str">
        <f t="shared" ref="P113:P135" si="48">IF(AND(200000&lt;M113,M113&lt;299999), 2, "")</f>
        <v/>
      </c>
      <c r="Q113" s="149">
        <f t="shared" ref="Q113:Q135" si="49">IF(AND(800000&lt;M113,M113&lt;899999), 8, "")</f>
        <v>8</v>
      </c>
      <c r="R113" s="153" t="str">
        <f t="shared" ref="R113:R135" si="50">IF(OR(O113="Email",P113=2, Q113=8), "don't count", "count")</f>
        <v>don't count</v>
      </c>
      <c r="S113" s="149">
        <v>505114</v>
      </c>
      <c r="T113" s="279" t="s">
        <v>681</v>
      </c>
      <c r="U113" s="149">
        <v>1</v>
      </c>
      <c r="V113" s="143" t="s">
        <v>693</v>
      </c>
      <c r="W113" s="143" t="s">
        <v>114</v>
      </c>
      <c r="X113" s="143" t="s">
        <v>132</v>
      </c>
      <c r="Y113" s="175" t="s">
        <v>137</v>
      </c>
      <c r="Z113" s="143" t="s">
        <v>144</v>
      </c>
      <c r="AA113" s="143" t="s">
        <v>683</v>
      </c>
      <c r="AB113" s="143" t="s">
        <v>684</v>
      </c>
      <c r="AC113" s="144" t="s">
        <v>97</v>
      </c>
      <c r="AD113" s="157" t="s">
        <v>97</v>
      </c>
      <c r="AE113" s="143"/>
      <c r="AF113" s="143"/>
      <c r="AG113" s="143"/>
      <c r="AH113" s="154"/>
      <c r="AI113" s="143">
        <f t="shared" ca="1" si="45"/>
        <v>291</v>
      </c>
      <c r="AJ113" s="143" t="str">
        <f t="shared" si="46"/>
        <v>Pending</v>
      </c>
      <c r="AK113" s="154"/>
      <c r="AL113" s="155"/>
      <c r="AM113" s="154"/>
      <c r="AN113" s="143"/>
      <c r="AO113" s="155"/>
      <c r="AP113" s="156"/>
      <c r="AQ113" s="141"/>
      <c r="AV113" s="146"/>
    </row>
    <row r="114" spans="1:48" ht="89.25" hidden="1" x14ac:dyDescent="0.25">
      <c r="A114" s="151" t="s">
        <v>111</v>
      </c>
      <c r="B114" s="161" t="s">
        <v>88</v>
      </c>
      <c r="C114" s="148" t="s">
        <v>694</v>
      </c>
      <c r="D114" s="143" t="s">
        <v>89</v>
      </c>
      <c r="E114" s="143" t="s">
        <v>54</v>
      </c>
      <c r="F114" s="143" t="s">
        <v>222</v>
      </c>
      <c r="G114" s="152">
        <v>45744</v>
      </c>
      <c r="H114" s="149">
        <f>MONTH(Table1[[#This Row],[Received Date]])</f>
        <v>3</v>
      </c>
      <c r="I114" s="149">
        <f>YEAR(Table1[[#This Row],[Received Date]])</f>
        <v>2025</v>
      </c>
      <c r="J114" s="143" t="s">
        <v>268</v>
      </c>
      <c r="K114" s="143" t="s">
        <v>234</v>
      </c>
      <c r="L114" s="144" t="str">
        <f t="shared" si="28"/>
        <v>Control Box</v>
      </c>
      <c r="M114" s="144" t="s">
        <v>97</v>
      </c>
      <c r="N114" s="143" t="s">
        <v>494</v>
      </c>
      <c r="O114" s="143" t="str">
        <f t="shared" si="47"/>
        <v/>
      </c>
      <c r="P114" s="149" t="str">
        <f t="shared" si="48"/>
        <v/>
      </c>
      <c r="Q114" s="149" t="str">
        <f t="shared" si="49"/>
        <v/>
      </c>
      <c r="R114" s="153" t="str">
        <f t="shared" si="50"/>
        <v>count</v>
      </c>
      <c r="S114" s="149" t="s">
        <v>695</v>
      </c>
      <c r="T114" s="279" t="s">
        <v>696</v>
      </c>
      <c r="U114" s="149">
        <v>4</v>
      </c>
      <c r="V114" s="143" t="s">
        <v>697</v>
      </c>
      <c r="W114" s="143" t="s">
        <v>114</v>
      </c>
      <c r="X114" s="143" t="s">
        <v>103</v>
      </c>
      <c r="Y114" s="175" t="s">
        <v>137</v>
      </c>
      <c r="Z114" s="143" t="s">
        <v>144</v>
      </c>
      <c r="AA114" s="143" t="s">
        <v>585</v>
      </c>
      <c r="AB114" s="143" t="s">
        <v>698</v>
      </c>
      <c r="AC114" s="144" t="s">
        <v>97</v>
      </c>
      <c r="AD114" s="157" t="s">
        <v>97</v>
      </c>
      <c r="AE114" s="143"/>
      <c r="AF114" s="143"/>
      <c r="AG114" s="143"/>
      <c r="AH114" s="154"/>
      <c r="AI114" s="143">
        <f t="shared" ca="1" si="45"/>
        <v>290</v>
      </c>
      <c r="AJ114" s="143" t="str">
        <f t="shared" si="46"/>
        <v>Pending</v>
      </c>
      <c r="AK114" s="154"/>
      <c r="AL114" s="155"/>
      <c r="AM114" s="154"/>
      <c r="AN114" s="143"/>
      <c r="AO114" s="155"/>
      <c r="AP114" s="156"/>
      <c r="AQ114" s="141"/>
      <c r="AV114" s="146"/>
    </row>
    <row r="115" spans="1:48" ht="89.25" hidden="1" x14ac:dyDescent="0.25">
      <c r="A115" s="151" t="s">
        <v>87</v>
      </c>
      <c r="B115" s="143" t="s">
        <v>88</v>
      </c>
      <c r="C115" s="148" t="s">
        <v>699</v>
      </c>
      <c r="D115" s="143" t="s">
        <v>89</v>
      </c>
      <c r="E115" s="143" t="s">
        <v>54</v>
      </c>
      <c r="F115" s="143" t="s">
        <v>222</v>
      </c>
      <c r="G115" s="152">
        <v>45744</v>
      </c>
      <c r="H115" s="149">
        <f>MONTH(Table1[[#This Row],[Received Date]])</f>
        <v>3</v>
      </c>
      <c r="I115" s="149">
        <f>YEAR(Table1[[#This Row],[Received Date]])</f>
        <v>2025</v>
      </c>
      <c r="J115" s="143" t="s">
        <v>131</v>
      </c>
      <c r="K115" s="143" t="s">
        <v>340</v>
      </c>
      <c r="L115" s="144" t="str">
        <f t="shared" si="28"/>
        <v>Other</v>
      </c>
      <c r="M115" s="144">
        <v>936510</v>
      </c>
      <c r="N115" s="143" t="s">
        <v>113</v>
      </c>
      <c r="O115" s="143" t="str">
        <f t="shared" si="47"/>
        <v/>
      </c>
      <c r="P115" s="149" t="str">
        <f t="shared" si="48"/>
        <v/>
      </c>
      <c r="Q115" s="149" t="str">
        <f t="shared" si="49"/>
        <v/>
      </c>
      <c r="R115" s="153" t="str">
        <f t="shared" si="50"/>
        <v>count</v>
      </c>
      <c r="S115" s="149" t="s">
        <v>700</v>
      </c>
      <c r="T115" s="279" t="s">
        <v>182</v>
      </c>
      <c r="U115" s="149">
        <v>1</v>
      </c>
      <c r="V115" s="143" t="s">
        <v>701</v>
      </c>
      <c r="W115" s="143" t="s">
        <v>114</v>
      </c>
      <c r="X115" s="143" t="s">
        <v>136</v>
      </c>
      <c r="Y115" s="144" t="s">
        <v>142</v>
      </c>
      <c r="Z115" s="143"/>
      <c r="AA115" s="143" t="s">
        <v>702</v>
      </c>
      <c r="AB115" s="143" t="s">
        <v>703</v>
      </c>
      <c r="AC115" s="144" t="s">
        <v>97</v>
      </c>
      <c r="AD115" s="144" t="s">
        <v>97</v>
      </c>
      <c r="AE115" s="143"/>
      <c r="AF115" s="143"/>
      <c r="AG115" s="143"/>
      <c r="AH115" s="154"/>
      <c r="AI115" s="143">
        <f t="shared" ca="1" si="45"/>
        <v>290</v>
      </c>
      <c r="AJ115" s="143" t="str">
        <f t="shared" si="46"/>
        <v>Pending</v>
      </c>
      <c r="AK115" s="154"/>
      <c r="AL115" s="155"/>
      <c r="AM115" s="154"/>
      <c r="AN115" s="143"/>
      <c r="AO115" s="155"/>
      <c r="AP115" s="156"/>
      <c r="AQ115" s="141"/>
      <c r="AV115" s="146"/>
    </row>
    <row r="116" spans="1:48" ht="89.25" x14ac:dyDescent="0.25">
      <c r="A116" s="151" t="s">
        <v>111</v>
      </c>
      <c r="B116" s="161" t="s">
        <v>88</v>
      </c>
      <c r="C116" s="148" t="s">
        <v>704</v>
      </c>
      <c r="D116" s="143" t="s">
        <v>89</v>
      </c>
      <c r="E116" s="143" t="s">
        <v>54</v>
      </c>
      <c r="F116" s="143" t="s">
        <v>222</v>
      </c>
      <c r="G116" s="152">
        <v>45744</v>
      </c>
      <c r="H116" s="149">
        <f>MONTH(Table1[[#This Row],[Received Date]])</f>
        <v>3</v>
      </c>
      <c r="I116" s="149">
        <f>YEAR(Table1[[#This Row],[Received Date]])</f>
        <v>2025</v>
      </c>
      <c r="J116" s="150" t="s">
        <v>676</v>
      </c>
      <c r="K116" s="143" t="s">
        <v>346</v>
      </c>
      <c r="L116" s="144" t="str">
        <f t="shared" si="28"/>
        <v>Axle</v>
      </c>
      <c r="M116" s="144" t="s">
        <v>705</v>
      </c>
      <c r="N116" s="143" t="s">
        <v>113</v>
      </c>
      <c r="O116" s="143" t="str">
        <f t="shared" si="47"/>
        <v/>
      </c>
      <c r="P116" s="149" t="str">
        <f t="shared" si="48"/>
        <v/>
      </c>
      <c r="Q116" s="149" t="str">
        <f t="shared" si="49"/>
        <v/>
      </c>
      <c r="R116" s="153" t="str">
        <f t="shared" si="50"/>
        <v>count</v>
      </c>
      <c r="S116" s="149">
        <v>507493</v>
      </c>
      <c r="T116" s="281" t="s">
        <v>182</v>
      </c>
      <c r="U116" s="149">
        <v>1</v>
      </c>
      <c r="V116" s="143" t="s">
        <v>706</v>
      </c>
      <c r="W116" s="143" t="s">
        <v>114</v>
      </c>
      <c r="X116" s="143" t="s">
        <v>136</v>
      </c>
      <c r="Y116" s="175" t="s">
        <v>137</v>
      </c>
      <c r="Z116" s="143" t="s">
        <v>144</v>
      </c>
      <c r="AA116" s="143" t="s">
        <v>139</v>
      </c>
      <c r="AB116" s="143" t="s">
        <v>466</v>
      </c>
      <c r="AC116" s="144" t="s">
        <v>97</v>
      </c>
      <c r="AD116" s="157" t="s">
        <v>97</v>
      </c>
      <c r="AE116" s="143"/>
      <c r="AF116" s="143"/>
      <c r="AG116" s="143"/>
      <c r="AH116" s="154"/>
      <c r="AI116" s="143">
        <f t="shared" ca="1" si="45"/>
        <v>290</v>
      </c>
      <c r="AJ116" s="143" t="str">
        <f t="shared" si="46"/>
        <v>Pending</v>
      </c>
      <c r="AK116" s="154"/>
      <c r="AL116" s="155"/>
      <c r="AM116" s="154"/>
      <c r="AN116" s="143"/>
      <c r="AO116" s="155"/>
      <c r="AP116" s="156"/>
      <c r="AQ116" s="141"/>
      <c r="AV116" s="146"/>
    </row>
    <row r="117" spans="1:48" ht="89.25" x14ac:dyDescent="0.25">
      <c r="A117" s="151" t="s">
        <v>111</v>
      </c>
      <c r="B117" s="161" t="s">
        <v>88</v>
      </c>
      <c r="C117" s="148" t="s">
        <v>707</v>
      </c>
      <c r="D117" s="143" t="s">
        <v>89</v>
      </c>
      <c r="E117" s="143" t="s">
        <v>54</v>
      </c>
      <c r="F117" s="143" t="s">
        <v>222</v>
      </c>
      <c r="G117" s="152">
        <v>45744</v>
      </c>
      <c r="H117" s="149">
        <f>MONTH(Table1[[#This Row],[Received Date]])</f>
        <v>3</v>
      </c>
      <c r="I117" s="149">
        <f>YEAR(Table1[[#This Row],[Received Date]])</f>
        <v>2025</v>
      </c>
      <c r="J117" s="150" t="s">
        <v>676</v>
      </c>
      <c r="K117" s="143" t="s">
        <v>346</v>
      </c>
      <c r="L117" s="144" t="str">
        <f t="shared" si="28"/>
        <v>Axle</v>
      </c>
      <c r="M117" s="144" t="s">
        <v>708</v>
      </c>
      <c r="N117" s="143" t="s">
        <v>113</v>
      </c>
      <c r="O117" s="143" t="str">
        <f t="shared" si="47"/>
        <v/>
      </c>
      <c r="P117" s="149" t="str">
        <f t="shared" si="48"/>
        <v/>
      </c>
      <c r="Q117" s="149" t="str">
        <f t="shared" si="49"/>
        <v/>
      </c>
      <c r="R117" s="153" t="str">
        <f t="shared" si="50"/>
        <v>count</v>
      </c>
      <c r="S117" s="149" t="s">
        <v>709</v>
      </c>
      <c r="T117" s="281" t="s">
        <v>182</v>
      </c>
      <c r="U117" s="149">
        <v>1</v>
      </c>
      <c r="V117" s="143" t="s">
        <v>706</v>
      </c>
      <c r="W117" s="143" t="s">
        <v>114</v>
      </c>
      <c r="X117" s="143" t="s">
        <v>136</v>
      </c>
      <c r="Y117" s="175" t="s">
        <v>137</v>
      </c>
      <c r="Z117" s="143" t="s">
        <v>144</v>
      </c>
      <c r="AA117" s="143" t="s">
        <v>139</v>
      </c>
      <c r="AB117" s="143" t="s">
        <v>466</v>
      </c>
      <c r="AC117" s="144" t="s">
        <v>97</v>
      </c>
      <c r="AD117" s="157" t="s">
        <v>97</v>
      </c>
      <c r="AE117" s="143"/>
      <c r="AF117" s="143"/>
      <c r="AG117" s="143"/>
      <c r="AH117" s="154"/>
      <c r="AI117" s="143">
        <f t="shared" ca="1" si="45"/>
        <v>290</v>
      </c>
      <c r="AJ117" s="143" t="str">
        <f t="shared" si="46"/>
        <v>Pending</v>
      </c>
      <c r="AK117" s="154"/>
      <c r="AL117" s="155"/>
      <c r="AM117" s="154"/>
      <c r="AN117" s="143"/>
      <c r="AO117" s="155"/>
      <c r="AP117" s="156"/>
      <c r="AQ117" s="141"/>
      <c r="AV117" s="146"/>
    </row>
    <row r="118" spans="1:48" ht="84.75" hidden="1" customHeight="1" x14ac:dyDescent="0.25">
      <c r="A118" s="151" t="s">
        <v>111</v>
      </c>
      <c r="B118" s="161" t="s">
        <v>88</v>
      </c>
      <c r="C118" s="148" t="s">
        <v>710</v>
      </c>
      <c r="D118" s="143" t="s">
        <v>89</v>
      </c>
      <c r="E118" s="143" t="s">
        <v>54</v>
      </c>
      <c r="F118" s="143" t="s">
        <v>222</v>
      </c>
      <c r="G118" s="152">
        <v>45749</v>
      </c>
      <c r="H118" s="149">
        <f>MONTH(Table1[[#This Row],[Received Date]])</f>
        <v>4</v>
      </c>
      <c r="I118" s="149">
        <f>YEAR(Table1[[#This Row],[Received Date]])</f>
        <v>2025</v>
      </c>
      <c r="J118" s="143" t="s">
        <v>326</v>
      </c>
      <c r="K118" s="143" t="s">
        <v>181</v>
      </c>
      <c r="L118" s="144" t="str">
        <f t="shared" si="28"/>
        <v>Cab</v>
      </c>
      <c r="M118" s="144">
        <v>517416</v>
      </c>
      <c r="N118" s="143" t="s">
        <v>113</v>
      </c>
      <c r="O118" s="143" t="str">
        <f t="shared" si="47"/>
        <v/>
      </c>
      <c r="P118" s="149" t="str">
        <f t="shared" si="48"/>
        <v/>
      </c>
      <c r="Q118" s="149" t="str">
        <f t="shared" si="49"/>
        <v/>
      </c>
      <c r="R118" s="153" t="str">
        <f t="shared" si="50"/>
        <v>count</v>
      </c>
      <c r="S118" s="149">
        <v>505922</v>
      </c>
      <c r="T118" s="281" t="s">
        <v>182</v>
      </c>
      <c r="U118" s="149">
        <v>1</v>
      </c>
      <c r="V118" s="143" t="s">
        <v>711</v>
      </c>
      <c r="W118" s="143" t="s">
        <v>114</v>
      </c>
      <c r="X118" s="143" t="s">
        <v>103</v>
      </c>
      <c r="Y118" s="175" t="s">
        <v>137</v>
      </c>
      <c r="Z118" s="143" t="s">
        <v>144</v>
      </c>
      <c r="AA118" s="143" t="s">
        <v>712</v>
      </c>
      <c r="AB118" s="143" t="s">
        <v>712</v>
      </c>
      <c r="AC118" s="144" t="s">
        <v>97</v>
      </c>
      <c r="AD118" s="157" t="s">
        <v>97</v>
      </c>
      <c r="AE118" s="143"/>
      <c r="AF118" s="143"/>
      <c r="AG118" s="143"/>
      <c r="AH118" s="154"/>
      <c r="AI118" s="143">
        <f t="shared" ca="1" si="45"/>
        <v>285</v>
      </c>
      <c r="AJ118" s="143" t="str">
        <f t="shared" si="46"/>
        <v>Pending</v>
      </c>
      <c r="AK118" s="154"/>
      <c r="AL118" s="155"/>
      <c r="AM118" s="154"/>
      <c r="AN118" s="143"/>
      <c r="AO118" s="155"/>
      <c r="AP118" s="156"/>
      <c r="AQ118" s="141"/>
      <c r="AT118" s="141" t="s">
        <v>713</v>
      </c>
      <c r="AV118" s="146"/>
    </row>
    <row r="119" spans="1:48" ht="89.25" hidden="1" x14ac:dyDescent="0.25">
      <c r="A119" s="151" t="s">
        <v>111</v>
      </c>
      <c r="B119" s="161" t="s">
        <v>88</v>
      </c>
      <c r="C119" s="148" t="s">
        <v>714</v>
      </c>
      <c r="D119" s="143" t="s">
        <v>89</v>
      </c>
      <c r="E119" s="143" t="s">
        <v>54</v>
      </c>
      <c r="F119" s="143" t="s">
        <v>222</v>
      </c>
      <c r="G119" s="152">
        <v>45749</v>
      </c>
      <c r="H119" s="149">
        <f>MONTH(Table1[[#This Row],[Received Date]])</f>
        <v>4</v>
      </c>
      <c r="I119" s="149">
        <f>YEAR(Table1[[#This Row],[Received Date]])</f>
        <v>2025</v>
      </c>
      <c r="J119" s="143" t="s">
        <v>120</v>
      </c>
      <c r="K119" s="143" t="s">
        <v>346</v>
      </c>
      <c r="L119" s="144" t="str">
        <f t="shared" si="28"/>
        <v>Axle</v>
      </c>
      <c r="M119" s="144">
        <v>517415</v>
      </c>
      <c r="N119" s="143" t="s">
        <v>113</v>
      </c>
      <c r="O119" s="143" t="str">
        <f t="shared" si="47"/>
        <v/>
      </c>
      <c r="P119" s="149" t="str">
        <f t="shared" si="48"/>
        <v/>
      </c>
      <c r="Q119" s="149" t="str">
        <f t="shared" si="49"/>
        <v/>
      </c>
      <c r="R119" s="153" t="str">
        <f t="shared" si="50"/>
        <v>count</v>
      </c>
      <c r="S119" s="149">
        <v>507494</v>
      </c>
      <c r="T119" s="281" t="s">
        <v>182</v>
      </c>
      <c r="U119" s="149">
        <v>1</v>
      </c>
      <c r="V119" s="143" t="s">
        <v>715</v>
      </c>
      <c r="W119" s="143" t="s">
        <v>114</v>
      </c>
      <c r="X119" s="143" t="s">
        <v>206</v>
      </c>
      <c r="Y119" s="175" t="s">
        <v>137</v>
      </c>
      <c r="Z119" s="143" t="s">
        <v>144</v>
      </c>
      <c r="AA119" s="143" t="s">
        <v>716</v>
      </c>
      <c r="AB119" s="143" t="s">
        <v>717</v>
      </c>
      <c r="AC119" s="144" t="s">
        <v>97</v>
      </c>
      <c r="AD119" s="157" t="s">
        <v>97</v>
      </c>
      <c r="AE119" s="143"/>
      <c r="AF119" s="143"/>
      <c r="AG119" s="143"/>
      <c r="AH119" s="154"/>
      <c r="AI119" s="143">
        <f t="shared" ca="1" si="45"/>
        <v>285</v>
      </c>
      <c r="AJ119" s="143" t="str">
        <f t="shared" si="46"/>
        <v>Pending</v>
      </c>
      <c r="AK119" s="154"/>
      <c r="AL119" s="155"/>
      <c r="AM119" s="154"/>
      <c r="AN119" s="143"/>
      <c r="AO119" s="155"/>
      <c r="AP119" s="156"/>
      <c r="AQ119" s="141"/>
      <c r="AV119" s="146"/>
    </row>
    <row r="120" spans="1:48" ht="89.25" x14ac:dyDescent="0.25">
      <c r="A120" s="151" t="s">
        <v>111</v>
      </c>
      <c r="B120" s="161" t="s">
        <v>88</v>
      </c>
      <c r="C120" s="148" t="s">
        <v>718</v>
      </c>
      <c r="D120" s="143" t="s">
        <v>89</v>
      </c>
      <c r="E120" s="143" t="s">
        <v>54</v>
      </c>
      <c r="F120" s="143" t="s">
        <v>222</v>
      </c>
      <c r="G120" s="152">
        <v>45749</v>
      </c>
      <c r="H120" s="149">
        <f>MONTH(Table1[[#This Row],[Received Date]])</f>
        <v>4</v>
      </c>
      <c r="I120" s="149">
        <f>YEAR(Table1[[#This Row],[Received Date]])</f>
        <v>2025</v>
      </c>
      <c r="J120" s="143" t="s">
        <v>119</v>
      </c>
      <c r="K120" s="143" t="s">
        <v>346</v>
      </c>
      <c r="L120" s="144" t="str">
        <f t="shared" si="28"/>
        <v>Axle</v>
      </c>
      <c r="M120" s="144" t="s">
        <v>719</v>
      </c>
      <c r="N120" s="143" t="s">
        <v>113</v>
      </c>
      <c r="O120" s="143" t="str">
        <f t="shared" si="47"/>
        <v/>
      </c>
      <c r="P120" s="149" t="str">
        <f t="shared" si="48"/>
        <v/>
      </c>
      <c r="Q120" s="149" t="str">
        <f t="shared" si="49"/>
        <v/>
      </c>
      <c r="R120" s="153" t="str">
        <f t="shared" si="50"/>
        <v>count</v>
      </c>
      <c r="S120" s="149">
        <v>508001</v>
      </c>
      <c r="T120" s="281" t="s">
        <v>182</v>
      </c>
      <c r="U120" s="149">
        <v>1</v>
      </c>
      <c r="V120" s="143" t="s">
        <v>720</v>
      </c>
      <c r="W120" s="143" t="s">
        <v>114</v>
      </c>
      <c r="X120" s="143" t="s">
        <v>136</v>
      </c>
      <c r="Y120" s="175" t="s">
        <v>137</v>
      </c>
      <c r="Z120" s="143" t="s">
        <v>144</v>
      </c>
      <c r="AA120" s="143" t="s">
        <v>139</v>
      </c>
      <c r="AB120" s="143" t="s">
        <v>466</v>
      </c>
      <c r="AC120" s="144" t="s">
        <v>97</v>
      </c>
      <c r="AD120" s="157" t="s">
        <v>97</v>
      </c>
      <c r="AE120" s="143"/>
      <c r="AF120" s="143"/>
      <c r="AG120" s="143"/>
      <c r="AH120" s="154"/>
      <c r="AI120" s="143">
        <f t="shared" ca="1" si="45"/>
        <v>285</v>
      </c>
      <c r="AJ120" s="143" t="str">
        <f t="shared" si="46"/>
        <v>Pending</v>
      </c>
      <c r="AK120" s="154"/>
      <c r="AL120" s="155"/>
      <c r="AM120" s="154"/>
      <c r="AN120" s="143"/>
      <c r="AO120" s="155"/>
      <c r="AP120" s="156"/>
      <c r="AQ120" s="141"/>
      <c r="AV120" s="146"/>
    </row>
    <row r="121" spans="1:48" ht="89.25" hidden="1" x14ac:dyDescent="0.25">
      <c r="A121" s="151" t="s">
        <v>111</v>
      </c>
      <c r="B121" s="161" t="s">
        <v>88</v>
      </c>
      <c r="C121" s="148" t="s">
        <v>721</v>
      </c>
      <c r="D121" s="143" t="s">
        <v>89</v>
      </c>
      <c r="E121" s="143" t="s">
        <v>54</v>
      </c>
      <c r="F121" s="143" t="s">
        <v>222</v>
      </c>
      <c r="G121" s="152">
        <v>45750</v>
      </c>
      <c r="H121" s="149">
        <f>MONTH(Table1[[#This Row],[Received Date]])</f>
        <v>4</v>
      </c>
      <c r="I121" s="149">
        <f>YEAR(Table1[[#This Row],[Received Date]])</f>
        <v>2025</v>
      </c>
      <c r="J121" s="143" t="s">
        <v>722</v>
      </c>
      <c r="K121" s="143" t="s">
        <v>181</v>
      </c>
      <c r="L121" s="144" t="str">
        <f t="shared" si="28"/>
        <v>Cab</v>
      </c>
      <c r="M121" s="144">
        <v>517424</v>
      </c>
      <c r="N121" s="143" t="s">
        <v>113</v>
      </c>
      <c r="O121" s="143" t="str">
        <f t="shared" si="47"/>
        <v/>
      </c>
      <c r="P121" s="149" t="str">
        <f t="shared" si="48"/>
        <v/>
      </c>
      <c r="Q121" s="149" t="str">
        <f t="shared" si="49"/>
        <v/>
      </c>
      <c r="R121" s="153" t="str">
        <f t="shared" si="50"/>
        <v>count</v>
      </c>
      <c r="S121" s="149">
        <v>517424</v>
      </c>
      <c r="T121" s="281">
        <v>45750</v>
      </c>
      <c r="U121" s="149">
        <v>1</v>
      </c>
      <c r="V121" s="143" t="s">
        <v>723</v>
      </c>
      <c r="W121" s="143" t="s">
        <v>114</v>
      </c>
      <c r="X121" s="143" t="s">
        <v>115</v>
      </c>
      <c r="Y121" s="144" t="s">
        <v>137</v>
      </c>
      <c r="Z121" s="143" t="s">
        <v>144</v>
      </c>
      <c r="AA121" s="143" t="s">
        <v>724</v>
      </c>
      <c r="AB121" s="143" t="s">
        <v>725</v>
      </c>
      <c r="AC121" s="144" t="s">
        <v>97</v>
      </c>
      <c r="AD121" s="144" t="s">
        <v>97</v>
      </c>
      <c r="AE121" s="143"/>
      <c r="AF121" s="143"/>
      <c r="AG121" s="143"/>
      <c r="AH121" s="154"/>
      <c r="AI121" s="143">
        <f t="shared" ca="1" si="45"/>
        <v>284</v>
      </c>
      <c r="AJ121" s="143" t="str">
        <f t="shared" si="46"/>
        <v>Pending</v>
      </c>
      <c r="AK121" s="154"/>
      <c r="AL121" s="155"/>
      <c r="AM121" s="154"/>
      <c r="AN121" s="143"/>
      <c r="AO121" s="155"/>
      <c r="AP121" s="156"/>
      <c r="AQ121" s="141"/>
      <c r="AV121" s="146"/>
    </row>
    <row r="122" spans="1:48" ht="89.25" hidden="1" x14ac:dyDescent="0.25">
      <c r="A122" s="151" t="s">
        <v>111</v>
      </c>
      <c r="B122" s="161" t="s">
        <v>88</v>
      </c>
      <c r="C122" s="148" t="s">
        <v>726</v>
      </c>
      <c r="D122" s="143" t="s">
        <v>89</v>
      </c>
      <c r="E122" s="143" t="s">
        <v>54</v>
      </c>
      <c r="F122" s="143" t="s">
        <v>222</v>
      </c>
      <c r="G122" s="152">
        <v>45750</v>
      </c>
      <c r="H122" s="149">
        <f>MONTH(Table1[[#This Row],[Received Date]])</f>
        <v>4</v>
      </c>
      <c r="I122" s="149">
        <f>YEAR(Table1[[#This Row],[Received Date]])</f>
        <v>2025</v>
      </c>
      <c r="J122" s="143" t="s">
        <v>119</v>
      </c>
      <c r="K122" s="143" t="s">
        <v>346</v>
      </c>
      <c r="L122" s="144" t="str">
        <f t="shared" si="28"/>
        <v>Axle</v>
      </c>
      <c r="M122" s="144">
        <v>517428</v>
      </c>
      <c r="N122" s="143" t="s">
        <v>113</v>
      </c>
      <c r="O122" s="143" t="str">
        <f t="shared" si="47"/>
        <v/>
      </c>
      <c r="P122" s="149" t="str">
        <f t="shared" si="48"/>
        <v/>
      </c>
      <c r="Q122" s="149" t="str">
        <f t="shared" si="49"/>
        <v/>
      </c>
      <c r="R122" s="153" t="str">
        <f t="shared" si="50"/>
        <v>count</v>
      </c>
      <c r="S122" s="149">
        <v>507782</v>
      </c>
      <c r="T122" s="281" t="s">
        <v>182</v>
      </c>
      <c r="U122" s="149">
        <v>1</v>
      </c>
      <c r="V122" s="143" t="s">
        <v>715</v>
      </c>
      <c r="W122" s="143" t="s">
        <v>114</v>
      </c>
      <c r="X122" s="143" t="s">
        <v>206</v>
      </c>
      <c r="Y122" s="175" t="s">
        <v>137</v>
      </c>
      <c r="Z122" s="143" t="s">
        <v>144</v>
      </c>
      <c r="AA122" s="143" t="s">
        <v>716</v>
      </c>
      <c r="AB122" s="143" t="s">
        <v>717</v>
      </c>
      <c r="AC122" s="144" t="s">
        <v>97</v>
      </c>
      <c r="AD122" s="157" t="s">
        <v>97</v>
      </c>
      <c r="AE122" s="143"/>
      <c r="AF122" s="143"/>
      <c r="AG122" s="143"/>
      <c r="AH122" s="154"/>
      <c r="AI122" s="143">
        <f t="shared" ca="1" si="45"/>
        <v>284</v>
      </c>
      <c r="AJ122" s="143" t="str">
        <f t="shared" si="46"/>
        <v>Pending</v>
      </c>
      <c r="AK122" s="154"/>
      <c r="AL122" s="155"/>
      <c r="AM122" s="154"/>
      <c r="AN122" s="143"/>
      <c r="AO122" s="155"/>
      <c r="AP122" s="156"/>
      <c r="AQ122" s="141"/>
      <c r="AV122" s="146"/>
    </row>
    <row r="123" spans="1:48" ht="89.25" hidden="1" x14ac:dyDescent="0.25">
      <c r="A123" s="151" t="s">
        <v>111</v>
      </c>
      <c r="B123" s="161" t="s">
        <v>88</v>
      </c>
      <c r="C123" s="148" t="s">
        <v>727</v>
      </c>
      <c r="D123" s="143" t="s">
        <v>89</v>
      </c>
      <c r="E123" s="143" t="s">
        <v>54</v>
      </c>
      <c r="F123" s="143" t="s">
        <v>222</v>
      </c>
      <c r="G123" s="152">
        <v>45751</v>
      </c>
      <c r="H123" s="149">
        <f>MONTH(Table1[[#This Row],[Received Date]])</f>
        <v>4</v>
      </c>
      <c r="I123" s="149">
        <f>YEAR(Table1[[#This Row],[Received Date]])</f>
        <v>2025</v>
      </c>
      <c r="J123" s="143" t="s">
        <v>180</v>
      </c>
      <c r="K123" s="143" t="s">
        <v>305</v>
      </c>
      <c r="L123" s="144" t="str">
        <f t="shared" si="28"/>
        <v>Cab</v>
      </c>
      <c r="M123" s="144">
        <v>517431</v>
      </c>
      <c r="N123" s="143" t="s">
        <v>113</v>
      </c>
      <c r="O123" s="143" t="str">
        <f t="shared" si="47"/>
        <v/>
      </c>
      <c r="P123" s="149" t="str">
        <f t="shared" si="48"/>
        <v/>
      </c>
      <c r="Q123" s="149" t="str">
        <f t="shared" si="49"/>
        <v/>
      </c>
      <c r="R123" s="153" t="str">
        <f t="shared" si="50"/>
        <v>count</v>
      </c>
      <c r="S123" s="149">
        <v>504816</v>
      </c>
      <c r="T123" s="281" t="s">
        <v>182</v>
      </c>
      <c r="U123" s="149">
        <v>1</v>
      </c>
      <c r="V123" s="143" t="s">
        <v>728</v>
      </c>
      <c r="W123" s="143" t="s">
        <v>114</v>
      </c>
      <c r="X123" s="143" t="s">
        <v>132</v>
      </c>
      <c r="Y123" s="175" t="s">
        <v>137</v>
      </c>
      <c r="Z123" s="143" t="s">
        <v>144</v>
      </c>
      <c r="AA123" s="143" t="s">
        <v>724</v>
      </c>
      <c r="AB123" s="143" t="s">
        <v>729</v>
      </c>
      <c r="AC123" s="144" t="s">
        <v>97</v>
      </c>
      <c r="AD123" s="157" t="s">
        <v>97</v>
      </c>
      <c r="AE123" s="143"/>
      <c r="AF123" s="143"/>
      <c r="AG123" s="143"/>
      <c r="AH123" s="154"/>
      <c r="AI123" s="143">
        <f t="shared" ca="1" si="45"/>
        <v>283</v>
      </c>
      <c r="AJ123" s="143" t="str">
        <f t="shared" si="46"/>
        <v>Pending</v>
      </c>
      <c r="AK123" s="154"/>
      <c r="AL123" s="155"/>
      <c r="AM123" s="154"/>
      <c r="AN123" s="143"/>
      <c r="AO123" s="155"/>
      <c r="AP123" s="156"/>
      <c r="AQ123" s="141"/>
      <c r="AV123" s="146"/>
    </row>
    <row r="124" spans="1:48" ht="89.25" hidden="1" x14ac:dyDescent="0.25">
      <c r="A124" s="151" t="s">
        <v>111</v>
      </c>
      <c r="B124" s="161" t="s">
        <v>88</v>
      </c>
      <c r="C124" s="148" t="s">
        <v>730</v>
      </c>
      <c r="D124" s="143" t="s">
        <v>89</v>
      </c>
      <c r="E124" s="143" t="s">
        <v>54</v>
      </c>
      <c r="F124" s="143" t="s">
        <v>222</v>
      </c>
      <c r="G124" s="152">
        <v>45751</v>
      </c>
      <c r="H124" s="149">
        <f>MONTH(Table1[[#This Row],[Received Date]])</f>
        <v>4</v>
      </c>
      <c r="I124" s="149">
        <f>YEAR(Table1[[#This Row],[Received Date]])</f>
        <v>2025</v>
      </c>
      <c r="J124" s="143" t="s">
        <v>119</v>
      </c>
      <c r="K124" s="143" t="s">
        <v>346</v>
      </c>
      <c r="L124" s="144" t="str">
        <f t="shared" si="28"/>
        <v>Axle</v>
      </c>
      <c r="M124" s="144">
        <v>517438</v>
      </c>
      <c r="N124" s="143" t="s">
        <v>113</v>
      </c>
      <c r="O124" s="143" t="str">
        <f t="shared" si="47"/>
        <v/>
      </c>
      <c r="P124" s="149" t="str">
        <f t="shared" si="48"/>
        <v/>
      </c>
      <c r="Q124" s="149" t="str">
        <f t="shared" si="49"/>
        <v/>
      </c>
      <c r="R124" s="153" t="str">
        <f t="shared" si="50"/>
        <v>count</v>
      </c>
      <c r="S124" s="149">
        <v>507783</v>
      </c>
      <c r="T124" s="281" t="s">
        <v>182</v>
      </c>
      <c r="U124" s="149">
        <v>1</v>
      </c>
      <c r="V124" s="143" t="s">
        <v>715</v>
      </c>
      <c r="W124" s="143" t="s">
        <v>114</v>
      </c>
      <c r="X124" s="143" t="s">
        <v>206</v>
      </c>
      <c r="Y124" s="175" t="s">
        <v>137</v>
      </c>
      <c r="Z124" s="143" t="s">
        <v>144</v>
      </c>
      <c r="AA124" s="143" t="s">
        <v>716</v>
      </c>
      <c r="AB124" s="143" t="s">
        <v>717</v>
      </c>
      <c r="AC124" s="144" t="s">
        <v>97</v>
      </c>
      <c r="AD124" s="157" t="s">
        <v>97</v>
      </c>
      <c r="AE124" s="143"/>
      <c r="AF124" s="143"/>
      <c r="AG124" s="143"/>
      <c r="AH124" s="154"/>
      <c r="AI124" s="143">
        <f t="shared" ca="1" si="45"/>
        <v>283</v>
      </c>
      <c r="AJ124" s="143" t="str">
        <f t="shared" si="46"/>
        <v>Pending</v>
      </c>
      <c r="AK124" s="154"/>
      <c r="AL124" s="155"/>
      <c r="AM124" s="154"/>
      <c r="AN124" s="143"/>
      <c r="AO124" s="155"/>
      <c r="AP124" s="156"/>
      <c r="AQ124" s="141"/>
      <c r="AV124" s="146"/>
    </row>
    <row r="125" spans="1:48" ht="89.25" hidden="1" x14ac:dyDescent="0.25">
      <c r="A125" s="151" t="s">
        <v>111</v>
      </c>
      <c r="B125" s="161" t="s">
        <v>88</v>
      </c>
      <c r="C125" s="148" t="s">
        <v>731</v>
      </c>
      <c r="D125" s="143" t="s">
        <v>89</v>
      </c>
      <c r="E125" s="143" t="s">
        <v>54</v>
      </c>
      <c r="F125" s="143" t="s">
        <v>222</v>
      </c>
      <c r="G125" s="152">
        <v>45754</v>
      </c>
      <c r="H125" s="149">
        <f>MONTH(Table1[[#This Row],[Received Date]])</f>
        <v>4</v>
      </c>
      <c r="I125" s="149">
        <f>YEAR(Table1[[#This Row],[Received Date]])</f>
        <v>2025</v>
      </c>
      <c r="J125" s="143" t="s">
        <v>120</v>
      </c>
      <c r="K125" s="143" t="s">
        <v>346</v>
      </c>
      <c r="L125" s="144" t="str">
        <f t="shared" si="28"/>
        <v>Axle</v>
      </c>
      <c r="M125" s="144">
        <v>517440</v>
      </c>
      <c r="N125" s="143" t="s">
        <v>113</v>
      </c>
      <c r="O125" s="143" t="str">
        <f t="shared" si="47"/>
        <v/>
      </c>
      <c r="P125" s="149" t="str">
        <f t="shared" si="48"/>
        <v/>
      </c>
      <c r="Q125" s="149" t="str">
        <f t="shared" si="49"/>
        <v/>
      </c>
      <c r="R125" s="153" t="str">
        <f t="shared" si="50"/>
        <v>count</v>
      </c>
      <c r="S125" s="149">
        <v>507636</v>
      </c>
      <c r="T125" s="281" t="s">
        <v>182</v>
      </c>
      <c r="U125" s="149">
        <v>1</v>
      </c>
      <c r="V125" s="143" t="s">
        <v>715</v>
      </c>
      <c r="W125" s="143" t="s">
        <v>114</v>
      </c>
      <c r="X125" s="143" t="s">
        <v>206</v>
      </c>
      <c r="Y125" s="175" t="s">
        <v>137</v>
      </c>
      <c r="Z125" s="143" t="s">
        <v>144</v>
      </c>
      <c r="AA125" s="143" t="s">
        <v>716</v>
      </c>
      <c r="AB125" s="143" t="s">
        <v>717</v>
      </c>
      <c r="AC125" s="144" t="s">
        <v>97</v>
      </c>
      <c r="AD125" s="157" t="s">
        <v>97</v>
      </c>
      <c r="AE125" s="143"/>
      <c r="AF125" s="143"/>
      <c r="AG125" s="143"/>
      <c r="AH125" s="154"/>
      <c r="AI125" s="143">
        <f t="shared" ca="1" si="45"/>
        <v>280</v>
      </c>
      <c r="AJ125" s="143" t="str">
        <f t="shared" si="46"/>
        <v>Pending</v>
      </c>
      <c r="AK125" s="154"/>
      <c r="AL125" s="155"/>
      <c r="AM125" s="154"/>
      <c r="AN125" s="143"/>
      <c r="AO125" s="155"/>
      <c r="AP125" s="156"/>
      <c r="AQ125" s="141"/>
      <c r="AV125" s="146"/>
    </row>
    <row r="126" spans="1:48" ht="89.25" hidden="1" x14ac:dyDescent="0.25">
      <c r="A126" s="151" t="s">
        <v>111</v>
      </c>
      <c r="B126" s="161" t="s">
        <v>88</v>
      </c>
      <c r="C126" s="148" t="s">
        <v>732</v>
      </c>
      <c r="D126" s="143" t="s">
        <v>89</v>
      </c>
      <c r="E126" s="143" t="s">
        <v>54</v>
      </c>
      <c r="F126" s="143" t="s">
        <v>222</v>
      </c>
      <c r="G126" s="152">
        <v>45755</v>
      </c>
      <c r="H126" s="149">
        <f>MONTH(Table1[[#This Row],[Received Date]])</f>
        <v>4</v>
      </c>
      <c r="I126" s="149">
        <f>YEAR(Table1[[#This Row],[Received Date]])</f>
        <v>2025</v>
      </c>
      <c r="J126" s="143" t="s">
        <v>120</v>
      </c>
      <c r="K126" s="143" t="s">
        <v>346</v>
      </c>
      <c r="L126" s="144" t="str">
        <f t="shared" si="28"/>
        <v>Axle</v>
      </c>
      <c r="M126" s="144">
        <v>517444</v>
      </c>
      <c r="N126" s="143" t="s">
        <v>113</v>
      </c>
      <c r="O126" s="143" t="str">
        <f t="shared" si="47"/>
        <v/>
      </c>
      <c r="P126" s="149" t="str">
        <f t="shared" si="48"/>
        <v/>
      </c>
      <c r="Q126" s="149" t="str">
        <f t="shared" si="49"/>
        <v/>
      </c>
      <c r="R126" s="153" t="str">
        <f t="shared" si="50"/>
        <v>count</v>
      </c>
      <c r="S126" s="149">
        <v>507206</v>
      </c>
      <c r="T126" s="281" t="s">
        <v>182</v>
      </c>
      <c r="U126" s="149">
        <v>1</v>
      </c>
      <c r="V126" s="143" t="s">
        <v>715</v>
      </c>
      <c r="W126" s="143" t="s">
        <v>114</v>
      </c>
      <c r="X126" s="143" t="s">
        <v>206</v>
      </c>
      <c r="Y126" s="175" t="s">
        <v>137</v>
      </c>
      <c r="Z126" s="143" t="s">
        <v>144</v>
      </c>
      <c r="AA126" s="143" t="s">
        <v>716</v>
      </c>
      <c r="AB126" s="143" t="s">
        <v>717</v>
      </c>
      <c r="AC126" s="144" t="s">
        <v>97</v>
      </c>
      <c r="AD126" s="157" t="s">
        <v>97</v>
      </c>
      <c r="AE126" s="143"/>
      <c r="AF126" s="143"/>
      <c r="AG126" s="143"/>
      <c r="AH126" s="154"/>
      <c r="AI126" s="143">
        <f t="shared" ca="1" si="45"/>
        <v>279</v>
      </c>
      <c r="AJ126" s="143" t="str">
        <f t="shared" si="46"/>
        <v>Pending</v>
      </c>
      <c r="AK126" s="154"/>
      <c r="AL126" s="155"/>
      <c r="AM126" s="154"/>
      <c r="AN126" s="143"/>
      <c r="AO126" s="155"/>
      <c r="AP126" s="156"/>
      <c r="AQ126" s="141"/>
      <c r="AV126" s="146"/>
    </row>
    <row r="127" spans="1:48" ht="89.25" hidden="1" x14ac:dyDescent="0.25">
      <c r="A127" s="151" t="s">
        <v>111</v>
      </c>
      <c r="B127" s="161" t="s">
        <v>88</v>
      </c>
      <c r="C127" s="148" t="s">
        <v>733</v>
      </c>
      <c r="D127" s="143" t="s">
        <v>89</v>
      </c>
      <c r="E127" s="143" t="s">
        <v>54</v>
      </c>
      <c r="F127" s="143" t="s">
        <v>222</v>
      </c>
      <c r="G127" s="152">
        <v>45755</v>
      </c>
      <c r="H127" s="149">
        <f>MONTH(Table1[[#This Row],[Received Date]])</f>
        <v>4</v>
      </c>
      <c r="I127" s="149">
        <f>YEAR(Table1[[#This Row],[Received Date]])</f>
        <v>2025</v>
      </c>
      <c r="J127" s="143" t="s">
        <v>120</v>
      </c>
      <c r="K127" s="143" t="s">
        <v>346</v>
      </c>
      <c r="L127" s="144" t="str">
        <f t="shared" si="28"/>
        <v>Axle</v>
      </c>
      <c r="M127" s="144">
        <v>517446</v>
      </c>
      <c r="N127" s="143" t="s">
        <v>113</v>
      </c>
      <c r="O127" s="143" t="str">
        <f t="shared" si="47"/>
        <v/>
      </c>
      <c r="P127" s="149" t="str">
        <f t="shared" si="48"/>
        <v/>
      </c>
      <c r="Q127" s="149" t="str">
        <f t="shared" si="49"/>
        <v/>
      </c>
      <c r="R127" s="153" t="str">
        <f t="shared" si="50"/>
        <v>count</v>
      </c>
      <c r="S127" s="149">
        <v>507206</v>
      </c>
      <c r="T127" s="281" t="s">
        <v>182</v>
      </c>
      <c r="U127" s="149">
        <v>1</v>
      </c>
      <c r="V127" s="143" t="s">
        <v>734</v>
      </c>
      <c r="W127" s="143" t="s">
        <v>114</v>
      </c>
      <c r="X127" s="143" t="s">
        <v>132</v>
      </c>
      <c r="Y127" s="175" t="s">
        <v>137</v>
      </c>
      <c r="Z127" s="143" t="s">
        <v>144</v>
      </c>
      <c r="AA127" s="143" t="s">
        <v>735</v>
      </c>
      <c r="AB127" s="143" t="s">
        <v>736</v>
      </c>
      <c r="AC127" s="144" t="s">
        <v>97</v>
      </c>
      <c r="AD127" s="157" t="s">
        <v>97</v>
      </c>
      <c r="AE127" s="143"/>
      <c r="AF127" s="143"/>
      <c r="AG127" s="143"/>
      <c r="AH127" s="154"/>
      <c r="AI127" s="143">
        <f t="shared" ca="1" si="45"/>
        <v>279</v>
      </c>
      <c r="AJ127" s="143" t="str">
        <f t="shared" si="46"/>
        <v>Pending</v>
      </c>
      <c r="AK127" s="154"/>
      <c r="AL127" s="155"/>
      <c r="AM127" s="154"/>
      <c r="AN127" s="143"/>
      <c r="AO127" s="155"/>
      <c r="AP127" s="156"/>
      <c r="AQ127" s="141"/>
      <c r="AV127" s="146"/>
    </row>
    <row r="128" spans="1:48" ht="89.25" hidden="1" x14ac:dyDescent="0.25">
      <c r="A128" s="151" t="s">
        <v>111</v>
      </c>
      <c r="B128" s="161" t="s">
        <v>88</v>
      </c>
      <c r="C128" s="148" t="s">
        <v>737</v>
      </c>
      <c r="D128" s="143" t="s">
        <v>89</v>
      </c>
      <c r="E128" s="143" t="s">
        <v>54</v>
      </c>
      <c r="F128" s="143" t="s">
        <v>222</v>
      </c>
      <c r="G128" s="152">
        <v>45755</v>
      </c>
      <c r="H128" s="149">
        <f>MONTH(Table1[[#This Row],[Received Date]])</f>
        <v>4</v>
      </c>
      <c r="I128" s="149">
        <f>YEAR(Table1[[#This Row],[Received Date]])</f>
        <v>2025</v>
      </c>
      <c r="J128" s="143" t="s">
        <v>119</v>
      </c>
      <c r="K128" s="143" t="s">
        <v>346</v>
      </c>
      <c r="L128" s="144" t="str">
        <f t="shared" si="28"/>
        <v>Axle</v>
      </c>
      <c r="M128" s="144">
        <v>517448</v>
      </c>
      <c r="N128" s="143" t="s">
        <v>113</v>
      </c>
      <c r="O128" s="143" t="str">
        <f t="shared" si="47"/>
        <v/>
      </c>
      <c r="P128" s="149" t="str">
        <f t="shared" si="48"/>
        <v/>
      </c>
      <c r="Q128" s="149" t="str">
        <f t="shared" si="49"/>
        <v/>
      </c>
      <c r="R128" s="153" t="str">
        <f t="shared" si="50"/>
        <v>count</v>
      </c>
      <c r="S128" s="149">
        <v>508001</v>
      </c>
      <c r="T128" s="281" t="s">
        <v>182</v>
      </c>
      <c r="U128" s="149">
        <v>1</v>
      </c>
      <c r="V128" s="143" t="s">
        <v>715</v>
      </c>
      <c r="W128" s="143" t="s">
        <v>114</v>
      </c>
      <c r="X128" s="143" t="s">
        <v>206</v>
      </c>
      <c r="Y128" s="175" t="s">
        <v>137</v>
      </c>
      <c r="Z128" s="143" t="s">
        <v>144</v>
      </c>
      <c r="AA128" s="143" t="s">
        <v>716</v>
      </c>
      <c r="AB128" s="143" t="s">
        <v>717</v>
      </c>
      <c r="AC128" s="144" t="s">
        <v>97</v>
      </c>
      <c r="AD128" s="157" t="s">
        <v>97</v>
      </c>
      <c r="AE128" s="143"/>
      <c r="AF128" s="143"/>
      <c r="AG128" s="143"/>
      <c r="AH128" s="154"/>
      <c r="AI128" s="143">
        <f t="shared" ca="1" si="45"/>
        <v>279</v>
      </c>
      <c r="AJ128" s="143" t="str">
        <f t="shared" si="46"/>
        <v>Pending</v>
      </c>
      <c r="AK128" s="154"/>
      <c r="AL128" s="155"/>
      <c r="AM128" s="154"/>
      <c r="AN128" s="143"/>
      <c r="AO128" s="155"/>
      <c r="AP128" s="156"/>
      <c r="AQ128" s="141"/>
      <c r="AV128" s="146"/>
    </row>
    <row r="129" spans="1:48" ht="89.25" hidden="1" x14ac:dyDescent="0.25">
      <c r="A129" s="151" t="s">
        <v>111</v>
      </c>
      <c r="B129" s="161" t="s">
        <v>88</v>
      </c>
      <c r="C129" s="148" t="s">
        <v>738</v>
      </c>
      <c r="D129" s="143" t="s">
        <v>89</v>
      </c>
      <c r="E129" s="143" t="s">
        <v>54</v>
      </c>
      <c r="F129" s="143" t="s">
        <v>222</v>
      </c>
      <c r="G129" s="152">
        <v>45756</v>
      </c>
      <c r="H129" s="149">
        <f>MONTH(Table1[[#This Row],[Received Date]])</f>
        <v>4</v>
      </c>
      <c r="I129" s="149">
        <f>YEAR(Table1[[#This Row],[Received Date]])</f>
        <v>2025</v>
      </c>
      <c r="J129" s="143" t="s">
        <v>120</v>
      </c>
      <c r="K129" s="143" t="s">
        <v>346</v>
      </c>
      <c r="L129" s="144" t="str">
        <f t="shared" si="28"/>
        <v>Axle</v>
      </c>
      <c r="M129" s="144">
        <v>517454</v>
      </c>
      <c r="N129" s="143" t="s">
        <v>113</v>
      </c>
      <c r="O129" s="143" t="str">
        <f t="shared" si="47"/>
        <v/>
      </c>
      <c r="P129" s="149" t="str">
        <f t="shared" si="48"/>
        <v/>
      </c>
      <c r="Q129" s="149" t="str">
        <f t="shared" si="49"/>
        <v/>
      </c>
      <c r="R129" s="153" t="str">
        <f t="shared" si="50"/>
        <v>count</v>
      </c>
      <c r="S129" s="149">
        <v>507784</v>
      </c>
      <c r="T129" s="281" t="s">
        <v>182</v>
      </c>
      <c r="U129" s="149">
        <v>1</v>
      </c>
      <c r="V129" s="143" t="s">
        <v>715</v>
      </c>
      <c r="W129" s="143" t="s">
        <v>114</v>
      </c>
      <c r="X129" s="143" t="s">
        <v>206</v>
      </c>
      <c r="Y129" s="175" t="s">
        <v>137</v>
      </c>
      <c r="Z129" s="143" t="s">
        <v>144</v>
      </c>
      <c r="AA129" s="143" t="s">
        <v>716</v>
      </c>
      <c r="AB129" s="143" t="s">
        <v>717</v>
      </c>
      <c r="AC129" s="144" t="s">
        <v>97</v>
      </c>
      <c r="AD129" s="157" t="s">
        <v>97</v>
      </c>
      <c r="AE129" s="143"/>
      <c r="AF129" s="143"/>
      <c r="AG129" s="143"/>
      <c r="AH129" s="154"/>
      <c r="AI129" s="143">
        <f t="shared" ca="1" si="45"/>
        <v>278</v>
      </c>
      <c r="AJ129" s="143" t="str">
        <f t="shared" si="46"/>
        <v>Pending</v>
      </c>
      <c r="AK129" s="154"/>
      <c r="AL129" s="155"/>
      <c r="AM129" s="154"/>
      <c r="AN129" s="143"/>
      <c r="AO129" s="155"/>
      <c r="AP129" s="156"/>
      <c r="AQ129" s="141"/>
      <c r="AV129" s="146"/>
    </row>
    <row r="130" spans="1:48" ht="89.25" hidden="1" x14ac:dyDescent="0.25">
      <c r="A130" s="151" t="s">
        <v>111</v>
      </c>
      <c r="B130" s="161" t="s">
        <v>88</v>
      </c>
      <c r="C130" s="148" t="s">
        <v>739</v>
      </c>
      <c r="D130" s="143" t="s">
        <v>89</v>
      </c>
      <c r="E130" s="143" t="s">
        <v>54</v>
      </c>
      <c r="F130" s="143" t="s">
        <v>222</v>
      </c>
      <c r="G130" s="152">
        <v>45757</v>
      </c>
      <c r="H130" s="149">
        <f>MONTH(Table1[[#This Row],[Received Date]])</f>
        <v>4</v>
      </c>
      <c r="I130" s="149">
        <f>YEAR(Table1[[#This Row],[Received Date]])</f>
        <v>2025</v>
      </c>
      <c r="J130" s="143" t="s">
        <v>200</v>
      </c>
      <c r="K130" s="143" t="s">
        <v>346</v>
      </c>
      <c r="L130" s="144" t="str">
        <f t="shared" si="28"/>
        <v>Axle</v>
      </c>
      <c r="M130" s="144">
        <v>517462</v>
      </c>
      <c r="N130" s="143" t="s">
        <v>113</v>
      </c>
      <c r="O130" s="143" t="str">
        <f t="shared" si="47"/>
        <v/>
      </c>
      <c r="P130" s="149" t="str">
        <f t="shared" si="48"/>
        <v/>
      </c>
      <c r="Q130" s="149" t="str">
        <f t="shared" si="49"/>
        <v/>
      </c>
      <c r="R130" s="153" t="str">
        <f t="shared" si="50"/>
        <v>count</v>
      </c>
      <c r="S130" s="149">
        <v>507689</v>
      </c>
      <c r="T130" s="281" t="s">
        <v>182</v>
      </c>
      <c r="U130" s="149">
        <v>1</v>
      </c>
      <c r="V130" s="143" t="s">
        <v>740</v>
      </c>
      <c r="W130" s="143" t="s">
        <v>123</v>
      </c>
      <c r="X130" s="143" t="s">
        <v>1946</v>
      </c>
      <c r="Y130" s="175" t="s">
        <v>137</v>
      </c>
      <c r="Z130" s="143" t="s">
        <v>144</v>
      </c>
      <c r="AA130" s="143" t="s">
        <v>597</v>
      </c>
      <c r="AB130" s="143" t="s">
        <v>598</v>
      </c>
      <c r="AC130" s="144" t="s">
        <v>97</v>
      </c>
      <c r="AD130" s="157" t="s">
        <v>97</v>
      </c>
      <c r="AE130" s="143"/>
      <c r="AF130" s="143"/>
      <c r="AG130" s="143"/>
      <c r="AH130" s="154"/>
      <c r="AI130" s="143">
        <f t="shared" ca="1" si="45"/>
        <v>277</v>
      </c>
      <c r="AJ130" s="143" t="str">
        <f t="shared" si="46"/>
        <v>Pending</v>
      </c>
      <c r="AK130" s="154"/>
      <c r="AL130" s="155"/>
      <c r="AM130" s="154"/>
      <c r="AN130" s="143"/>
      <c r="AO130" s="155"/>
      <c r="AP130" s="156"/>
      <c r="AQ130" s="141"/>
      <c r="AV130" s="146"/>
    </row>
    <row r="131" spans="1:48" ht="102" hidden="1" x14ac:dyDescent="0.25">
      <c r="A131" s="151" t="s">
        <v>111</v>
      </c>
      <c r="B131" s="161" t="s">
        <v>88</v>
      </c>
      <c r="C131" s="148" t="s">
        <v>741</v>
      </c>
      <c r="D131" s="143" t="s">
        <v>89</v>
      </c>
      <c r="E131" s="143" t="s">
        <v>54</v>
      </c>
      <c r="F131" s="143" t="s">
        <v>222</v>
      </c>
      <c r="G131" s="152">
        <v>45761</v>
      </c>
      <c r="H131" s="149">
        <f>MONTH(Table1[[#This Row],[Received Date]])</f>
        <v>4</v>
      </c>
      <c r="I131" s="149">
        <f>YEAR(Table1[[#This Row],[Received Date]])</f>
        <v>2025</v>
      </c>
      <c r="J131" s="143" t="s">
        <v>119</v>
      </c>
      <c r="K131" s="143" t="s">
        <v>346</v>
      </c>
      <c r="L131" s="144" t="str">
        <f t="shared" si="28"/>
        <v>Axle</v>
      </c>
      <c r="M131" s="144">
        <v>517473</v>
      </c>
      <c r="N131" s="143" t="s">
        <v>113</v>
      </c>
      <c r="O131" s="143" t="str">
        <f t="shared" si="47"/>
        <v/>
      </c>
      <c r="P131" s="149" t="str">
        <f t="shared" si="48"/>
        <v/>
      </c>
      <c r="Q131" s="149" t="str">
        <f t="shared" si="49"/>
        <v/>
      </c>
      <c r="R131" s="153" t="str">
        <f t="shared" si="50"/>
        <v>count</v>
      </c>
      <c r="S131" s="149">
        <v>508004</v>
      </c>
      <c r="T131" s="281" t="s">
        <v>182</v>
      </c>
      <c r="U131" s="149">
        <v>1</v>
      </c>
      <c r="V131" s="143" t="s">
        <v>742</v>
      </c>
      <c r="W131" s="143" t="s">
        <v>114</v>
      </c>
      <c r="X131" s="143" t="s">
        <v>206</v>
      </c>
      <c r="Y131" s="175" t="s">
        <v>137</v>
      </c>
      <c r="Z131" s="143" t="s">
        <v>144</v>
      </c>
      <c r="AA131" s="143" t="s">
        <v>716</v>
      </c>
      <c r="AB131" s="143" t="s">
        <v>717</v>
      </c>
      <c r="AC131" s="144" t="s">
        <v>97</v>
      </c>
      <c r="AD131" s="157" t="s">
        <v>97</v>
      </c>
      <c r="AE131" s="143"/>
      <c r="AF131" s="143"/>
      <c r="AG131" s="143"/>
      <c r="AH131" s="154"/>
      <c r="AI131" s="143">
        <f t="shared" ca="1" si="45"/>
        <v>273</v>
      </c>
      <c r="AJ131" s="143" t="str">
        <f t="shared" si="46"/>
        <v>Pending</v>
      </c>
      <c r="AK131" s="154"/>
      <c r="AL131" s="155"/>
      <c r="AM131" s="154"/>
      <c r="AN131" s="143"/>
      <c r="AO131" s="155"/>
      <c r="AP131" s="156"/>
      <c r="AQ131" s="141"/>
      <c r="AV131" s="146"/>
    </row>
    <row r="132" spans="1:48" ht="102" hidden="1" x14ac:dyDescent="0.25">
      <c r="A132" s="151" t="s">
        <v>111</v>
      </c>
      <c r="B132" s="161" t="s">
        <v>88</v>
      </c>
      <c r="C132" s="148" t="s">
        <v>743</v>
      </c>
      <c r="D132" s="143" t="s">
        <v>89</v>
      </c>
      <c r="E132" s="143" t="s">
        <v>54</v>
      </c>
      <c r="F132" s="143" t="s">
        <v>222</v>
      </c>
      <c r="G132" s="152">
        <v>45763</v>
      </c>
      <c r="H132" s="149">
        <f>MONTH(Table1[[#This Row],[Received Date]])</f>
        <v>4</v>
      </c>
      <c r="I132" s="149">
        <f>YEAR(Table1[[#This Row],[Received Date]])</f>
        <v>2025</v>
      </c>
      <c r="J132" s="143" t="s">
        <v>119</v>
      </c>
      <c r="K132" s="143" t="s">
        <v>346</v>
      </c>
      <c r="L132" s="144" t="str">
        <f t="shared" ref="L132:L195" si="51">IF(ISNUMBER(SEARCH("Axle",K132)),"Axle",
IF(ISNUMBER(SEARCH("Deck",K132)),"Deck",
IF(ISNUMBER(SEARCH("Cab",K132)),"Cab",
IF(ISNUMBER(SEARCH("Tank",K132)),"Tank",
IF(ISNUMBER(SEARCH("Grill",K132)),"Grill",
IF(ISNUMBER(SEARCH("Control",K132)),"Control Box",
"Other"))))))</f>
        <v>Axle</v>
      </c>
      <c r="M132" s="144">
        <v>517487</v>
      </c>
      <c r="N132" s="143" t="s">
        <v>113</v>
      </c>
      <c r="O132" s="143" t="str">
        <f t="shared" si="47"/>
        <v/>
      </c>
      <c r="P132" s="149" t="str">
        <f t="shared" si="48"/>
        <v/>
      </c>
      <c r="Q132" s="149" t="str">
        <f t="shared" si="49"/>
        <v/>
      </c>
      <c r="R132" s="153" t="str">
        <f t="shared" si="50"/>
        <v>count</v>
      </c>
      <c r="S132" s="149">
        <v>508008</v>
      </c>
      <c r="T132" s="281" t="s">
        <v>182</v>
      </c>
      <c r="U132" s="149">
        <v>1</v>
      </c>
      <c r="V132" s="143" t="s">
        <v>744</v>
      </c>
      <c r="W132" s="143" t="s">
        <v>114</v>
      </c>
      <c r="X132" s="143" t="s">
        <v>206</v>
      </c>
      <c r="Y132" s="175" t="s">
        <v>137</v>
      </c>
      <c r="Z132" s="143" t="s">
        <v>144</v>
      </c>
      <c r="AA132" s="143" t="s">
        <v>716</v>
      </c>
      <c r="AB132" s="143" t="s">
        <v>717</v>
      </c>
      <c r="AC132" s="144" t="s">
        <v>97</v>
      </c>
      <c r="AD132" s="157" t="s">
        <v>97</v>
      </c>
      <c r="AE132" s="143"/>
      <c r="AF132" s="143"/>
      <c r="AG132" s="143"/>
      <c r="AH132" s="154"/>
      <c r="AI132" s="143">
        <f t="shared" ca="1" si="45"/>
        <v>271</v>
      </c>
      <c r="AJ132" s="143" t="str">
        <f t="shared" si="46"/>
        <v>Pending</v>
      </c>
      <c r="AK132" s="154"/>
      <c r="AL132" s="155"/>
      <c r="AM132" s="154"/>
      <c r="AN132" s="143"/>
      <c r="AO132" s="155"/>
      <c r="AP132" s="156"/>
      <c r="AQ132" s="141"/>
      <c r="AV132" s="146"/>
    </row>
    <row r="133" spans="1:48" ht="102" hidden="1" x14ac:dyDescent="0.25">
      <c r="A133" s="151" t="s">
        <v>111</v>
      </c>
      <c r="B133" s="161" t="s">
        <v>88</v>
      </c>
      <c r="C133" s="148" t="s">
        <v>745</v>
      </c>
      <c r="D133" s="143" t="s">
        <v>89</v>
      </c>
      <c r="E133" s="143" t="s">
        <v>54</v>
      </c>
      <c r="F133" s="143" t="s">
        <v>222</v>
      </c>
      <c r="G133" s="152">
        <v>45771</v>
      </c>
      <c r="H133" s="149">
        <f>MONTH(Table1[[#This Row],[Received Date]])</f>
        <v>4</v>
      </c>
      <c r="I133" s="149">
        <f>YEAR(Table1[[#This Row],[Received Date]])</f>
        <v>2025</v>
      </c>
      <c r="J133" s="143" t="s">
        <v>119</v>
      </c>
      <c r="K133" s="143" t="s">
        <v>346</v>
      </c>
      <c r="L133" s="144" t="str">
        <f t="shared" si="51"/>
        <v>Axle</v>
      </c>
      <c r="M133" s="144">
        <v>517518</v>
      </c>
      <c r="N133" s="143" t="s">
        <v>113</v>
      </c>
      <c r="O133" s="143" t="str">
        <f t="shared" si="47"/>
        <v/>
      </c>
      <c r="P133" s="149" t="str">
        <f t="shared" si="48"/>
        <v/>
      </c>
      <c r="Q133" s="149" t="str">
        <f t="shared" si="49"/>
        <v/>
      </c>
      <c r="R133" s="153" t="str">
        <f t="shared" si="50"/>
        <v>count</v>
      </c>
      <c r="S133" s="149">
        <v>508006</v>
      </c>
      <c r="T133" s="281" t="s">
        <v>746</v>
      </c>
      <c r="U133" s="149">
        <v>1</v>
      </c>
      <c r="V133" s="143" t="s">
        <v>744</v>
      </c>
      <c r="W133" s="143" t="s">
        <v>114</v>
      </c>
      <c r="X133" s="143" t="s">
        <v>206</v>
      </c>
      <c r="Y133" s="175" t="s">
        <v>137</v>
      </c>
      <c r="Z133" s="143" t="s">
        <v>144</v>
      </c>
      <c r="AA133" s="143" t="s">
        <v>716</v>
      </c>
      <c r="AB133" s="143" t="s">
        <v>717</v>
      </c>
      <c r="AC133" s="144" t="s">
        <v>97</v>
      </c>
      <c r="AD133" s="157" t="s">
        <v>97</v>
      </c>
      <c r="AE133" s="143"/>
      <c r="AF133" s="143"/>
      <c r="AG133" s="143"/>
      <c r="AH133" s="154"/>
      <c r="AI133" s="143">
        <f t="shared" ca="1" si="45"/>
        <v>263</v>
      </c>
      <c r="AJ133" s="143" t="str">
        <f t="shared" si="46"/>
        <v>Pending</v>
      </c>
      <c r="AK133" s="154"/>
      <c r="AL133" s="155"/>
      <c r="AM133" s="154"/>
      <c r="AN133" s="143"/>
      <c r="AO133" s="155"/>
      <c r="AP133" s="156"/>
      <c r="AQ133" s="141"/>
      <c r="AV133" s="146"/>
    </row>
    <row r="134" spans="1:48" ht="1.5" hidden="1" customHeight="1" x14ac:dyDescent="0.25">
      <c r="A134" s="151" t="s">
        <v>87</v>
      </c>
      <c r="B134" s="143" t="s">
        <v>88</v>
      </c>
      <c r="C134" s="148" t="s">
        <v>747</v>
      </c>
      <c r="D134" s="143" t="s">
        <v>100</v>
      </c>
      <c r="E134" s="143" t="s">
        <v>54</v>
      </c>
      <c r="F134" s="143" t="s">
        <v>222</v>
      </c>
      <c r="G134" s="152">
        <v>45771</v>
      </c>
      <c r="H134" s="149">
        <f>MONTH(Table1[[#This Row],[Received Date]])</f>
        <v>4</v>
      </c>
      <c r="I134" s="149">
        <f>YEAR(Table1[[#This Row],[Received Date]])</f>
        <v>2025</v>
      </c>
      <c r="J134" s="143">
        <v>10651546</v>
      </c>
      <c r="K134" s="143" t="s">
        <v>160</v>
      </c>
      <c r="L134" s="144" t="str">
        <f t="shared" si="51"/>
        <v>Other</v>
      </c>
      <c r="M134" s="144" t="s">
        <v>748</v>
      </c>
      <c r="N134" s="143" t="s">
        <v>96</v>
      </c>
      <c r="O134" s="143" t="str">
        <f t="shared" si="47"/>
        <v/>
      </c>
      <c r="P134" s="149" t="str">
        <f t="shared" si="48"/>
        <v/>
      </c>
      <c r="Q134" s="149" t="str">
        <f t="shared" si="49"/>
        <v/>
      </c>
      <c r="R134" s="153" t="str">
        <f t="shared" si="50"/>
        <v>count</v>
      </c>
      <c r="S134" s="149" t="s">
        <v>749</v>
      </c>
      <c r="T134" s="281" t="s">
        <v>182</v>
      </c>
      <c r="U134" s="149">
        <v>5</v>
      </c>
      <c r="V134" s="143" t="s">
        <v>750</v>
      </c>
      <c r="W134" s="143" t="s">
        <v>114</v>
      </c>
      <c r="X134" s="143" t="s">
        <v>136</v>
      </c>
      <c r="Y134" s="175" t="s">
        <v>142</v>
      </c>
      <c r="Z134" s="143" t="s">
        <v>144</v>
      </c>
      <c r="AA134" s="143" t="s">
        <v>751</v>
      </c>
      <c r="AB134" s="143" t="s">
        <v>752</v>
      </c>
      <c r="AC134" s="144" t="s">
        <v>97</v>
      </c>
      <c r="AD134" s="157" t="s">
        <v>97</v>
      </c>
      <c r="AE134" s="143"/>
      <c r="AF134" s="143"/>
      <c r="AG134" s="143"/>
      <c r="AH134" s="154"/>
      <c r="AI134" s="143">
        <f t="shared" ca="1" si="45"/>
        <v>263</v>
      </c>
      <c r="AJ134" s="143" t="str">
        <f t="shared" si="46"/>
        <v>Pending</v>
      </c>
      <c r="AK134" s="154"/>
      <c r="AL134" s="155"/>
      <c r="AM134" s="154"/>
      <c r="AN134" s="143"/>
      <c r="AO134" s="155"/>
      <c r="AP134" s="156"/>
      <c r="AQ134" s="141"/>
      <c r="AV134" s="146"/>
    </row>
    <row r="135" spans="1:48" ht="42.75" hidden="1" customHeight="1" x14ac:dyDescent="0.25">
      <c r="A135" s="151" t="s">
        <v>111</v>
      </c>
      <c r="B135" s="161" t="s">
        <v>88</v>
      </c>
      <c r="C135" s="148" t="s">
        <v>753</v>
      </c>
      <c r="D135" s="143" t="s">
        <v>89</v>
      </c>
      <c r="E135" s="143" t="s">
        <v>54</v>
      </c>
      <c r="F135" s="143" t="s">
        <v>222</v>
      </c>
      <c r="G135" s="152">
        <v>45772</v>
      </c>
      <c r="H135" s="149">
        <f>MONTH(Table1[[#This Row],[Received Date]])</f>
        <v>4</v>
      </c>
      <c r="I135" s="149">
        <f>YEAR(Table1[[#This Row],[Received Date]])</f>
        <v>2025</v>
      </c>
      <c r="J135" s="143" t="s">
        <v>119</v>
      </c>
      <c r="K135" s="143" t="s">
        <v>346</v>
      </c>
      <c r="L135" s="144" t="str">
        <f t="shared" si="51"/>
        <v>Axle</v>
      </c>
      <c r="M135" s="144">
        <v>517528</v>
      </c>
      <c r="N135" s="143" t="s">
        <v>113</v>
      </c>
      <c r="O135" s="143" t="str">
        <f t="shared" si="47"/>
        <v/>
      </c>
      <c r="P135" s="149" t="str">
        <f t="shared" si="48"/>
        <v/>
      </c>
      <c r="Q135" s="149" t="str">
        <f t="shared" si="49"/>
        <v/>
      </c>
      <c r="R135" s="153" t="str">
        <f t="shared" si="50"/>
        <v>count</v>
      </c>
      <c r="S135" s="149">
        <v>507781</v>
      </c>
      <c r="T135" s="281" t="s">
        <v>182</v>
      </c>
      <c r="U135" s="149">
        <v>1</v>
      </c>
      <c r="V135" s="143" t="s">
        <v>744</v>
      </c>
      <c r="W135" s="143" t="s">
        <v>114</v>
      </c>
      <c r="X135" s="143" t="s">
        <v>206</v>
      </c>
      <c r="Y135" s="175" t="s">
        <v>137</v>
      </c>
      <c r="Z135" s="143" t="s">
        <v>144</v>
      </c>
      <c r="AA135" s="143" t="s">
        <v>716</v>
      </c>
      <c r="AB135" s="143" t="s">
        <v>717</v>
      </c>
      <c r="AC135" s="144" t="s">
        <v>97</v>
      </c>
      <c r="AD135" s="157" t="s">
        <v>97</v>
      </c>
      <c r="AE135" s="143"/>
      <c r="AF135" s="143"/>
      <c r="AG135" s="143"/>
      <c r="AH135" s="154"/>
      <c r="AI135" s="143">
        <f t="shared" ca="1" si="45"/>
        <v>262</v>
      </c>
      <c r="AJ135" s="143" t="str">
        <f t="shared" si="46"/>
        <v>Pending</v>
      </c>
      <c r="AK135" s="154"/>
      <c r="AL135" s="155"/>
      <c r="AM135" s="154"/>
      <c r="AN135" s="143"/>
      <c r="AO135" s="155"/>
      <c r="AP135" s="156"/>
      <c r="AQ135" s="141"/>
      <c r="AV135" s="146"/>
    </row>
    <row r="136" spans="1:48" ht="89.25" hidden="1" x14ac:dyDescent="0.25">
      <c r="A136" s="151" t="s">
        <v>111</v>
      </c>
      <c r="B136" s="161" t="s">
        <v>88</v>
      </c>
      <c r="C136" s="148" t="s">
        <v>754</v>
      </c>
      <c r="D136" s="143" t="s">
        <v>89</v>
      </c>
      <c r="E136" s="143" t="s">
        <v>54</v>
      </c>
      <c r="F136" s="143" t="s">
        <v>222</v>
      </c>
      <c r="G136" s="152">
        <v>45772</v>
      </c>
      <c r="H136" s="149">
        <f>MONTH(Table1[[#This Row],[Received Date]])</f>
        <v>4</v>
      </c>
      <c r="I136" s="149">
        <f>YEAR(Table1[[#This Row],[Received Date]])</f>
        <v>2025</v>
      </c>
      <c r="J136" s="143" t="s">
        <v>345</v>
      </c>
      <c r="K136" s="143" t="s">
        <v>755</v>
      </c>
      <c r="L136" s="143" t="str">
        <f t="shared" si="51"/>
        <v>Deck</v>
      </c>
      <c r="M136" s="143">
        <v>517526</v>
      </c>
      <c r="N136" s="143" t="s">
        <v>113</v>
      </c>
      <c r="O136" s="143"/>
      <c r="P136" s="149"/>
      <c r="Q136" s="149"/>
      <c r="R136" s="153"/>
      <c r="S136" s="149">
        <v>508012</v>
      </c>
      <c r="T136" s="281">
        <v>45748</v>
      </c>
      <c r="U136" s="149">
        <v>1</v>
      </c>
      <c r="V136" s="143" t="s">
        <v>756</v>
      </c>
      <c r="W136" s="143" t="s">
        <v>114</v>
      </c>
      <c r="X136" s="143" t="s">
        <v>132</v>
      </c>
      <c r="Y136" s="155" t="s">
        <v>137</v>
      </c>
      <c r="Z136" s="143"/>
      <c r="AA136" s="143" t="s">
        <v>757</v>
      </c>
      <c r="AB136" s="143" t="s">
        <v>758</v>
      </c>
      <c r="AC136" s="143" t="s">
        <v>97</v>
      </c>
      <c r="AD136" s="154" t="s">
        <v>97</v>
      </c>
      <c r="AE136" s="143"/>
      <c r="AF136" s="143"/>
      <c r="AG136" s="143"/>
      <c r="AH136" s="154"/>
      <c r="AI136" s="143">
        <f t="shared" ca="1" si="45"/>
        <v>262</v>
      </c>
      <c r="AJ136" s="143" t="str">
        <f t="shared" si="46"/>
        <v>Pending</v>
      </c>
      <c r="AK136" s="154"/>
      <c r="AL136" s="155"/>
      <c r="AM136" s="154"/>
      <c r="AN136" s="143"/>
      <c r="AO136" s="155"/>
      <c r="AP136" s="156"/>
      <c r="AQ136" s="141"/>
      <c r="AV136" s="146"/>
    </row>
    <row r="137" spans="1:48" ht="140.25" hidden="1" x14ac:dyDescent="0.25">
      <c r="A137" s="151" t="s">
        <v>111</v>
      </c>
      <c r="B137" s="161" t="s">
        <v>88</v>
      </c>
      <c r="C137" s="148" t="s">
        <v>759</v>
      </c>
      <c r="D137" s="143" t="s">
        <v>89</v>
      </c>
      <c r="E137" s="143" t="s">
        <v>54</v>
      </c>
      <c r="F137" s="143" t="s">
        <v>222</v>
      </c>
      <c r="G137" s="152">
        <v>45775</v>
      </c>
      <c r="H137" s="149">
        <f>MONTH(Table1[[#This Row],[Received Date]])</f>
        <v>4</v>
      </c>
      <c r="I137" s="149">
        <f>YEAR(Table1[[#This Row],[Received Date]])</f>
        <v>2025</v>
      </c>
      <c r="J137" s="143" t="s">
        <v>119</v>
      </c>
      <c r="K137" s="143" t="s">
        <v>346</v>
      </c>
      <c r="L137" s="144" t="str">
        <f t="shared" si="51"/>
        <v>Axle</v>
      </c>
      <c r="M137" s="144">
        <v>517536</v>
      </c>
      <c r="N137" s="143" t="s">
        <v>113</v>
      </c>
      <c r="O137" s="143" t="str">
        <f t="shared" ref="O137:O168" si="52">IF(ISNUMBER(SEARCH("mail",M137)), "Email", "")</f>
        <v/>
      </c>
      <c r="P137" s="149" t="str">
        <f t="shared" ref="P137:P168" si="53">IF(AND(200000&lt;M137,M137&lt;299999), 2, "")</f>
        <v/>
      </c>
      <c r="Q137" s="149" t="str">
        <f t="shared" ref="Q137:Q168" si="54">IF(AND(800000&lt;M137,M137&lt;899999), 8, "")</f>
        <v/>
      </c>
      <c r="R137" s="153" t="str">
        <f t="shared" ref="R137:R168" si="55">IF(OR(O137="Email",P137=2, Q137=8), "don't count", "count")</f>
        <v>count</v>
      </c>
      <c r="S137" s="149">
        <v>508778</v>
      </c>
      <c r="T137" s="281" t="s">
        <v>746</v>
      </c>
      <c r="U137" s="149">
        <v>1</v>
      </c>
      <c r="V137" s="143" t="s">
        <v>760</v>
      </c>
      <c r="W137" s="143" t="s">
        <v>114</v>
      </c>
      <c r="X137" s="143" t="s">
        <v>206</v>
      </c>
      <c r="Y137" s="175" t="s">
        <v>137</v>
      </c>
      <c r="Z137" s="143" t="s">
        <v>144</v>
      </c>
      <c r="AA137" s="143" t="s">
        <v>716</v>
      </c>
      <c r="AB137" s="143" t="s">
        <v>761</v>
      </c>
      <c r="AC137" s="144" t="s">
        <v>97</v>
      </c>
      <c r="AD137" s="157" t="s">
        <v>97</v>
      </c>
      <c r="AE137" s="143"/>
      <c r="AF137" s="143"/>
      <c r="AG137" s="143"/>
      <c r="AH137" s="154"/>
      <c r="AI137" s="143">
        <f t="shared" ca="1" si="45"/>
        <v>259</v>
      </c>
      <c r="AJ137" s="143" t="str">
        <f t="shared" si="46"/>
        <v>Pending</v>
      </c>
      <c r="AK137" s="154"/>
      <c r="AL137" s="155"/>
      <c r="AM137" s="154"/>
      <c r="AN137" s="143"/>
      <c r="AO137" s="155"/>
      <c r="AP137" s="156"/>
      <c r="AQ137" s="141"/>
      <c r="AV137" s="146"/>
    </row>
    <row r="138" spans="1:48" ht="89.25" hidden="1" x14ac:dyDescent="0.25">
      <c r="A138" s="151" t="s">
        <v>111</v>
      </c>
      <c r="B138" s="161" t="s">
        <v>88</v>
      </c>
      <c r="C138" s="148" t="s">
        <v>762</v>
      </c>
      <c r="D138" s="143" t="s">
        <v>89</v>
      </c>
      <c r="E138" s="143" t="s">
        <v>54</v>
      </c>
      <c r="F138" s="143" t="s">
        <v>222</v>
      </c>
      <c r="G138" s="152">
        <v>45775</v>
      </c>
      <c r="H138" s="149">
        <f>MONTH(Table1[[#This Row],[Received Date]])</f>
        <v>4</v>
      </c>
      <c r="I138" s="149">
        <f>YEAR(Table1[[#This Row],[Received Date]])</f>
        <v>2025</v>
      </c>
      <c r="J138" s="143" t="s">
        <v>119</v>
      </c>
      <c r="K138" s="143" t="s">
        <v>346</v>
      </c>
      <c r="L138" s="144" t="str">
        <f t="shared" si="51"/>
        <v>Axle</v>
      </c>
      <c r="M138" s="144">
        <v>517539</v>
      </c>
      <c r="N138" s="143" t="s">
        <v>113</v>
      </c>
      <c r="O138" s="143" t="str">
        <f t="shared" si="52"/>
        <v/>
      </c>
      <c r="P138" s="149" t="str">
        <f t="shared" si="53"/>
        <v/>
      </c>
      <c r="Q138" s="149" t="str">
        <f t="shared" si="54"/>
        <v/>
      </c>
      <c r="R138" s="153" t="str">
        <f t="shared" si="55"/>
        <v>count</v>
      </c>
      <c r="S138" s="149">
        <v>508005</v>
      </c>
      <c r="T138" s="281" t="s">
        <v>746</v>
      </c>
      <c r="U138" s="149">
        <v>1</v>
      </c>
      <c r="V138" s="143" t="s">
        <v>763</v>
      </c>
      <c r="W138" s="143" t="s">
        <v>109</v>
      </c>
      <c r="X138" s="143" t="s">
        <v>1948</v>
      </c>
      <c r="Y138" s="175" t="s">
        <v>137</v>
      </c>
      <c r="Z138" s="143" t="s">
        <v>144</v>
      </c>
      <c r="AA138" s="143" t="s">
        <v>716</v>
      </c>
      <c r="AB138" s="143" t="s">
        <v>764</v>
      </c>
      <c r="AC138" s="144" t="s">
        <v>97</v>
      </c>
      <c r="AD138" s="157" t="s">
        <v>97</v>
      </c>
      <c r="AE138" s="143"/>
      <c r="AF138" s="143"/>
      <c r="AG138" s="143"/>
      <c r="AH138" s="154"/>
      <c r="AI138" s="143">
        <f t="shared" ca="1" si="45"/>
        <v>259</v>
      </c>
      <c r="AJ138" s="143" t="str">
        <f t="shared" si="46"/>
        <v>Pending</v>
      </c>
      <c r="AK138" s="154"/>
      <c r="AL138" s="155"/>
      <c r="AM138" s="154"/>
      <c r="AN138" s="143"/>
      <c r="AO138" s="155"/>
      <c r="AP138" s="156"/>
      <c r="AQ138" s="141"/>
      <c r="AV138" s="146"/>
    </row>
    <row r="139" spans="1:48" ht="39.75" hidden="1" customHeight="1" x14ac:dyDescent="0.25">
      <c r="A139" s="151" t="s">
        <v>111</v>
      </c>
      <c r="B139" s="161" t="s">
        <v>88</v>
      </c>
      <c r="C139" s="148" t="s">
        <v>765</v>
      </c>
      <c r="D139" s="143" t="s">
        <v>89</v>
      </c>
      <c r="E139" s="143" t="s">
        <v>54</v>
      </c>
      <c r="F139" s="143" t="s">
        <v>222</v>
      </c>
      <c r="G139" s="152">
        <v>45776</v>
      </c>
      <c r="H139" s="149">
        <f>MONTH(Table1[[#This Row],[Received Date]])</f>
        <v>4</v>
      </c>
      <c r="I139" s="149">
        <f>YEAR(Table1[[#This Row],[Received Date]])</f>
        <v>2025</v>
      </c>
      <c r="J139" s="143" t="s">
        <v>377</v>
      </c>
      <c r="K139" s="143" t="s">
        <v>346</v>
      </c>
      <c r="L139" s="143" t="str">
        <f t="shared" si="51"/>
        <v>Axle</v>
      </c>
      <c r="M139" s="143" t="s">
        <v>97</v>
      </c>
      <c r="N139" s="143" t="s">
        <v>175</v>
      </c>
      <c r="O139" s="143" t="str">
        <f t="shared" si="52"/>
        <v/>
      </c>
      <c r="P139" s="149" t="str">
        <f t="shared" si="53"/>
        <v/>
      </c>
      <c r="Q139" s="149" t="str">
        <f t="shared" si="54"/>
        <v/>
      </c>
      <c r="R139" s="153" t="str">
        <f t="shared" si="55"/>
        <v>count</v>
      </c>
      <c r="S139" s="149" t="s">
        <v>97</v>
      </c>
      <c r="T139" s="281">
        <v>45776</v>
      </c>
      <c r="U139" s="149">
        <v>1</v>
      </c>
      <c r="V139" s="143" t="s">
        <v>766</v>
      </c>
      <c r="W139" s="143" t="s">
        <v>767</v>
      </c>
      <c r="X139" s="143" t="s">
        <v>132</v>
      </c>
      <c r="Y139" s="175" t="s">
        <v>137</v>
      </c>
      <c r="Z139" s="143" t="s">
        <v>144</v>
      </c>
      <c r="AA139" s="143" t="s">
        <v>768</v>
      </c>
      <c r="AB139" s="143" t="s">
        <v>769</v>
      </c>
      <c r="AC139" s="144" t="s">
        <v>97</v>
      </c>
      <c r="AD139" s="157" t="s">
        <v>97</v>
      </c>
      <c r="AE139" s="143"/>
      <c r="AF139" s="143"/>
      <c r="AG139" s="143"/>
      <c r="AH139" s="154"/>
      <c r="AI139" s="143">
        <f t="shared" ca="1" si="45"/>
        <v>258</v>
      </c>
      <c r="AJ139" s="143" t="str">
        <f t="shared" si="46"/>
        <v>Pending</v>
      </c>
      <c r="AK139" s="154"/>
      <c r="AL139" s="155"/>
      <c r="AM139" s="154"/>
      <c r="AN139" s="143"/>
      <c r="AO139" s="155"/>
      <c r="AP139" s="156"/>
      <c r="AQ139" s="141"/>
      <c r="AV139" s="146"/>
    </row>
    <row r="140" spans="1:48" ht="24" hidden="1" customHeight="1" x14ac:dyDescent="0.25">
      <c r="A140" s="151" t="s">
        <v>111</v>
      </c>
      <c r="B140" s="161" t="s">
        <v>88</v>
      </c>
      <c r="C140" s="148" t="s">
        <v>770</v>
      </c>
      <c r="D140" s="143" t="s">
        <v>89</v>
      </c>
      <c r="E140" s="143" t="s">
        <v>54</v>
      </c>
      <c r="F140" s="143" t="s">
        <v>222</v>
      </c>
      <c r="G140" s="152">
        <v>45777</v>
      </c>
      <c r="H140" s="149">
        <f>MONTH(Table1[[#This Row],[Received Date]])</f>
        <v>4</v>
      </c>
      <c r="I140" s="149">
        <f>YEAR(Table1[[#This Row],[Received Date]])</f>
        <v>2025</v>
      </c>
      <c r="J140" s="143" t="s">
        <v>119</v>
      </c>
      <c r="K140" s="143" t="s">
        <v>346</v>
      </c>
      <c r="L140" s="143" t="str">
        <f t="shared" si="51"/>
        <v>Axle</v>
      </c>
      <c r="M140" s="143">
        <v>517543</v>
      </c>
      <c r="N140" s="143" t="s">
        <v>113</v>
      </c>
      <c r="O140" s="143" t="str">
        <f t="shared" si="52"/>
        <v/>
      </c>
      <c r="P140" s="149" t="str">
        <f t="shared" si="53"/>
        <v/>
      </c>
      <c r="Q140" s="149" t="str">
        <f t="shared" si="54"/>
        <v/>
      </c>
      <c r="R140" s="153" t="str">
        <f t="shared" si="55"/>
        <v>count</v>
      </c>
      <c r="S140" s="149">
        <v>508901</v>
      </c>
      <c r="T140" s="281" t="s">
        <v>746</v>
      </c>
      <c r="U140" s="149">
        <v>1</v>
      </c>
      <c r="V140" s="143" t="s">
        <v>771</v>
      </c>
      <c r="W140" s="143" t="s">
        <v>114</v>
      </c>
      <c r="X140" s="143" t="s">
        <v>206</v>
      </c>
      <c r="Y140" s="175" t="s">
        <v>137</v>
      </c>
      <c r="Z140" s="143" t="s">
        <v>144</v>
      </c>
      <c r="AA140" s="143" t="s">
        <v>716</v>
      </c>
      <c r="AB140" s="143" t="s">
        <v>761</v>
      </c>
      <c r="AC140" s="144" t="s">
        <v>97</v>
      </c>
      <c r="AD140" s="157" t="s">
        <v>97</v>
      </c>
      <c r="AE140" s="143"/>
      <c r="AF140" s="143"/>
      <c r="AG140" s="143"/>
      <c r="AH140" s="154"/>
      <c r="AI140" s="143">
        <f t="shared" ca="1" si="45"/>
        <v>257</v>
      </c>
      <c r="AJ140" s="143" t="str">
        <f t="shared" si="46"/>
        <v>Pending</v>
      </c>
      <c r="AK140" s="154"/>
      <c r="AL140" s="155"/>
      <c r="AM140" s="154"/>
      <c r="AN140" s="143"/>
      <c r="AO140" s="155"/>
      <c r="AP140" s="156"/>
      <c r="AQ140" s="141"/>
      <c r="AV140" s="146"/>
    </row>
    <row r="141" spans="1:48" ht="45" hidden="1" customHeight="1" x14ac:dyDescent="0.25">
      <c r="A141" s="151" t="s">
        <v>111</v>
      </c>
      <c r="B141" s="161" t="s">
        <v>88</v>
      </c>
      <c r="C141" s="148" t="s">
        <v>772</v>
      </c>
      <c r="D141" s="143" t="s">
        <v>89</v>
      </c>
      <c r="E141" s="143" t="s">
        <v>54</v>
      </c>
      <c r="F141" s="143" t="s">
        <v>222</v>
      </c>
      <c r="G141" s="152">
        <v>45778</v>
      </c>
      <c r="H141" s="149">
        <f>MONTH(Table1[[#This Row],[Received Date]])</f>
        <v>5</v>
      </c>
      <c r="I141" s="149">
        <f>YEAR(Table1[[#This Row],[Received Date]])</f>
        <v>2025</v>
      </c>
      <c r="J141" s="143" t="s">
        <v>119</v>
      </c>
      <c r="K141" s="143" t="s">
        <v>346</v>
      </c>
      <c r="L141" s="143" t="str">
        <f t="shared" si="51"/>
        <v>Axle</v>
      </c>
      <c r="M141" s="143">
        <v>517551</v>
      </c>
      <c r="N141" s="143" t="s">
        <v>113</v>
      </c>
      <c r="O141" s="143" t="str">
        <f t="shared" si="52"/>
        <v/>
      </c>
      <c r="P141" s="149" t="str">
        <f t="shared" si="53"/>
        <v/>
      </c>
      <c r="Q141" s="149" t="str">
        <f t="shared" si="54"/>
        <v/>
      </c>
      <c r="R141" s="153" t="str">
        <f t="shared" si="55"/>
        <v>count</v>
      </c>
      <c r="S141" s="149">
        <v>507689</v>
      </c>
      <c r="T141" s="281" t="s">
        <v>746</v>
      </c>
      <c r="U141" s="149">
        <v>1</v>
      </c>
      <c r="V141" s="143" t="s">
        <v>773</v>
      </c>
      <c r="W141" s="143" t="s">
        <v>109</v>
      </c>
      <c r="X141" s="143" t="s">
        <v>1948</v>
      </c>
      <c r="Y141" s="175" t="s">
        <v>137</v>
      </c>
      <c r="Z141" s="143" t="s">
        <v>144</v>
      </c>
      <c r="AA141" s="143" t="s">
        <v>716</v>
      </c>
      <c r="AB141" s="143" t="s">
        <v>764</v>
      </c>
      <c r="AC141" s="144" t="s">
        <v>97</v>
      </c>
      <c r="AD141" s="157" t="s">
        <v>97</v>
      </c>
      <c r="AE141" s="143"/>
      <c r="AF141" s="143"/>
      <c r="AG141" s="143"/>
      <c r="AH141" s="154"/>
      <c r="AI141" s="143">
        <f t="shared" ca="1" si="45"/>
        <v>256</v>
      </c>
      <c r="AJ141" s="143" t="str">
        <f t="shared" si="46"/>
        <v>Pending</v>
      </c>
      <c r="AK141" s="154"/>
      <c r="AL141" s="155"/>
      <c r="AM141" s="154"/>
      <c r="AN141" s="143"/>
      <c r="AO141" s="155"/>
      <c r="AP141" s="156"/>
      <c r="AQ141" s="141"/>
      <c r="AV141" s="146"/>
    </row>
    <row r="142" spans="1:48" ht="25.5" hidden="1" customHeight="1" x14ac:dyDescent="0.25">
      <c r="A142" s="151" t="s">
        <v>111</v>
      </c>
      <c r="B142" s="161" t="s">
        <v>88</v>
      </c>
      <c r="C142" s="148" t="s">
        <v>774</v>
      </c>
      <c r="D142" s="143" t="s">
        <v>89</v>
      </c>
      <c r="E142" s="143" t="s">
        <v>54</v>
      </c>
      <c r="F142" s="143" t="s">
        <v>222</v>
      </c>
      <c r="G142" s="152">
        <v>45778</v>
      </c>
      <c r="H142" s="149">
        <f>MONTH(Table1[[#This Row],[Received Date]])</f>
        <v>5</v>
      </c>
      <c r="I142" s="149">
        <f>YEAR(Table1[[#This Row],[Received Date]])</f>
        <v>2025</v>
      </c>
      <c r="J142" s="143" t="s">
        <v>775</v>
      </c>
      <c r="K142" s="143" t="s">
        <v>305</v>
      </c>
      <c r="L142" s="143" t="str">
        <f t="shared" si="51"/>
        <v>Cab</v>
      </c>
      <c r="M142" s="143">
        <v>2529430</v>
      </c>
      <c r="N142" s="143" t="s">
        <v>113</v>
      </c>
      <c r="O142" s="143" t="str">
        <f t="shared" si="52"/>
        <v/>
      </c>
      <c r="P142" s="149" t="str">
        <f t="shared" si="53"/>
        <v/>
      </c>
      <c r="Q142" s="149" t="str">
        <f t="shared" si="54"/>
        <v/>
      </c>
      <c r="R142" s="153" t="str">
        <f t="shared" si="55"/>
        <v>count</v>
      </c>
      <c r="S142" s="149">
        <v>477244</v>
      </c>
      <c r="T142" s="281">
        <v>45292</v>
      </c>
      <c r="U142" s="149">
        <v>1</v>
      </c>
      <c r="V142" s="143" t="s">
        <v>776</v>
      </c>
      <c r="W142" s="143" t="s">
        <v>126</v>
      </c>
      <c r="X142" s="143" t="s">
        <v>206</v>
      </c>
      <c r="Y142" s="175" t="s">
        <v>137</v>
      </c>
      <c r="Z142" s="143" t="s">
        <v>144</v>
      </c>
      <c r="AA142" s="143" t="s">
        <v>716</v>
      </c>
      <c r="AB142" s="143" t="s">
        <v>777</v>
      </c>
      <c r="AC142" s="144" t="s">
        <v>97</v>
      </c>
      <c r="AD142" s="157" t="s">
        <v>97</v>
      </c>
      <c r="AE142" s="143"/>
      <c r="AF142" s="143"/>
      <c r="AG142" s="143"/>
      <c r="AH142" s="154"/>
      <c r="AI142" s="143">
        <f t="shared" ref="AI142:AI173" ca="1" si="56">IF(ISBLANK(G142), "",IF(ISBLANK(AK142), TODAY()-G142, "Closed"))</f>
        <v>256</v>
      </c>
      <c r="AJ142" s="143" t="str">
        <f t="shared" ref="AJ142:AJ173" si="57">IF(ISBLANK(G142),"", IF(ISBLANK(AK142), "Pending", DATEDIF(G142,AK142,"d")))</f>
        <v>Pending</v>
      </c>
      <c r="AK142" s="154"/>
      <c r="AL142" s="155"/>
      <c r="AM142" s="154"/>
      <c r="AN142" s="143"/>
      <c r="AO142" s="155"/>
      <c r="AP142" s="156"/>
      <c r="AQ142" s="141"/>
      <c r="AV142" s="146"/>
    </row>
    <row r="143" spans="1:48" ht="34.5" hidden="1" customHeight="1" x14ac:dyDescent="0.25">
      <c r="A143" s="151" t="s">
        <v>111</v>
      </c>
      <c r="B143" s="161" t="s">
        <v>88</v>
      </c>
      <c r="C143" s="148" t="s">
        <v>778</v>
      </c>
      <c r="D143" s="143" t="s">
        <v>89</v>
      </c>
      <c r="E143" s="143" t="s">
        <v>54</v>
      </c>
      <c r="F143" s="143" t="s">
        <v>222</v>
      </c>
      <c r="G143" s="152">
        <v>45778</v>
      </c>
      <c r="H143" s="149">
        <f>MONTH(Table1[[#This Row],[Received Date]])</f>
        <v>5</v>
      </c>
      <c r="I143" s="149">
        <f>YEAR(Table1[[#This Row],[Received Date]])</f>
        <v>2025</v>
      </c>
      <c r="J143" s="143" t="s">
        <v>120</v>
      </c>
      <c r="K143" s="143" t="s">
        <v>346</v>
      </c>
      <c r="L143" s="143" t="str">
        <f t="shared" si="51"/>
        <v>Axle</v>
      </c>
      <c r="M143" s="143">
        <v>517554</v>
      </c>
      <c r="N143" s="143" t="s">
        <v>113</v>
      </c>
      <c r="O143" s="143" t="str">
        <f t="shared" si="52"/>
        <v/>
      </c>
      <c r="P143" s="149" t="str">
        <f t="shared" si="53"/>
        <v/>
      </c>
      <c r="Q143" s="149" t="str">
        <f t="shared" si="54"/>
        <v/>
      </c>
      <c r="R143" s="153" t="str">
        <f t="shared" si="55"/>
        <v>count</v>
      </c>
      <c r="S143" s="149">
        <v>507785</v>
      </c>
      <c r="T143" s="281" t="s">
        <v>779</v>
      </c>
      <c r="U143" s="149">
        <v>1</v>
      </c>
      <c r="V143" s="143" t="s">
        <v>780</v>
      </c>
      <c r="W143" s="143" t="s">
        <v>114</v>
      </c>
      <c r="X143" s="143" t="s">
        <v>206</v>
      </c>
      <c r="Y143" s="155"/>
      <c r="Z143" s="143" t="s">
        <v>144</v>
      </c>
      <c r="AA143" s="143" t="s">
        <v>716</v>
      </c>
      <c r="AB143" s="143" t="s">
        <v>761</v>
      </c>
      <c r="AC143" s="143"/>
      <c r="AD143" s="154"/>
      <c r="AE143" s="143"/>
      <c r="AF143" s="143"/>
      <c r="AG143" s="143"/>
      <c r="AH143" s="154"/>
      <c r="AI143" s="143">
        <f t="shared" ca="1" si="56"/>
        <v>256</v>
      </c>
      <c r="AJ143" s="143" t="str">
        <f t="shared" si="57"/>
        <v>Pending</v>
      </c>
      <c r="AK143" s="154"/>
      <c r="AL143" s="155"/>
      <c r="AM143" s="154"/>
      <c r="AN143" s="143"/>
      <c r="AO143" s="155"/>
      <c r="AP143" s="156"/>
      <c r="AQ143" s="141"/>
      <c r="AV143" s="146"/>
    </row>
    <row r="144" spans="1:48" ht="23.25" hidden="1" customHeight="1" x14ac:dyDescent="0.25">
      <c r="A144" s="151" t="s">
        <v>111</v>
      </c>
      <c r="B144" s="161" t="s">
        <v>88</v>
      </c>
      <c r="C144" s="148" t="s">
        <v>781</v>
      </c>
      <c r="D144" s="143" t="s">
        <v>89</v>
      </c>
      <c r="E144" s="143" t="s">
        <v>54</v>
      </c>
      <c r="F144" s="143" t="s">
        <v>222</v>
      </c>
      <c r="G144" s="152">
        <v>45779</v>
      </c>
      <c r="H144" s="149">
        <f>MONTH(Table1[[#This Row],[Received Date]])</f>
        <v>5</v>
      </c>
      <c r="I144" s="149">
        <f>YEAR(Table1[[#This Row],[Received Date]])</f>
        <v>2025</v>
      </c>
      <c r="J144" s="143" t="s">
        <v>120</v>
      </c>
      <c r="K144" s="143" t="s">
        <v>346</v>
      </c>
      <c r="L144" s="143" t="str">
        <f t="shared" si="51"/>
        <v>Axle</v>
      </c>
      <c r="M144" s="143">
        <v>517559</v>
      </c>
      <c r="N144" s="143" t="s">
        <v>113</v>
      </c>
      <c r="O144" s="143" t="str">
        <f t="shared" si="52"/>
        <v/>
      </c>
      <c r="P144" s="149" t="str">
        <f t="shared" si="53"/>
        <v/>
      </c>
      <c r="Q144" s="149" t="str">
        <f t="shared" si="54"/>
        <v/>
      </c>
      <c r="R144" s="153" t="str">
        <f t="shared" si="55"/>
        <v>count</v>
      </c>
      <c r="S144" s="149">
        <v>507786</v>
      </c>
      <c r="T144" s="281" t="s">
        <v>779</v>
      </c>
      <c r="U144" s="149">
        <v>1</v>
      </c>
      <c r="V144" s="143" t="s">
        <v>780</v>
      </c>
      <c r="W144" s="143" t="s">
        <v>114</v>
      </c>
      <c r="X144" s="143" t="s">
        <v>206</v>
      </c>
      <c r="Y144" s="155"/>
      <c r="Z144" s="143" t="s">
        <v>144</v>
      </c>
      <c r="AA144" s="143" t="s">
        <v>716</v>
      </c>
      <c r="AB144" s="143" t="s">
        <v>761</v>
      </c>
      <c r="AC144" s="143"/>
      <c r="AD144" s="154"/>
      <c r="AE144" s="143"/>
      <c r="AF144" s="143"/>
      <c r="AG144" s="143"/>
      <c r="AH144" s="154"/>
      <c r="AI144" s="143">
        <f t="shared" ca="1" si="56"/>
        <v>255</v>
      </c>
      <c r="AJ144" s="143" t="str">
        <f t="shared" si="57"/>
        <v>Pending</v>
      </c>
      <c r="AK144" s="154"/>
      <c r="AL144" s="155"/>
      <c r="AM144" s="154"/>
      <c r="AN144" s="143"/>
      <c r="AO144" s="155"/>
      <c r="AP144" s="156"/>
      <c r="AQ144" s="141"/>
      <c r="AV144" s="146"/>
    </row>
    <row r="145" spans="1:48" ht="114.75" hidden="1" x14ac:dyDescent="0.25">
      <c r="A145" s="151" t="s">
        <v>111</v>
      </c>
      <c r="B145" s="161" t="s">
        <v>88</v>
      </c>
      <c r="C145" s="148" t="s">
        <v>782</v>
      </c>
      <c r="D145" s="143" t="s">
        <v>89</v>
      </c>
      <c r="E145" s="143" t="s">
        <v>54</v>
      </c>
      <c r="F145" s="143" t="s">
        <v>222</v>
      </c>
      <c r="G145" s="152">
        <v>45782</v>
      </c>
      <c r="H145" s="149">
        <f>MONTH(Table1[[#This Row],[Received Date]])</f>
        <v>5</v>
      </c>
      <c r="I145" s="149">
        <f>YEAR(Table1[[#This Row],[Received Date]])</f>
        <v>2025</v>
      </c>
      <c r="J145" s="143" t="s">
        <v>119</v>
      </c>
      <c r="K145" s="143" t="s">
        <v>346</v>
      </c>
      <c r="L145" s="143" t="str">
        <f t="shared" si="51"/>
        <v>Axle</v>
      </c>
      <c r="M145" s="143">
        <v>517566</v>
      </c>
      <c r="N145" s="143" t="s">
        <v>113</v>
      </c>
      <c r="O145" s="143" t="str">
        <f t="shared" si="52"/>
        <v/>
      </c>
      <c r="P145" s="149" t="str">
        <f t="shared" si="53"/>
        <v/>
      </c>
      <c r="Q145" s="149" t="str">
        <f t="shared" si="54"/>
        <v/>
      </c>
      <c r="R145" s="153" t="str">
        <f t="shared" si="55"/>
        <v>count</v>
      </c>
      <c r="S145" s="149">
        <v>508780</v>
      </c>
      <c r="T145" s="281" t="s">
        <v>746</v>
      </c>
      <c r="U145" s="149">
        <v>1</v>
      </c>
      <c r="V145" s="143" t="s">
        <v>783</v>
      </c>
      <c r="W145" s="143" t="s">
        <v>114</v>
      </c>
      <c r="X145" s="143" t="s">
        <v>206</v>
      </c>
      <c r="Y145" s="155" t="s">
        <v>137</v>
      </c>
      <c r="Z145" s="143" t="s">
        <v>144</v>
      </c>
      <c r="AA145" s="143" t="s">
        <v>716</v>
      </c>
      <c r="AB145" s="143" t="s">
        <v>784</v>
      </c>
      <c r="AC145" s="143" t="s">
        <v>97</v>
      </c>
      <c r="AD145" s="154" t="s">
        <v>97</v>
      </c>
      <c r="AE145" s="143"/>
      <c r="AF145" s="143"/>
      <c r="AG145" s="143"/>
      <c r="AH145" s="154"/>
      <c r="AI145" s="143">
        <f t="shared" ca="1" si="56"/>
        <v>252</v>
      </c>
      <c r="AJ145" s="143" t="str">
        <f t="shared" si="57"/>
        <v>Pending</v>
      </c>
      <c r="AK145" s="154"/>
      <c r="AL145" s="155"/>
      <c r="AM145" s="154"/>
      <c r="AN145" s="143"/>
      <c r="AO145" s="155"/>
      <c r="AP145" s="156"/>
      <c r="AQ145" s="141"/>
      <c r="AV145" s="146"/>
    </row>
    <row r="146" spans="1:48" ht="89.25" hidden="1" x14ac:dyDescent="0.25">
      <c r="A146" s="151" t="s">
        <v>111</v>
      </c>
      <c r="B146" s="161" t="s">
        <v>88</v>
      </c>
      <c r="C146" s="148" t="s">
        <v>785</v>
      </c>
      <c r="D146" s="143" t="s">
        <v>89</v>
      </c>
      <c r="E146" s="143" t="s">
        <v>54</v>
      </c>
      <c r="F146" s="143" t="s">
        <v>222</v>
      </c>
      <c r="G146" s="152">
        <v>45783</v>
      </c>
      <c r="H146" s="149">
        <f>MONTH(Table1[[#This Row],[Received Date]])</f>
        <v>5</v>
      </c>
      <c r="I146" s="149">
        <f>YEAR(Table1[[#This Row],[Received Date]])</f>
        <v>2025</v>
      </c>
      <c r="J146" s="150" t="s">
        <v>231</v>
      </c>
      <c r="K146" s="143" t="s">
        <v>346</v>
      </c>
      <c r="L146" s="143" t="str">
        <f t="shared" si="51"/>
        <v>Axle</v>
      </c>
      <c r="M146" s="143">
        <v>517573</v>
      </c>
      <c r="N146" s="143" t="s">
        <v>113</v>
      </c>
      <c r="O146" s="143" t="str">
        <f t="shared" si="52"/>
        <v/>
      </c>
      <c r="P146" s="149" t="str">
        <f t="shared" si="53"/>
        <v/>
      </c>
      <c r="Q146" s="149" t="str">
        <f t="shared" si="54"/>
        <v/>
      </c>
      <c r="R146" s="153" t="str">
        <f t="shared" si="55"/>
        <v>count</v>
      </c>
      <c r="S146" s="149">
        <v>507684</v>
      </c>
      <c r="T146" s="281" t="s">
        <v>746</v>
      </c>
      <c r="U146" s="149">
        <v>1</v>
      </c>
      <c r="V146" s="143" t="s">
        <v>786</v>
      </c>
      <c r="W146" s="143" t="s">
        <v>109</v>
      </c>
      <c r="X146" s="143" t="s">
        <v>1948</v>
      </c>
      <c r="Y146" s="155" t="s">
        <v>137</v>
      </c>
      <c r="Z146" s="143" t="s">
        <v>144</v>
      </c>
      <c r="AA146" s="143" t="s">
        <v>716</v>
      </c>
      <c r="AB146" s="143" t="s">
        <v>784</v>
      </c>
      <c r="AC146" s="143" t="s">
        <v>97</v>
      </c>
      <c r="AD146" s="154" t="s">
        <v>97</v>
      </c>
      <c r="AE146" s="143"/>
      <c r="AF146" s="143"/>
      <c r="AG146" s="143"/>
      <c r="AH146" s="154"/>
      <c r="AI146" s="143">
        <f t="shared" ca="1" si="56"/>
        <v>251</v>
      </c>
      <c r="AJ146" s="143" t="str">
        <f t="shared" si="57"/>
        <v>Pending</v>
      </c>
      <c r="AK146" s="154"/>
      <c r="AL146" s="155"/>
      <c r="AM146" s="154"/>
      <c r="AN146" s="143"/>
      <c r="AO146" s="155"/>
      <c r="AP146" s="156"/>
      <c r="AQ146" s="141"/>
      <c r="AV146" s="146"/>
    </row>
    <row r="147" spans="1:48" ht="89.25" hidden="1" x14ac:dyDescent="0.25">
      <c r="A147" s="151" t="s">
        <v>111</v>
      </c>
      <c r="B147" s="143" t="s">
        <v>88</v>
      </c>
      <c r="C147" s="148" t="s">
        <v>788</v>
      </c>
      <c r="D147" s="143" t="s">
        <v>89</v>
      </c>
      <c r="E147" s="143" t="s">
        <v>54</v>
      </c>
      <c r="F147" s="143" t="s">
        <v>222</v>
      </c>
      <c r="G147" s="152">
        <v>45784</v>
      </c>
      <c r="H147" s="149">
        <f>MONTH(Table1[[#This Row],[Received Date]])</f>
        <v>5</v>
      </c>
      <c r="I147" s="149">
        <f>YEAR(Table1[[#This Row],[Received Date]])</f>
        <v>2025</v>
      </c>
      <c r="J147" s="150" t="s">
        <v>331</v>
      </c>
      <c r="K147" s="143" t="s">
        <v>332</v>
      </c>
      <c r="L147" s="144" t="str">
        <f t="shared" si="51"/>
        <v>Other</v>
      </c>
      <c r="M147" s="144" t="s">
        <v>789</v>
      </c>
      <c r="N147" s="143" t="s">
        <v>113</v>
      </c>
      <c r="O147" s="143" t="str">
        <f t="shared" si="52"/>
        <v/>
      </c>
      <c r="P147" s="149" t="str">
        <f t="shared" si="53"/>
        <v/>
      </c>
      <c r="Q147" s="149" t="str">
        <f t="shared" si="54"/>
        <v/>
      </c>
      <c r="R147" s="153" t="str">
        <f t="shared" si="55"/>
        <v>count</v>
      </c>
      <c r="S147" s="149">
        <v>507867</v>
      </c>
      <c r="T147" s="281" t="s">
        <v>746</v>
      </c>
      <c r="U147" s="149">
        <v>25</v>
      </c>
      <c r="V147" s="143" t="s">
        <v>790</v>
      </c>
      <c r="W147" s="143" t="s">
        <v>109</v>
      </c>
      <c r="X147" s="143" t="s">
        <v>228</v>
      </c>
      <c r="Y147" s="175" t="s">
        <v>184</v>
      </c>
      <c r="Z147" s="143" t="s">
        <v>144</v>
      </c>
      <c r="AA147" s="143" t="s">
        <v>791</v>
      </c>
      <c r="AB147" s="143" t="s">
        <v>792</v>
      </c>
      <c r="AC147" s="144" t="s">
        <v>97</v>
      </c>
      <c r="AD147" s="157" t="s">
        <v>97</v>
      </c>
      <c r="AE147" s="143"/>
      <c r="AF147" s="143"/>
      <c r="AG147" s="143"/>
      <c r="AH147" s="154"/>
      <c r="AI147" s="143">
        <f t="shared" ca="1" si="56"/>
        <v>250</v>
      </c>
      <c r="AJ147" s="143" t="str">
        <f t="shared" si="57"/>
        <v>Pending</v>
      </c>
      <c r="AK147" s="154"/>
      <c r="AL147" s="155"/>
      <c r="AM147" s="154"/>
      <c r="AN147" s="143"/>
      <c r="AO147" s="155"/>
      <c r="AP147" s="156"/>
      <c r="AQ147" s="141"/>
      <c r="AV147" s="146"/>
    </row>
    <row r="148" spans="1:48" ht="89.25" x14ac:dyDescent="0.25">
      <c r="A148" s="151" t="s">
        <v>111</v>
      </c>
      <c r="B148" s="143" t="s">
        <v>88</v>
      </c>
      <c r="C148" s="148" t="s">
        <v>793</v>
      </c>
      <c r="D148" s="143" t="s">
        <v>89</v>
      </c>
      <c r="E148" s="143" t="s">
        <v>54</v>
      </c>
      <c r="F148" s="143" t="s">
        <v>222</v>
      </c>
      <c r="G148" s="152">
        <v>45784</v>
      </c>
      <c r="H148" s="149">
        <f>MONTH(Table1[[#This Row],[Received Date]])</f>
        <v>5</v>
      </c>
      <c r="I148" s="149">
        <f>YEAR(Table1[[#This Row],[Received Date]])</f>
        <v>2025</v>
      </c>
      <c r="J148" s="150" t="s">
        <v>119</v>
      </c>
      <c r="K148" s="143" t="s">
        <v>134</v>
      </c>
      <c r="L148" s="143" t="str">
        <f t="shared" si="51"/>
        <v>Axle</v>
      </c>
      <c r="M148" s="143">
        <v>898890</v>
      </c>
      <c r="N148" s="143" t="s">
        <v>113</v>
      </c>
      <c r="O148" s="143" t="str">
        <f t="shared" si="52"/>
        <v/>
      </c>
      <c r="P148" s="149" t="str">
        <f t="shared" si="53"/>
        <v/>
      </c>
      <c r="Q148" s="149">
        <f t="shared" si="54"/>
        <v>8</v>
      </c>
      <c r="R148" s="153" t="str">
        <f t="shared" si="55"/>
        <v>don't count</v>
      </c>
      <c r="S148" s="149">
        <v>508783</v>
      </c>
      <c r="T148" s="281" t="s">
        <v>746</v>
      </c>
      <c r="U148" s="143">
        <v>1</v>
      </c>
      <c r="V148" s="143" t="s">
        <v>794</v>
      </c>
      <c r="W148" s="143" t="s">
        <v>114</v>
      </c>
      <c r="X148" s="143" t="s">
        <v>136</v>
      </c>
      <c r="Y148" s="143" t="s">
        <v>137</v>
      </c>
      <c r="Z148" s="143" t="s">
        <v>138</v>
      </c>
      <c r="AA148" s="143" t="s">
        <v>563</v>
      </c>
      <c r="AB148" s="143" t="s">
        <v>466</v>
      </c>
      <c r="AC148" s="144" t="s">
        <v>97</v>
      </c>
      <c r="AD148" s="144" t="s">
        <v>97</v>
      </c>
      <c r="AE148" s="143"/>
      <c r="AF148" s="143"/>
      <c r="AG148" s="143"/>
      <c r="AH148" s="154"/>
      <c r="AI148" s="143">
        <f t="shared" ca="1" si="56"/>
        <v>250</v>
      </c>
      <c r="AJ148" s="143" t="str">
        <f t="shared" si="57"/>
        <v>Pending</v>
      </c>
      <c r="AK148" s="154"/>
      <c r="AL148" s="155"/>
      <c r="AM148" s="154"/>
      <c r="AN148" s="143"/>
      <c r="AO148" s="155"/>
      <c r="AP148" s="156"/>
      <c r="AQ148" s="141"/>
      <c r="AV148" s="146"/>
    </row>
    <row r="149" spans="1:48" ht="89.25" hidden="1" x14ac:dyDescent="0.25">
      <c r="A149" s="151" t="s">
        <v>111</v>
      </c>
      <c r="B149" s="143" t="s">
        <v>88</v>
      </c>
      <c r="C149" s="148" t="s">
        <v>795</v>
      </c>
      <c r="D149" s="143" t="s">
        <v>89</v>
      </c>
      <c r="E149" s="143" t="s">
        <v>54</v>
      </c>
      <c r="F149" s="143" t="s">
        <v>222</v>
      </c>
      <c r="G149" s="152">
        <v>45785</v>
      </c>
      <c r="H149" s="149">
        <f>MONTH(Table1[[#This Row],[Received Date]])</f>
        <v>5</v>
      </c>
      <c r="I149" s="149">
        <f>YEAR(Table1[[#This Row],[Received Date]])</f>
        <v>2025</v>
      </c>
      <c r="J149" s="150" t="s">
        <v>120</v>
      </c>
      <c r="K149" s="143" t="s">
        <v>346</v>
      </c>
      <c r="L149" s="143" t="str">
        <f t="shared" si="51"/>
        <v>Axle</v>
      </c>
      <c r="M149" s="143">
        <v>517578</v>
      </c>
      <c r="N149" s="143" t="s">
        <v>113</v>
      </c>
      <c r="O149" s="143" t="str">
        <f t="shared" si="52"/>
        <v/>
      </c>
      <c r="P149" s="149" t="str">
        <f t="shared" si="53"/>
        <v/>
      </c>
      <c r="Q149" s="149" t="str">
        <f t="shared" si="54"/>
        <v/>
      </c>
      <c r="R149" s="153" t="str">
        <f t="shared" si="55"/>
        <v>count</v>
      </c>
      <c r="S149" s="149">
        <v>508007</v>
      </c>
      <c r="T149" s="281" t="s">
        <v>746</v>
      </c>
      <c r="U149" s="149">
        <v>1</v>
      </c>
      <c r="V149" s="143" t="s">
        <v>796</v>
      </c>
      <c r="W149" s="143" t="s">
        <v>109</v>
      </c>
      <c r="X149" s="143" t="s">
        <v>1948</v>
      </c>
      <c r="Y149" s="155" t="s">
        <v>137</v>
      </c>
      <c r="Z149" s="143" t="s">
        <v>144</v>
      </c>
      <c r="AA149" s="143" t="s">
        <v>716</v>
      </c>
      <c r="AB149" s="143" t="s">
        <v>797</v>
      </c>
      <c r="AC149" s="143" t="s">
        <v>97</v>
      </c>
      <c r="AD149" s="154" t="s">
        <v>97</v>
      </c>
      <c r="AE149" s="143"/>
      <c r="AF149" s="143"/>
      <c r="AG149" s="143"/>
      <c r="AH149" s="154"/>
      <c r="AI149" s="143">
        <f t="shared" ca="1" si="56"/>
        <v>249</v>
      </c>
      <c r="AJ149" s="143" t="str">
        <f t="shared" si="57"/>
        <v>Pending</v>
      </c>
      <c r="AK149" s="154"/>
      <c r="AL149" s="155"/>
      <c r="AM149" s="154"/>
      <c r="AN149" s="143"/>
      <c r="AO149" s="155"/>
      <c r="AP149" s="156"/>
      <c r="AQ149" s="141"/>
      <c r="AV149" s="146"/>
    </row>
    <row r="150" spans="1:48" ht="89.25" hidden="1" x14ac:dyDescent="0.25">
      <c r="A150" s="151" t="s">
        <v>111</v>
      </c>
      <c r="B150" s="143" t="s">
        <v>88</v>
      </c>
      <c r="C150" s="148" t="s">
        <v>798</v>
      </c>
      <c r="D150" s="143" t="s">
        <v>89</v>
      </c>
      <c r="E150" s="143" t="s">
        <v>54</v>
      </c>
      <c r="F150" s="143" t="s">
        <v>222</v>
      </c>
      <c r="G150" s="152">
        <v>45785</v>
      </c>
      <c r="H150" s="149">
        <f>MONTH(Table1[[#This Row],[Received Date]])</f>
        <v>5</v>
      </c>
      <c r="I150" s="149">
        <f>YEAR(Table1[[#This Row],[Received Date]])</f>
        <v>2025</v>
      </c>
      <c r="J150" s="150" t="s">
        <v>231</v>
      </c>
      <c r="K150" s="143" t="s">
        <v>346</v>
      </c>
      <c r="L150" s="143" t="str">
        <f t="shared" si="51"/>
        <v>Axle</v>
      </c>
      <c r="M150" s="143">
        <v>517582</v>
      </c>
      <c r="N150" s="143" t="s">
        <v>113</v>
      </c>
      <c r="O150" s="143" t="str">
        <f t="shared" si="52"/>
        <v/>
      </c>
      <c r="P150" s="149" t="str">
        <f t="shared" si="53"/>
        <v/>
      </c>
      <c r="Q150" s="149" t="str">
        <f t="shared" si="54"/>
        <v/>
      </c>
      <c r="R150" s="153" t="str">
        <f t="shared" si="55"/>
        <v>count</v>
      </c>
      <c r="S150" s="149">
        <v>507686</v>
      </c>
      <c r="T150" s="281" t="s">
        <v>746</v>
      </c>
      <c r="U150" s="149">
        <v>1</v>
      </c>
      <c r="V150" s="143" t="s">
        <v>799</v>
      </c>
      <c r="W150" s="143" t="s">
        <v>109</v>
      </c>
      <c r="X150" s="143" t="s">
        <v>1948</v>
      </c>
      <c r="Y150" s="155" t="s">
        <v>137</v>
      </c>
      <c r="Z150" s="143" t="s">
        <v>144</v>
      </c>
      <c r="AA150" s="143" t="s">
        <v>716</v>
      </c>
      <c r="AB150" s="143" t="s">
        <v>797</v>
      </c>
      <c r="AC150" s="143" t="s">
        <v>97</v>
      </c>
      <c r="AD150" s="154" t="s">
        <v>97</v>
      </c>
      <c r="AE150" s="143"/>
      <c r="AF150" s="143"/>
      <c r="AG150" s="143"/>
      <c r="AH150" s="154"/>
      <c r="AI150" s="143">
        <f t="shared" ca="1" si="56"/>
        <v>249</v>
      </c>
      <c r="AJ150" s="143" t="str">
        <f t="shared" si="57"/>
        <v>Pending</v>
      </c>
      <c r="AK150" s="154"/>
      <c r="AL150" s="155"/>
      <c r="AM150" s="154"/>
      <c r="AN150" s="143"/>
      <c r="AO150" s="155"/>
      <c r="AP150" s="156"/>
      <c r="AQ150" s="141"/>
      <c r="AV150" s="146"/>
    </row>
    <row r="151" spans="1:48" ht="89.25" hidden="1" x14ac:dyDescent="0.25">
      <c r="A151" s="151" t="s">
        <v>111</v>
      </c>
      <c r="B151" s="161" t="s">
        <v>88</v>
      </c>
      <c r="C151" s="148" t="s">
        <v>800</v>
      </c>
      <c r="D151" s="143" t="s">
        <v>89</v>
      </c>
      <c r="E151" s="143" t="s">
        <v>54</v>
      </c>
      <c r="F151" s="143" t="s">
        <v>222</v>
      </c>
      <c r="G151" s="152">
        <v>45785</v>
      </c>
      <c r="H151" s="149">
        <f>MONTH(Table1[[#This Row],[Received Date]])</f>
        <v>5</v>
      </c>
      <c r="I151" s="149">
        <f>YEAR(Table1[[#This Row],[Received Date]])</f>
        <v>2025</v>
      </c>
      <c r="J151" s="150" t="s">
        <v>801</v>
      </c>
      <c r="K151" s="143" t="s">
        <v>225</v>
      </c>
      <c r="L151" s="143" t="str">
        <f t="shared" si="51"/>
        <v>Cab</v>
      </c>
      <c r="M151" s="143">
        <v>954358</v>
      </c>
      <c r="N151" s="143" t="s">
        <v>113</v>
      </c>
      <c r="O151" s="143" t="str">
        <f t="shared" si="52"/>
        <v/>
      </c>
      <c r="P151" s="149" t="str">
        <f t="shared" si="53"/>
        <v/>
      </c>
      <c r="Q151" s="149" t="str">
        <f t="shared" si="54"/>
        <v/>
      </c>
      <c r="R151" s="153" t="str">
        <f t="shared" si="55"/>
        <v>count</v>
      </c>
      <c r="S151" s="149">
        <v>506853</v>
      </c>
      <c r="T151" s="281" t="s">
        <v>746</v>
      </c>
      <c r="U151" s="149">
        <v>1</v>
      </c>
      <c r="V151" s="143" t="s">
        <v>802</v>
      </c>
      <c r="W151" s="143" t="s">
        <v>666</v>
      </c>
      <c r="X151" s="143" t="s">
        <v>136</v>
      </c>
      <c r="Y151" s="175" t="s">
        <v>184</v>
      </c>
      <c r="Z151" s="143" t="s">
        <v>144</v>
      </c>
      <c r="AA151" s="143" t="s">
        <v>803</v>
      </c>
      <c r="AB151" s="143" t="s">
        <v>804</v>
      </c>
      <c r="AC151" s="144" t="s">
        <v>97</v>
      </c>
      <c r="AD151" s="157" t="s">
        <v>97</v>
      </c>
      <c r="AE151" s="143"/>
      <c r="AF151" s="143"/>
      <c r="AG151" s="143"/>
      <c r="AH151" s="154"/>
      <c r="AI151" s="143">
        <f t="shared" ca="1" si="56"/>
        <v>249</v>
      </c>
      <c r="AJ151" s="143" t="str">
        <f t="shared" si="57"/>
        <v>Pending</v>
      </c>
      <c r="AK151" s="154"/>
      <c r="AL151" s="155"/>
      <c r="AM151" s="154"/>
      <c r="AN151" s="143" t="s">
        <v>805</v>
      </c>
      <c r="AO151" s="155"/>
      <c r="AP151" s="156"/>
      <c r="AQ151" s="141"/>
      <c r="AV151" s="146"/>
    </row>
    <row r="152" spans="1:48" ht="89.25" hidden="1" x14ac:dyDescent="0.25">
      <c r="A152" s="151" t="s">
        <v>111</v>
      </c>
      <c r="B152" s="161" t="s">
        <v>88</v>
      </c>
      <c r="C152" s="148" t="s">
        <v>806</v>
      </c>
      <c r="D152" s="143" t="s">
        <v>89</v>
      </c>
      <c r="E152" s="143" t="s">
        <v>54</v>
      </c>
      <c r="F152" s="143" t="s">
        <v>222</v>
      </c>
      <c r="G152" s="152">
        <v>45786</v>
      </c>
      <c r="H152" s="149">
        <f>MONTH(Table1[[#This Row],[Received Date]])</f>
        <v>5</v>
      </c>
      <c r="I152" s="149">
        <f>YEAR(Table1[[#This Row],[Received Date]])</f>
        <v>2025</v>
      </c>
      <c r="J152" s="150" t="s">
        <v>807</v>
      </c>
      <c r="K152" s="143" t="s">
        <v>174</v>
      </c>
      <c r="L152" s="144" t="str">
        <f t="shared" si="51"/>
        <v>Other</v>
      </c>
      <c r="M152" s="144"/>
      <c r="N152" s="143" t="s">
        <v>175</v>
      </c>
      <c r="O152" s="143" t="str">
        <f t="shared" si="52"/>
        <v/>
      </c>
      <c r="P152" s="149" t="str">
        <f t="shared" si="53"/>
        <v/>
      </c>
      <c r="Q152" s="149" t="str">
        <f t="shared" si="54"/>
        <v/>
      </c>
      <c r="R152" s="153" t="str">
        <f t="shared" si="55"/>
        <v>count</v>
      </c>
      <c r="S152" s="149"/>
      <c r="T152" s="281" t="s">
        <v>182</v>
      </c>
      <c r="U152" s="149">
        <v>1</v>
      </c>
      <c r="V152" s="143" t="s">
        <v>808</v>
      </c>
      <c r="W152" s="143" t="s">
        <v>809</v>
      </c>
      <c r="X152" s="143" t="s">
        <v>130</v>
      </c>
      <c r="Y152" s="175" t="s">
        <v>184</v>
      </c>
      <c r="Z152" s="143" t="s">
        <v>144</v>
      </c>
      <c r="AA152" s="143" t="s">
        <v>810</v>
      </c>
      <c r="AB152" s="143" t="s">
        <v>811</v>
      </c>
      <c r="AC152" s="144" t="s">
        <v>97</v>
      </c>
      <c r="AD152" s="157" t="s">
        <v>97</v>
      </c>
      <c r="AE152" s="143"/>
      <c r="AF152" s="143"/>
      <c r="AG152" s="143"/>
      <c r="AH152" s="154"/>
      <c r="AI152" s="143">
        <f t="shared" ca="1" si="56"/>
        <v>248</v>
      </c>
      <c r="AJ152" s="143" t="str">
        <f t="shared" si="57"/>
        <v>Pending</v>
      </c>
      <c r="AK152" s="154"/>
      <c r="AL152" s="155"/>
      <c r="AM152" s="154"/>
      <c r="AN152" s="143"/>
      <c r="AO152" s="155"/>
      <c r="AP152" s="156"/>
      <c r="AQ152" s="141"/>
      <c r="AV152" s="146"/>
    </row>
    <row r="153" spans="1:48" ht="89.25" hidden="1" x14ac:dyDescent="0.25">
      <c r="A153" s="151" t="s">
        <v>111</v>
      </c>
      <c r="B153" s="161" t="s">
        <v>88</v>
      </c>
      <c r="C153" s="148" t="s">
        <v>812</v>
      </c>
      <c r="D153" s="143" t="s">
        <v>89</v>
      </c>
      <c r="E153" s="143" t="s">
        <v>54</v>
      </c>
      <c r="F153" s="143" t="s">
        <v>222</v>
      </c>
      <c r="G153" s="152">
        <v>45789</v>
      </c>
      <c r="H153" s="149">
        <f>MONTH(Table1[[#This Row],[Received Date]])</f>
        <v>5</v>
      </c>
      <c r="I153" s="149">
        <f>YEAR(Table1[[#This Row],[Received Date]])</f>
        <v>2025</v>
      </c>
      <c r="J153" s="150" t="s">
        <v>813</v>
      </c>
      <c r="K153" s="143" t="s">
        <v>174</v>
      </c>
      <c r="L153" s="144" t="str">
        <f t="shared" si="51"/>
        <v>Other</v>
      </c>
      <c r="M153" s="144"/>
      <c r="N153" s="143" t="s">
        <v>175</v>
      </c>
      <c r="O153" s="143" t="str">
        <f t="shared" si="52"/>
        <v/>
      </c>
      <c r="P153" s="149" t="str">
        <f t="shared" si="53"/>
        <v/>
      </c>
      <c r="Q153" s="149" t="str">
        <f t="shared" si="54"/>
        <v/>
      </c>
      <c r="R153" s="153" t="str">
        <f t="shared" si="55"/>
        <v>count</v>
      </c>
      <c r="S153" s="149"/>
      <c r="T153" s="281" t="s">
        <v>182</v>
      </c>
      <c r="U153" s="149">
        <v>2</v>
      </c>
      <c r="V153" s="143" t="s">
        <v>814</v>
      </c>
      <c r="W153" s="143" t="s">
        <v>109</v>
      </c>
      <c r="X153" s="143" t="s">
        <v>815</v>
      </c>
      <c r="Y153" s="175" t="s">
        <v>184</v>
      </c>
      <c r="Z153" s="143" t="s">
        <v>144</v>
      </c>
      <c r="AA153" s="143" t="s">
        <v>816</v>
      </c>
      <c r="AB153" s="143" t="s">
        <v>817</v>
      </c>
      <c r="AC153" s="144" t="s">
        <v>97</v>
      </c>
      <c r="AD153" s="157" t="s">
        <v>97</v>
      </c>
      <c r="AE153" s="143"/>
      <c r="AF153" s="143"/>
      <c r="AG153" s="143"/>
      <c r="AH153" s="154"/>
      <c r="AI153" s="143">
        <f t="shared" ca="1" si="56"/>
        <v>245</v>
      </c>
      <c r="AJ153" s="143" t="str">
        <f t="shared" si="57"/>
        <v>Pending</v>
      </c>
      <c r="AK153" s="154"/>
      <c r="AL153" s="155"/>
      <c r="AM153" s="154"/>
      <c r="AN153" s="143"/>
      <c r="AO153" s="155"/>
      <c r="AP153" s="156"/>
      <c r="AQ153" s="141"/>
      <c r="AV153" s="146"/>
    </row>
    <row r="154" spans="1:48" ht="89.25" hidden="1" x14ac:dyDescent="0.25">
      <c r="A154" s="151" t="s">
        <v>111</v>
      </c>
      <c r="B154" s="161" t="s">
        <v>88</v>
      </c>
      <c r="C154" s="148" t="s">
        <v>818</v>
      </c>
      <c r="D154" s="143" t="s">
        <v>89</v>
      </c>
      <c r="E154" s="143" t="s">
        <v>54</v>
      </c>
      <c r="F154" s="143" t="s">
        <v>222</v>
      </c>
      <c r="G154" s="152">
        <v>45790</v>
      </c>
      <c r="H154" s="149">
        <f>MONTH(Table1[[#This Row],[Received Date]])</f>
        <v>5</v>
      </c>
      <c r="I154" s="149">
        <f>YEAR(Table1[[#This Row],[Received Date]])</f>
        <v>2025</v>
      </c>
      <c r="J154" s="150" t="s">
        <v>180</v>
      </c>
      <c r="K154" s="143" t="s">
        <v>181</v>
      </c>
      <c r="L154" s="144" t="str">
        <f t="shared" si="51"/>
        <v>Cab</v>
      </c>
      <c r="M154" s="144">
        <v>517601</v>
      </c>
      <c r="N154" s="143" t="s">
        <v>113</v>
      </c>
      <c r="O154" s="143" t="str">
        <f t="shared" si="52"/>
        <v/>
      </c>
      <c r="P154" s="149" t="str">
        <f t="shared" si="53"/>
        <v/>
      </c>
      <c r="Q154" s="149" t="str">
        <f t="shared" si="54"/>
        <v/>
      </c>
      <c r="R154" s="153" t="str">
        <f t="shared" si="55"/>
        <v>count</v>
      </c>
      <c r="S154" s="149">
        <v>506246</v>
      </c>
      <c r="T154" s="281" t="s">
        <v>819</v>
      </c>
      <c r="U154" s="149">
        <v>1</v>
      </c>
      <c r="V154" s="143" t="s">
        <v>820</v>
      </c>
      <c r="W154" s="143" t="s">
        <v>114</v>
      </c>
      <c r="X154" s="143" t="s">
        <v>821</v>
      </c>
      <c r="Y154" s="175" t="s">
        <v>184</v>
      </c>
      <c r="Z154" s="143" t="s">
        <v>144</v>
      </c>
      <c r="AA154" s="143" t="s">
        <v>822</v>
      </c>
      <c r="AB154" s="143" t="s">
        <v>823</v>
      </c>
      <c r="AC154" s="144" t="s">
        <v>97</v>
      </c>
      <c r="AD154" s="157" t="s">
        <v>97</v>
      </c>
      <c r="AE154" s="143"/>
      <c r="AF154" s="143"/>
      <c r="AG154" s="143"/>
      <c r="AH154" s="154"/>
      <c r="AI154" s="143">
        <f t="shared" ca="1" si="56"/>
        <v>244</v>
      </c>
      <c r="AJ154" s="143" t="str">
        <f t="shared" si="57"/>
        <v>Pending</v>
      </c>
      <c r="AK154" s="154"/>
      <c r="AL154" s="155"/>
      <c r="AM154" s="154"/>
      <c r="AN154" s="143"/>
      <c r="AO154" s="155"/>
      <c r="AP154" s="156"/>
      <c r="AQ154" s="141"/>
      <c r="AT154" s="141" t="s">
        <v>824</v>
      </c>
      <c r="AV154" s="146"/>
    </row>
    <row r="155" spans="1:48" ht="89.25" x14ac:dyDescent="0.25">
      <c r="A155" s="151" t="s">
        <v>111</v>
      </c>
      <c r="B155" s="161" t="s">
        <v>88</v>
      </c>
      <c r="C155" s="148" t="s">
        <v>825</v>
      </c>
      <c r="D155" s="143" t="s">
        <v>89</v>
      </c>
      <c r="E155" s="143" t="s">
        <v>54</v>
      </c>
      <c r="F155" s="143" t="s">
        <v>222</v>
      </c>
      <c r="G155" s="152">
        <v>45790</v>
      </c>
      <c r="H155" s="149">
        <f>MONTH(Table1[[#This Row],[Received Date]])</f>
        <v>5</v>
      </c>
      <c r="I155" s="149">
        <f>YEAR(Table1[[#This Row],[Received Date]])</f>
        <v>2025</v>
      </c>
      <c r="J155" s="150" t="s">
        <v>231</v>
      </c>
      <c r="K155" s="143" t="s">
        <v>212</v>
      </c>
      <c r="L155" s="143" t="str">
        <f t="shared" si="51"/>
        <v>Axle</v>
      </c>
      <c r="M155" s="143">
        <v>517604</v>
      </c>
      <c r="N155" s="143" t="s">
        <v>113</v>
      </c>
      <c r="O155" s="143" t="str">
        <f t="shared" si="52"/>
        <v/>
      </c>
      <c r="P155" s="149" t="str">
        <f t="shared" si="53"/>
        <v/>
      </c>
      <c r="Q155" s="149" t="str">
        <f t="shared" si="54"/>
        <v/>
      </c>
      <c r="R155" s="153" t="str">
        <f t="shared" si="55"/>
        <v>count</v>
      </c>
      <c r="S155" s="149">
        <v>507685</v>
      </c>
      <c r="T155" s="281" t="s">
        <v>819</v>
      </c>
      <c r="U155" s="149">
        <v>1</v>
      </c>
      <c r="V155" s="143" t="s">
        <v>826</v>
      </c>
      <c r="W155" s="143" t="s">
        <v>114</v>
      </c>
      <c r="X155" s="143" t="s">
        <v>136</v>
      </c>
      <c r="Y155" s="175"/>
      <c r="Z155" s="143" t="s">
        <v>827</v>
      </c>
      <c r="AA155" s="143"/>
      <c r="AB155" s="143" t="s">
        <v>828</v>
      </c>
      <c r="AC155" s="144"/>
      <c r="AD155" s="157"/>
      <c r="AE155" s="143"/>
      <c r="AF155" s="143"/>
      <c r="AG155" s="143"/>
      <c r="AH155" s="154"/>
      <c r="AI155" s="143">
        <f t="shared" ca="1" si="56"/>
        <v>244</v>
      </c>
      <c r="AJ155" s="143" t="str">
        <f t="shared" si="57"/>
        <v>Pending</v>
      </c>
      <c r="AK155" s="154"/>
      <c r="AL155" s="155"/>
      <c r="AM155" s="154"/>
      <c r="AN155" s="143"/>
      <c r="AO155" s="155"/>
      <c r="AP155" s="156"/>
      <c r="AQ155" s="141"/>
      <c r="AV155" s="146"/>
    </row>
    <row r="156" spans="1:48" ht="89.25" hidden="1" x14ac:dyDescent="0.25">
      <c r="A156" s="151" t="s">
        <v>111</v>
      </c>
      <c r="B156" s="161" t="s">
        <v>88</v>
      </c>
      <c r="C156" s="148" t="s">
        <v>829</v>
      </c>
      <c r="D156" s="143" t="s">
        <v>89</v>
      </c>
      <c r="E156" s="143" t="s">
        <v>54</v>
      </c>
      <c r="F156" s="143" t="s">
        <v>222</v>
      </c>
      <c r="G156" s="152">
        <v>45791</v>
      </c>
      <c r="H156" s="149">
        <f>MONTH(Table1[[#This Row],[Received Date]])</f>
        <v>5</v>
      </c>
      <c r="I156" s="149">
        <f>YEAR(Table1[[#This Row],[Received Date]])</f>
        <v>2025</v>
      </c>
      <c r="J156" s="150" t="s">
        <v>322</v>
      </c>
      <c r="K156" s="143" t="s">
        <v>348</v>
      </c>
      <c r="L156" s="144" t="str">
        <f t="shared" si="51"/>
        <v>Other</v>
      </c>
      <c r="M156" s="144">
        <v>517621</v>
      </c>
      <c r="N156" s="143" t="s">
        <v>113</v>
      </c>
      <c r="O156" s="143" t="str">
        <f t="shared" si="52"/>
        <v/>
      </c>
      <c r="P156" s="149" t="str">
        <f t="shared" si="53"/>
        <v/>
      </c>
      <c r="Q156" s="149" t="str">
        <f t="shared" si="54"/>
        <v/>
      </c>
      <c r="R156" s="153" t="str">
        <f t="shared" si="55"/>
        <v>count</v>
      </c>
      <c r="S156" s="149">
        <v>509024</v>
      </c>
      <c r="T156" s="281" t="s">
        <v>819</v>
      </c>
      <c r="U156" s="149">
        <v>2</v>
      </c>
      <c r="V156" s="143" t="s">
        <v>830</v>
      </c>
      <c r="W156" s="143" t="s">
        <v>149</v>
      </c>
      <c r="X156" s="143" t="s">
        <v>136</v>
      </c>
      <c r="Y156" s="175"/>
      <c r="Z156" s="143" t="s">
        <v>827</v>
      </c>
      <c r="AA156" s="143" t="s">
        <v>831</v>
      </c>
      <c r="AB156" s="143" t="s">
        <v>832</v>
      </c>
      <c r="AC156" s="144"/>
      <c r="AD156" s="157"/>
      <c r="AE156" s="143"/>
      <c r="AF156" s="143"/>
      <c r="AG156" s="143"/>
      <c r="AH156" s="154"/>
      <c r="AI156" s="143">
        <f t="shared" ca="1" si="56"/>
        <v>243</v>
      </c>
      <c r="AJ156" s="143" t="str">
        <f t="shared" si="57"/>
        <v>Pending</v>
      </c>
      <c r="AK156" s="154"/>
      <c r="AL156" s="155"/>
      <c r="AM156" s="154"/>
      <c r="AN156" s="143"/>
      <c r="AO156" s="155"/>
      <c r="AP156" s="156"/>
      <c r="AQ156" s="141"/>
      <c r="AV156" s="146"/>
    </row>
    <row r="157" spans="1:48" ht="89.25" hidden="1" x14ac:dyDescent="0.25">
      <c r="A157" s="151" t="s">
        <v>111</v>
      </c>
      <c r="B157" s="143" t="s">
        <v>88</v>
      </c>
      <c r="C157" s="148" t="s">
        <v>833</v>
      </c>
      <c r="D157" s="143" t="s">
        <v>89</v>
      </c>
      <c r="E157" s="143" t="s">
        <v>54</v>
      </c>
      <c r="F157" s="143" t="s">
        <v>222</v>
      </c>
      <c r="G157" s="152">
        <v>45792</v>
      </c>
      <c r="H157" s="149">
        <f>MONTH(Table1[[#This Row],[Received Date]])</f>
        <v>5</v>
      </c>
      <c r="I157" s="149">
        <f>YEAR(Table1[[#This Row],[Received Date]])</f>
        <v>2025</v>
      </c>
      <c r="J157" s="150" t="s">
        <v>834</v>
      </c>
      <c r="K157" s="143" t="s">
        <v>835</v>
      </c>
      <c r="L157" s="143" t="str">
        <f t="shared" si="51"/>
        <v>Deck</v>
      </c>
      <c r="M157" s="143">
        <v>954366</v>
      </c>
      <c r="N157" s="143" t="s">
        <v>113</v>
      </c>
      <c r="O157" s="143" t="str">
        <f t="shared" si="52"/>
        <v/>
      </c>
      <c r="P157" s="149" t="str">
        <f t="shared" si="53"/>
        <v/>
      </c>
      <c r="Q157" s="149" t="str">
        <f t="shared" si="54"/>
        <v/>
      </c>
      <c r="R157" s="153" t="str">
        <f t="shared" si="55"/>
        <v>count</v>
      </c>
      <c r="S157" s="149">
        <v>506899</v>
      </c>
      <c r="T157" s="281" t="s">
        <v>836</v>
      </c>
      <c r="U157" s="149">
        <v>1</v>
      </c>
      <c r="V157" s="143" t="s">
        <v>837</v>
      </c>
      <c r="W157" s="143" t="s">
        <v>149</v>
      </c>
      <c r="X157" s="143" t="s">
        <v>136</v>
      </c>
      <c r="Y157" s="155" t="s">
        <v>137</v>
      </c>
      <c r="Z157" s="143" t="s">
        <v>827</v>
      </c>
      <c r="AA157" s="143" t="s">
        <v>803</v>
      </c>
      <c r="AB157" s="143" t="s">
        <v>838</v>
      </c>
      <c r="AC157" s="143" t="s">
        <v>97</v>
      </c>
      <c r="AD157" s="154" t="s">
        <v>97</v>
      </c>
      <c r="AE157" s="143">
        <v>517637</v>
      </c>
      <c r="AF157" s="143"/>
      <c r="AG157" s="143"/>
      <c r="AH157" s="154"/>
      <c r="AI157" s="143">
        <f t="shared" ca="1" si="56"/>
        <v>242</v>
      </c>
      <c r="AJ157" s="143" t="str">
        <f t="shared" si="57"/>
        <v>Pending</v>
      </c>
      <c r="AK157" s="154"/>
      <c r="AL157" s="155"/>
      <c r="AM157" s="154"/>
      <c r="AN157" s="143"/>
      <c r="AO157" s="155"/>
      <c r="AP157" s="156"/>
      <c r="AQ157" s="141"/>
      <c r="AV157" s="146"/>
    </row>
    <row r="158" spans="1:48" ht="89.25" hidden="1" x14ac:dyDescent="0.25">
      <c r="A158" s="151" t="s">
        <v>111</v>
      </c>
      <c r="B158" s="161" t="s">
        <v>88</v>
      </c>
      <c r="C158" s="148" t="s">
        <v>839</v>
      </c>
      <c r="D158" s="143" t="s">
        <v>89</v>
      </c>
      <c r="E158" s="143" t="s">
        <v>54</v>
      </c>
      <c r="F158" s="143" t="s">
        <v>222</v>
      </c>
      <c r="G158" s="152">
        <v>45792</v>
      </c>
      <c r="H158" s="149">
        <f>MONTH(Table1[[#This Row],[Received Date]])</f>
        <v>5</v>
      </c>
      <c r="I158" s="149">
        <f>YEAR(Table1[[#This Row],[Received Date]])</f>
        <v>2025</v>
      </c>
      <c r="J158" s="150" t="s">
        <v>840</v>
      </c>
      <c r="K158" s="143" t="s">
        <v>147</v>
      </c>
      <c r="L158" s="144" t="str">
        <f t="shared" si="51"/>
        <v>Other</v>
      </c>
      <c r="M158" s="144">
        <v>898922</v>
      </c>
      <c r="N158" s="143" t="s">
        <v>113</v>
      </c>
      <c r="O158" s="143" t="str">
        <f t="shared" si="52"/>
        <v/>
      </c>
      <c r="P158" s="149" t="str">
        <f t="shared" si="53"/>
        <v/>
      </c>
      <c r="Q158" s="149">
        <f t="shared" si="54"/>
        <v>8</v>
      </c>
      <c r="R158" s="153" t="str">
        <f t="shared" si="55"/>
        <v>don't count</v>
      </c>
      <c r="S158" s="149">
        <v>507874</v>
      </c>
      <c r="T158" s="281" t="s">
        <v>836</v>
      </c>
      <c r="U158" s="149">
        <v>11</v>
      </c>
      <c r="V158" s="143" t="s">
        <v>841</v>
      </c>
      <c r="W158" s="143" t="s">
        <v>102</v>
      </c>
      <c r="X158" s="143" t="s">
        <v>288</v>
      </c>
      <c r="Y158" s="175" t="s">
        <v>184</v>
      </c>
      <c r="Z158" s="143" t="s">
        <v>144</v>
      </c>
      <c r="AA158" s="143" t="s">
        <v>842</v>
      </c>
      <c r="AB158" s="143" t="s">
        <v>842</v>
      </c>
      <c r="AC158" s="144"/>
      <c r="AD158" s="157"/>
      <c r="AE158" s="143"/>
      <c r="AF158" s="143"/>
      <c r="AG158" s="143"/>
      <c r="AH158" s="154"/>
      <c r="AI158" s="143">
        <f t="shared" ca="1" si="56"/>
        <v>242</v>
      </c>
      <c r="AJ158" s="143" t="str">
        <f t="shared" si="57"/>
        <v>Pending</v>
      </c>
      <c r="AK158" s="154"/>
      <c r="AL158" s="155"/>
      <c r="AM158" s="154"/>
      <c r="AN158" s="143"/>
      <c r="AO158" s="155"/>
      <c r="AP158" s="156"/>
      <c r="AQ158" s="141"/>
      <c r="AV158" s="146"/>
    </row>
    <row r="159" spans="1:48" ht="114.75" hidden="1" x14ac:dyDescent="0.25">
      <c r="A159" s="151" t="s">
        <v>111</v>
      </c>
      <c r="B159" s="143" t="s">
        <v>88</v>
      </c>
      <c r="C159" s="148" t="s">
        <v>843</v>
      </c>
      <c r="D159" s="143" t="s">
        <v>89</v>
      </c>
      <c r="E159" s="143" t="s">
        <v>54</v>
      </c>
      <c r="F159" s="143" t="s">
        <v>222</v>
      </c>
      <c r="G159" s="152">
        <v>45793</v>
      </c>
      <c r="H159" s="149">
        <f>MONTH(Table1[[#This Row],[Received Date]])</f>
        <v>5</v>
      </c>
      <c r="I159" s="149">
        <f>YEAR(Table1[[#This Row],[Received Date]])</f>
        <v>2025</v>
      </c>
      <c r="J159" s="143" t="s">
        <v>119</v>
      </c>
      <c r="K159" s="143" t="s">
        <v>346</v>
      </c>
      <c r="L159" s="144" t="str">
        <f t="shared" si="51"/>
        <v>Axle</v>
      </c>
      <c r="M159" s="144">
        <v>517637</v>
      </c>
      <c r="N159" s="143" t="s">
        <v>113</v>
      </c>
      <c r="O159" s="143" t="str">
        <f t="shared" si="52"/>
        <v/>
      </c>
      <c r="P159" s="149" t="str">
        <f t="shared" si="53"/>
        <v/>
      </c>
      <c r="Q159" s="149" t="str">
        <f t="shared" si="54"/>
        <v/>
      </c>
      <c r="R159" s="153" t="str">
        <f t="shared" si="55"/>
        <v>count</v>
      </c>
      <c r="S159" s="149">
        <v>508503</v>
      </c>
      <c r="T159" s="281" t="s">
        <v>746</v>
      </c>
      <c r="U159" s="149">
        <v>1</v>
      </c>
      <c r="V159" s="143" t="s">
        <v>844</v>
      </c>
      <c r="W159" s="143" t="s">
        <v>114</v>
      </c>
      <c r="X159" s="143" t="s">
        <v>206</v>
      </c>
      <c r="Y159" s="155" t="s">
        <v>137</v>
      </c>
      <c r="Z159" s="143" t="s">
        <v>144</v>
      </c>
      <c r="AA159" s="143" t="s">
        <v>716</v>
      </c>
      <c r="AB159" s="143" t="s">
        <v>784</v>
      </c>
      <c r="AC159" s="144" t="s">
        <v>97</v>
      </c>
      <c r="AD159" s="157" t="s">
        <v>97</v>
      </c>
      <c r="AE159" s="143"/>
      <c r="AF159" s="143"/>
      <c r="AG159" s="143"/>
      <c r="AH159" s="154"/>
      <c r="AI159" s="143">
        <f t="shared" ca="1" si="56"/>
        <v>241</v>
      </c>
      <c r="AJ159" s="143" t="str">
        <f t="shared" si="57"/>
        <v>Pending</v>
      </c>
      <c r="AK159" s="154"/>
      <c r="AL159" s="155"/>
      <c r="AM159" s="154"/>
      <c r="AN159" s="143"/>
      <c r="AO159" s="155"/>
      <c r="AP159" s="156"/>
      <c r="AQ159" s="141"/>
      <c r="AV159" s="146"/>
    </row>
    <row r="160" spans="1:48" ht="89.25" hidden="1" x14ac:dyDescent="0.25">
      <c r="A160" s="151" t="s">
        <v>111</v>
      </c>
      <c r="B160" s="143" t="s">
        <v>88</v>
      </c>
      <c r="C160" s="148" t="s">
        <v>845</v>
      </c>
      <c r="D160" s="143" t="s">
        <v>89</v>
      </c>
      <c r="E160" s="143" t="s">
        <v>54</v>
      </c>
      <c r="F160" s="143" t="s">
        <v>159</v>
      </c>
      <c r="G160" s="152">
        <v>45794</v>
      </c>
      <c r="H160" s="149">
        <f>MONTH(Table1[[#This Row],[Received Date]])</f>
        <v>5</v>
      </c>
      <c r="I160" s="149">
        <f>YEAR(Table1[[#This Row],[Received Date]])</f>
        <v>2025</v>
      </c>
      <c r="J160" s="150" t="s">
        <v>846</v>
      </c>
      <c r="K160" s="143" t="s">
        <v>847</v>
      </c>
      <c r="L160" s="144" t="str">
        <f t="shared" si="51"/>
        <v>Deck</v>
      </c>
      <c r="M160" s="144">
        <v>517647</v>
      </c>
      <c r="N160" s="143" t="s">
        <v>113</v>
      </c>
      <c r="O160" s="143" t="str">
        <f t="shared" si="52"/>
        <v/>
      </c>
      <c r="P160" s="149" t="str">
        <f t="shared" si="53"/>
        <v/>
      </c>
      <c r="Q160" s="149" t="str">
        <f t="shared" si="54"/>
        <v/>
      </c>
      <c r="R160" s="153" t="str">
        <f t="shared" si="55"/>
        <v>count</v>
      </c>
      <c r="S160" s="149">
        <v>507398</v>
      </c>
      <c r="T160" s="281" t="s">
        <v>848</v>
      </c>
      <c r="U160" s="149">
        <v>1</v>
      </c>
      <c r="V160" s="150" t="s">
        <v>849</v>
      </c>
      <c r="W160" s="143" t="s">
        <v>114</v>
      </c>
      <c r="X160" s="143" t="s">
        <v>328</v>
      </c>
      <c r="Y160" s="155" t="s">
        <v>184</v>
      </c>
      <c r="Z160" s="143" t="s">
        <v>144</v>
      </c>
      <c r="AA160" s="143" t="s">
        <v>850</v>
      </c>
      <c r="AB160" s="143" t="s">
        <v>851</v>
      </c>
      <c r="AC160" s="143" t="s">
        <v>97</v>
      </c>
      <c r="AD160" s="154" t="s">
        <v>97</v>
      </c>
      <c r="AE160" s="143"/>
      <c r="AF160" s="143"/>
      <c r="AG160" s="143"/>
      <c r="AH160" s="154"/>
      <c r="AI160" s="143">
        <f t="shared" ca="1" si="56"/>
        <v>240</v>
      </c>
      <c r="AJ160" s="143" t="str">
        <f t="shared" si="57"/>
        <v>Pending</v>
      </c>
      <c r="AK160" s="154"/>
      <c r="AL160" s="155"/>
      <c r="AM160" s="154"/>
      <c r="AN160" s="143"/>
      <c r="AO160" s="155"/>
      <c r="AP160" s="156"/>
      <c r="AQ160" s="141"/>
      <c r="AV160" s="146"/>
    </row>
    <row r="161" spans="1:48" ht="89.25" hidden="1" x14ac:dyDescent="0.25">
      <c r="A161" s="151" t="s">
        <v>111</v>
      </c>
      <c r="B161" s="143" t="s">
        <v>88</v>
      </c>
      <c r="C161" s="148" t="s">
        <v>852</v>
      </c>
      <c r="D161" s="143" t="s">
        <v>89</v>
      </c>
      <c r="E161" s="143" t="s">
        <v>54</v>
      </c>
      <c r="F161" s="143" t="s">
        <v>222</v>
      </c>
      <c r="G161" s="152">
        <v>45796</v>
      </c>
      <c r="H161" s="149">
        <f>MONTH(Table1[[#This Row],[Received Date]])</f>
        <v>5</v>
      </c>
      <c r="I161" s="149">
        <f>YEAR(Table1[[#This Row],[Received Date]])</f>
        <v>2025</v>
      </c>
      <c r="J161" s="150" t="s">
        <v>180</v>
      </c>
      <c r="K161" s="143" t="s">
        <v>181</v>
      </c>
      <c r="L161" s="143" t="str">
        <f t="shared" si="51"/>
        <v>Cab</v>
      </c>
      <c r="M161" s="143">
        <v>517651</v>
      </c>
      <c r="N161" s="143" t="s">
        <v>113</v>
      </c>
      <c r="O161" s="143" t="str">
        <f t="shared" si="52"/>
        <v/>
      </c>
      <c r="P161" s="149" t="str">
        <f t="shared" si="53"/>
        <v/>
      </c>
      <c r="Q161" s="149" t="str">
        <f t="shared" si="54"/>
        <v/>
      </c>
      <c r="R161" s="153" t="str">
        <f t="shared" si="55"/>
        <v>count</v>
      </c>
      <c r="S161" s="149">
        <v>504815</v>
      </c>
      <c r="T161" s="281" t="s">
        <v>182</v>
      </c>
      <c r="U161" s="149">
        <v>1</v>
      </c>
      <c r="V161" s="143" t="s">
        <v>853</v>
      </c>
      <c r="W161" s="143" t="s">
        <v>126</v>
      </c>
      <c r="X161" s="143" t="s">
        <v>103</v>
      </c>
      <c r="Y161" s="175"/>
      <c r="Z161" s="143"/>
      <c r="AA161" s="143"/>
      <c r="AB161" s="143"/>
      <c r="AC161" s="144"/>
      <c r="AD161" s="157"/>
      <c r="AE161" s="143"/>
      <c r="AF161" s="143"/>
      <c r="AG161" s="143"/>
      <c r="AH161" s="154"/>
      <c r="AI161" s="143">
        <f t="shared" ca="1" si="56"/>
        <v>238</v>
      </c>
      <c r="AJ161" s="143" t="str">
        <f t="shared" si="57"/>
        <v>Pending</v>
      </c>
      <c r="AK161" s="154"/>
      <c r="AL161" s="155"/>
      <c r="AM161" s="154"/>
      <c r="AN161" s="143"/>
      <c r="AO161" s="155"/>
      <c r="AP161" s="156"/>
      <c r="AQ161" s="141"/>
      <c r="AT161" s="141" t="s">
        <v>824</v>
      </c>
      <c r="AV161" s="146"/>
    </row>
    <row r="162" spans="1:48" ht="39.75" hidden="1" customHeight="1" x14ac:dyDescent="0.25">
      <c r="A162" s="151" t="s">
        <v>111</v>
      </c>
      <c r="B162" s="161" t="s">
        <v>88</v>
      </c>
      <c r="C162" s="148" t="s">
        <v>854</v>
      </c>
      <c r="D162" s="143" t="s">
        <v>89</v>
      </c>
      <c r="E162" s="143" t="s">
        <v>54</v>
      </c>
      <c r="F162" s="143" t="s">
        <v>222</v>
      </c>
      <c r="G162" s="152">
        <v>45793</v>
      </c>
      <c r="H162" s="149">
        <f>MONTH(Table1[[#This Row],[Received Date]])</f>
        <v>5</v>
      </c>
      <c r="I162" s="149">
        <f>YEAR(Table1[[#This Row],[Received Date]])</f>
        <v>2025</v>
      </c>
      <c r="J162" s="150" t="s">
        <v>119</v>
      </c>
      <c r="K162" s="143" t="s">
        <v>346</v>
      </c>
      <c r="L162" s="143" t="str">
        <f t="shared" si="51"/>
        <v>Axle</v>
      </c>
      <c r="M162" s="143">
        <v>517645</v>
      </c>
      <c r="N162" s="143" t="s">
        <v>113</v>
      </c>
      <c r="O162" s="143" t="str">
        <f t="shared" si="52"/>
        <v/>
      </c>
      <c r="P162" s="149" t="str">
        <f t="shared" si="53"/>
        <v/>
      </c>
      <c r="Q162" s="149" t="str">
        <f t="shared" si="54"/>
        <v/>
      </c>
      <c r="R162" s="153" t="str">
        <f t="shared" si="55"/>
        <v>count</v>
      </c>
      <c r="S162" s="149">
        <v>508503</v>
      </c>
      <c r="T162" s="281" t="s">
        <v>746</v>
      </c>
      <c r="U162" s="149">
        <v>1</v>
      </c>
      <c r="V162" s="143" t="s">
        <v>855</v>
      </c>
      <c r="W162" s="143" t="s">
        <v>123</v>
      </c>
      <c r="X162" s="143" t="s">
        <v>1946</v>
      </c>
      <c r="Y162" s="155" t="s">
        <v>137</v>
      </c>
      <c r="Z162" s="143" t="s">
        <v>144</v>
      </c>
      <c r="AA162" s="143" t="s">
        <v>856</v>
      </c>
      <c r="AB162" s="143" t="s">
        <v>857</v>
      </c>
      <c r="AC162" s="144" t="s">
        <v>97</v>
      </c>
      <c r="AD162" s="157" t="s">
        <v>97</v>
      </c>
      <c r="AE162" s="143"/>
      <c r="AF162" s="143"/>
      <c r="AG162" s="143"/>
      <c r="AH162" s="154"/>
      <c r="AI162" s="143">
        <f t="shared" ca="1" si="56"/>
        <v>241</v>
      </c>
      <c r="AJ162" s="143" t="str">
        <f t="shared" si="57"/>
        <v>Pending</v>
      </c>
      <c r="AK162" s="154"/>
      <c r="AL162" s="155"/>
      <c r="AM162" s="154"/>
      <c r="AN162" s="143"/>
      <c r="AO162" s="155"/>
      <c r="AP162" s="156"/>
      <c r="AQ162" s="141"/>
      <c r="AV162" s="146"/>
    </row>
    <row r="163" spans="1:48" ht="27" hidden="1" customHeight="1" x14ac:dyDescent="0.25">
      <c r="A163" s="151" t="s">
        <v>111</v>
      </c>
      <c r="B163" s="143" t="s">
        <v>88</v>
      </c>
      <c r="C163" s="148" t="s">
        <v>858</v>
      </c>
      <c r="D163" s="143" t="s">
        <v>89</v>
      </c>
      <c r="E163" s="143" t="s">
        <v>54</v>
      </c>
      <c r="F163" s="143" t="s">
        <v>222</v>
      </c>
      <c r="G163" s="152">
        <v>45796</v>
      </c>
      <c r="H163" s="149">
        <f>MONTH(Table1[[#This Row],[Received Date]])</f>
        <v>5</v>
      </c>
      <c r="I163" s="149">
        <f>YEAR(Table1[[#This Row],[Received Date]])</f>
        <v>2025</v>
      </c>
      <c r="J163" s="143" t="s">
        <v>119</v>
      </c>
      <c r="K163" s="143" t="s">
        <v>346</v>
      </c>
      <c r="L163" s="143" t="str">
        <f t="shared" si="51"/>
        <v>Axle</v>
      </c>
      <c r="M163" s="143">
        <v>517649</v>
      </c>
      <c r="N163" s="143" t="s">
        <v>113</v>
      </c>
      <c r="O163" s="143" t="str">
        <f t="shared" si="52"/>
        <v/>
      </c>
      <c r="P163" s="149" t="str">
        <f t="shared" si="53"/>
        <v/>
      </c>
      <c r="Q163" s="149" t="str">
        <f t="shared" si="54"/>
        <v/>
      </c>
      <c r="R163" s="153" t="str">
        <f t="shared" si="55"/>
        <v>count</v>
      </c>
      <c r="S163" s="149">
        <v>508502</v>
      </c>
      <c r="T163" s="281" t="s">
        <v>746</v>
      </c>
      <c r="U163" s="149">
        <v>1</v>
      </c>
      <c r="V163" s="143" t="s">
        <v>859</v>
      </c>
      <c r="W163" s="143" t="s">
        <v>109</v>
      </c>
      <c r="X163" s="143" t="s">
        <v>206</v>
      </c>
      <c r="Y163" s="155" t="s">
        <v>137</v>
      </c>
      <c r="Z163" s="143" t="s">
        <v>144</v>
      </c>
      <c r="AA163" s="143" t="s">
        <v>716</v>
      </c>
      <c r="AB163" s="143" t="s">
        <v>784</v>
      </c>
      <c r="AC163" s="144" t="s">
        <v>97</v>
      </c>
      <c r="AD163" s="157" t="s">
        <v>97</v>
      </c>
      <c r="AE163" s="143"/>
      <c r="AF163" s="143"/>
      <c r="AG163" s="143"/>
      <c r="AH163" s="154"/>
      <c r="AI163" s="143">
        <f t="shared" ca="1" si="56"/>
        <v>238</v>
      </c>
      <c r="AJ163" s="143" t="str">
        <f t="shared" si="57"/>
        <v>Pending</v>
      </c>
      <c r="AK163" s="154"/>
      <c r="AL163" s="155"/>
      <c r="AM163" s="154"/>
      <c r="AN163" s="143"/>
      <c r="AO163" s="155"/>
      <c r="AP163" s="156"/>
      <c r="AQ163" s="141"/>
      <c r="AV163" s="146"/>
    </row>
    <row r="164" spans="1:48" ht="43.5" hidden="1" customHeight="1" x14ac:dyDescent="0.25">
      <c r="A164" s="151" t="s">
        <v>111</v>
      </c>
      <c r="B164" s="161" t="s">
        <v>88</v>
      </c>
      <c r="C164" s="148" t="s">
        <v>860</v>
      </c>
      <c r="D164" s="143" t="s">
        <v>89</v>
      </c>
      <c r="E164" s="143" t="s">
        <v>54</v>
      </c>
      <c r="F164" s="143" t="s">
        <v>222</v>
      </c>
      <c r="G164" s="152">
        <v>45796</v>
      </c>
      <c r="H164" s="149">
        <f>MONTH(Table1[[#This Row],[Received Date]])</f>
        <v>5</v>
      </c>
      <c r="I164" s="149">
        <f>YEAR(Table1[[#This Row],[Received Date]])</f>
        <v>2025</v>
      </c>
      <c r="J164" s="143" t="s">
        <v>119</v>
      </c>
      <c r="K164" s="143" t="s">
        <v>346</v>
      </c>
      <c r="L164" s="143" t="str">
        <f t="shared" si="51"/>
        <v>Axle</v>
      </c>
      <c r="M164" s="143">
        <v>517652</v>
      </c>
      <c r="N164" s="143" t="s">
        <v>113</v>
      </c>
      <c r="O164" s="143" t="str">
        <f t="shared" si="52"/>
        <v/>
      </c>
      <c r="P164" s="149" t="str">
        <f t="shared" si="53"/>
        <v/>
      </c>
      <c r="Q164" s="149" t="str">
        <f t="shared" si="54"/>
        <v/>
      </c>
      <c r="R164" s="153" t="str">
        <f t="shared" si="55"/>
        <v>count</v>
      </c>
      <c r="S164" s="149">
        <v>508779</v>
      </c>
      <c r="T164" s="281" t="s">
        <v>746</v>
      </c>
      <c r="U164" s="149">
        <v>1</v>
      </c>
      <c r="V164" s="143" t="s">
        <v>861</v>
      </c>
      <c r="W164" s="143" t="s">
        <v>109</v>
      </c>
      <c r="X164" s="143" t="s">
        <v>206</v>
      </c>
      <c r="Y164" s="175" t="s">
        <v>137</v>
      </c>
      <c r="Z164" s="143" t="s">
        <v>144</v>
      </c>
      <c r="AA164" s="143" t="s">
        <v>716</v>
      </c>
      <c r="AB164" s="143" t="s">
        <v>784</v>
      </c>
      <c r="AC164" s="144" t="s">
        <v>97</v>
      </c>
      <c r="AD164" s="157" t="s">
        <v>97</v>
      </c>
      <c r="AE164" s="143"/>
      <c r="AF164" s="143"/>
      <c r="AG164" s="143"/>
      <c r="AH164" s="154"/>
      <c r="AI164" s="143">
        <f t="shared" ca="1" si="56"/>
        <v>238</v>
      </c>
      <c r="AJ164" s="143" t="str">
        <f t="shared" si="57"/>
        <v>Pending</v>
      </c>
      <c r="AK164" s="154"/>
      <c r="AL164" s="155"/>
      <c r="AM164" s="154"/>
      <c r="AN164" s="143"/>
      <c r="AO164" s="155"/>
      <c r="AP164" s="156"/>
      <c r="AQ164" s="141"/>
      <c r="AV164" s="146"/>
    </row>
    <row r="165" spans="1:48" s="169" customFormat="1" ht="23.25" hidden="1" customHeight="1" x14ac:dyDescent="0.25">
      <c r="A165" s="151" t="s">
        <v>111</v>
      </c>
      <c r="B165" s="143" t="s">
        <v>88</v>
      </c>
      <c r="C165" s="148" t="s">
        <v>862</v>
      </c>
      <c r="D165" s="143" t="s">
        <v>89</v>
      </c>
      <c r="E165" s="143" t="s">
        <v>54</v>
      </c>
      <c r="F165" s="143" t="s">
        <v>222</v>
      </c>
      <c r="G165" s="152">
        <v>45797</v>
      </c>
      <c r="H165" s="149">
        <f>MONTH(Table1[[#This Row],[Received Date]])</f>
        <v>5</v>
      </c>
      <c r="I165" s="149">
        <f>YEAR(Table1[[#This Row],[Received Date]])</f>
        <v>2025</v>
      </c>
      <c r="J165" s="143" t="s">
        <v>119</v>
      </c>
      <c r="K165" s="143" t="s">
        <v>346</v>
      </c>
      <c r="L165" s="143" t="str">
        <f t="shared" si="51"/>
        <v>Axle</v>
      </c>
      <c r="M165" s="143">
        <v>517660</v>
      </c>
      <c r="N165" s="143" t="s">
        <v>113</v>
      </c>
      <c r="O165" s="143" t="str">
        <f t="shared" si="52"/>
        <v/>
      </c>
      <c r="P165" s="149" t="str">
        <f t="shared" si="53"/>
        <v/>
      </c>
      <c r="Q165" s="149" t="str">
        <f t="shared" si="54"/>
        <v/>
      </c>
      <c r="R165" s="153" t="str">
        <f t="shared" si="55"/>
        <v>count</v>
      </c>
      <c r="S165" s="149">
        <v>508782</v>
      </c>
      <c r="T165" s="281" t="s">
        <v>746</v>
      </c>
      <c r="U165" s="149">
        <v>1</v>
      </c>
      <c r="V165" s="143" t="s">
        <v>859</v>
      </c>
      <c r="W165" s="143" t="s">
        <v>109</v>
      </c>
      <c r="X165" s="143" t="s">
        <v>206</v>
      </c>
      <c r="Y165" s="155" t="s">
        <v>137</v>
      </c>
      <c r="Z165" s="143" t="s">
        <v>144</v>
      </c>
      <c r="AA165" s="143" t="s">
        <v>716</v>
      </c>
      <c r="AB165" s="143" t="s">
        <v>784</v>
      </c>
      <c r="AC165" s="143" t="s">
        <v>97</v>
      </c>
      <c r="AD165" s="154" t="s">
        <v>97</v>
      </c>
      <c r="AE165" s="143"/>
      <c r="AF165" s="143"/>
      <c r="AG165" s="143"/>
      <c r="AH165" s="154"/>
      <c r="AI165" s="143">
        <f t="shared" ca="1" si="56"/>
        <v>237</v>
      </c>
      <c r="AJ165" s="143" t="str">
        <f t="shared" si="57"/>
        <v>Pending</v>
      </c>
      <c r="AK165" s="154"/>
      <c r="AL165" s="155"/>
      <c r="AM165" s="154"/>
      <c r="AN165" s="143"/>
      <c r="AO165" s="155"/>
      <c r="AP165" s="156"/>
      <c r="AQ165" s="141"/>
      <c r="AR165" s="141"/>
      <c r="AS165" s="141"/>
      <c r="AT165" s="141"/>
      <c r="AU165" s="140"/>
    </row>
    <row r="166" spans="1:48" ht="33.950000000000003" hidden="1" customHeight="1" x14ac:dyDescent="0.25">
      <c r="A166" s="151" t="s">
        <v>111</v>
      </c>
      <c r="B166" s="143" t="s">
        <v>88</v>
      </c>
      <c r="C166" s="148" t="s">
        <v>863</v>
      </c>
      <c r="D166" s="143" t="s">
        <v>89</v>
      </c>
      <c r="E166" s="143" t="s">
        <v>54</v>
      </c>
      <c r="F166" s="143" t="s">
        <v>222</v>
      </c>
      <c r="G166" s="152">
        <v>45798</v>
      </c>
      <c r="H166" s="149">
        <f>MONTH(Table1[[#This Row],[Received Date]])</f>
        <v>5</v>
      </c>
      <c r="I166" s="149">
        <f>YEAR(Table1[[#This Row],[Received Date]])</f>
        <v>2025</v>
      </c>
      <c r="J166" s="150" t="s">
        <v>120</v>
      </c>
      <c r="K166" s="143" t="s">
        <v>346</v>
      </c>
      <c r="L166" s="143" t="str">
        <f t="shared" si="51"/>
        <v>Axle</v>
      </c>
      <c r="M166" s="143">
        <v>517666</v>
      </c>
      <c r="N166" s="143" t="s">
        <v>113</v>
      </c>
      <c r="O166" s="143" t="str">
        <f t="shared" si="52"/>
        <v/>
      </c>
      <c r="P166" s="149" t="str">
        <f t="shared" si="53"/>
        <v/>
      </c>
      <c r="Q166" s="149" t="str">
        <f t="shared" si="54"/>
        <v/>
      </c>
      <c r="R166" s="153" t="str">
        <f t="shared" si="55"/>
        <v>count</v>
      </c>
      <c r="S166" s="149">
        <v>508493</v>
      </c>
      <c r="T166" s="281" t="s">
        <v>746</v>
      </c>
      <c r="U166" s="149">
        <v>1</v>
      </c>
      <c r="V166" s="143" t="s">
        <v>864</v>
      </c>
      <c r="W166" s="143" t="s">
        <v>109</v>
      </c>
      <c r="X166" s="143" t="s">
        <v>206</v>
      </c>
      <c r="Y166" s="155" t="s">
        <v>137</v>
      </c>
      <c r="Z166" s="143" t="s">
        <v>144</v>
      </c>
      <c r="AA166" s="143" t="s">
        <v>716</v>
      </c>
      <c r="AB166" s="143" t="s">
        <v>784</v>
      </c>
      <c r="AC166" s="144" t="s">
        <v>97</v>
      </c>
      <c r="AD166" s="157" t="s">
        <v>97</v>
      </c>
      <c r="AE166" s="143"/>
      <c r="AF166" s="143"/>
      <c r="AG166" s="143"/>
      <c r="AH166" s="154"/>
      <c r="AI166" s="143">
        <f t="shared" ca="1" si="56"/>
        <v>236</v>
      </c>
      <c r="AJ166" s="143" t="str">
        <f t="shared" si="57"/>
        <v>Pending</v>
      </c>
      <c r="AK166" s="154"/>
      <c r="AL166" s="155"/>
      <c r="AM166" s="154"/>
      <c r="AN166" s="143"/>
      <c r="AO166" s="155"/>
      <c r="AP166" s="156"/>
      <c r="AQ166" s="141"/>
      <c r="AV166" s="146"/>
    </row>
    <row r="167" spans="1:48" ht="28.5" hidden="1" customHeight="1" x14ac:dyDescent="0.25">
      <c r="A167" s="151" t="s">
        <v>111</v>
      </c>
      <c r="B167" s="143" t="s">
        <v>88</v>
      </c>
      <c r="C167" s="148" t="s">
        <v>865</v>
      </c>
      <c r="D167" s="143" t="s">
        <v>89</v>
      </c>
      <c r="E167" s="143" t="s">
        <v>54</v>
      </c>
      <c r="F167" s="143" t="s">
        <v>222</v>
      </c>
      <c r="G167" s="152">
        <v>45797</v>
      </c>
      <c r="H167" s="149">
        <f>MONTH(Table1[[#This Row],[Received Date]])</f>
        <v>5</v>
      </c>
      <c r="I167" s="149">
        <f>YEAR(Table1[[#This Row],[Received Date]])</f>
        <v>2025</v>
      </c>
      <c r="J167" s="143" t="s">
        <v>119</v>
      </c>
      <c r="K167" s="143" t="s">
        <v>346</v>
      </c>
      <c r="L167" s="143" t="str">
        <f t="shared" si="51"/>
        <v>Axle</v>
      </c>
      <c r="M167" s="143">
        <v>517669</v>
      </c>
      <c r="N167" s="143" t="s">
        <v>113</v>
      </c>
      <c r="O167" s="143" t="str">
        <f t="shared" si="52"/>
        <v/>
      </c>
      <c r="P167" s="149" t="str">
        <f t="shared" si="53"/>
        <v/>
      </c>
      <c r="Q167" s="149" t="str">
        <f t="shared" si="54"/>
        <v/>
      </c>
      <c r="R167" s="153" t="str">
        <f t="shared" si="55"/>
        <v>count</v>
      </c>
      <c r="S167" s="149">
        <v>508504</v>
      </c>
      <c r="T167" s="281" t="s">
        <v>746</v>
      </c>
      <c r="U167" s="149">
        <v>1</v>
      </c>
      <c r="V167" s="143" t="s">
        <v>866</v>
      </c>
      <c r="W167" s="143" t="s">
        <v>109</v>
      </c>
      <c r="X167" s="143" t="s">
        <v>206</v>
      </c>
      <c r="Y167" s="155" t="s">
        <v>137</v>
      </c>
      <c r="Z167" s="143" t="s">
        <v>144</v>
      </c>
      <c r="AA167" s="143" t="s">
        <v>716</v>
      </c>
      <c r="AB167" s="143" t="s">
        <v>784</v>
      </c>
      <c r="AC167" s="144" t="s">
        <v>97</v>
      </c>
      <c r="AD167" s="157" t="s">
        <v>97</v>
      </c>
      <c r="AE167" s="143"/>
      <c r="AF167" s="143"/>
      <c r="AG167" s="143"/>
      <c r="AH167" s="154"/>
      <c r="AI167" s="143">
        <f t="shared" ca="1" si="56"/>
        <v>237</v>
      </c>
      <c r="AJ167" s="143" t="str">
        <f t="shared" si="57"/>
        <v>Pending</v>
      </c>
      <c r="AK167" s="154"/>
      <c r="AL167" s="155"/>
      <c r="AM167" s="154"/>
      <c r="AN167" s="143"/>
      <c r="AO167" s="155"/>
      <c r="AP167" s="156"/>
      <c r="AQ167" s="141"/>
      <c r="AV167" s="146"/>
    </row>
    <row r="168" spans="1:48" ht="89.25" hidden="1" x14ac:dyDescent="0.25">
      <c r="A168" s="151" t="s">
        <v>87</v>
      </c>
      <c r="B168" s="143" t="s">
        <v>88</v>
      </c>
      <c r="C168" s="148" t="s">
        <v>867</v>
      </c>
      <c r="D168" s="143" t="s">
        <v>89</v>
      </c>
      <c r="E168" s="143" t="s">
        <v>54</v>
      </c>
      <c r="F168" s="143" t="s">
        <v>222</v>
      </c>
      <c r="G168" s="152">
        <v>45799</v>
      </c>
      <c r="H168" s="149">
        <f>MONTH(Table1[[#This Row],[Received Date]])</f>
        <v>5</v>
      </c>
      <c r="I168" s="149">
        <f>YEAR(Table1[[#This Row],[Received Date]])</f>
        <v>2025</v>
      </c>
      <c r="J168" s="150" t="s">
        <v>868</v>
      </c>
      <c r="K168" s="143" t="s">
        <v>869</v>
      </c>
      <c r="L168" s="143" t="str">
        <f t="shared" si="51"/>
        <v>Other</v>
      </c>
      <c r="M168" s="143" t="s">
        <v>870</v>
      </c>
      <c r="N168" s="143" t="s">
        <v>96</v>
      </c>
      <c r="O168" s="143" t="str">
        <f t="shared" si="52"/>
        <v/>
      </c>
      <c r="P168" s="149" t="str">
        <f t="shared" si="53"/>
        <v/>
      </c>
      <c r="Q168" s="149" t="str">
        <f t="shared" si="54"/>
        <v/>
      </c>
      <c r="R168" s="153" t="str">
        <f t="shared" si="55"/>
        <v>count</v>
      </c>
      <c r="S168" s="149" t="s">
        <v>97</v>
      </c>
      <c r="T168" s="281" t="s">
        <v>746</v>
      </c>
      <c r="U168" s="149">
        <v>1</v>
      </c>
      <c r="V168" s="143" t="s">
        <v>871</v>
      </c>
      <c r="W168" s="143" t="s">
        <v>872</v>
      </c>
      <c r="X168" s="143" t="s">
        <v>873</v>
      </c>
      <c r="Y168" s="155" t="s">
        <v>142</v>
      </c>
      <c r="Z168" s="143" t="s">
        <v>144</v>
      </c>
      <c r="AA168" s="143" t="s">
        <v>874</v>
      </c>
      <c r="AB168" s="143" t="s">
        <v>875</v>
      </c>
      <c r="AC168" s="144" t="s">
        <v>97</v>
      </c>
      <c r="AD168" s="157" t="s">
        <v>97</v>
      </c>
      <c r="AE168" s="143"/>
      <c r="AF168" s="143"/>
      <c r="AG168" s="143"/>
      <c r="AH168" s="154"/>
      <c r="AI168" s="143">
        <f t="shared" ca="1" si="56"/>
        <v>235</v>
      </c>
      <c r="AJ168" s="143" t="str">
        <f t="shared" si="57"/>
        <v>Pending</v>
      </c>
      <c r="AK168" s="154"/>
      <c r="AL168" s="155"/>
      <c r="AM168" s="154"/>
      <c r="AN168" s="143"/>
      <c r="AO168" s="155"/>
      <c r="AP168" s="156"/>
      <c r="AQ168" s="141"/>
      <c r="AV168" s="146"/>
    </row>
    <row r="169" spans="1:48" ht="89.45" hidden="1" customHeight="1" x14ac:dyDescent="0.25">
      <c r="A169" s="151" t="s">
        <v>111</v>
      </c>
      <c r="B169" s="143" t="s">
        <v>88</v>
      </c>
      <c r="C169" s="148" t="s">
        <v>876</v>
      </c>
      <c r="D169" s="143" t="s">
        <v>89</v>
      </c>
      <c r="E169" s="143" t="s">
        <v>54</v>
      </c>
      <c r="F169" s="143" t="s">
        <v>222</v>
      </c>
      <c r="G169" s="152">
        <v>45799</v>
      </c>
      <c r="H169" s="149">
        <f>MONTH(Table1[[#This Row],[Received Date]])</f>
        <v>5</v>
      </c>
      <c r="I169" s="149">
        <f>YEAR(Table1[[#This Row],[Received Date]])</f>
        <v>2025</v>
      </c>
      <c r="J169" s="150" t="s">
        <v>231</v>
      </c>
      <c r="K169" s="143" t="s">
        <v>346</v>
      </c>
      <c r="L169" s="143" t="str">
        <f t="shared" si="51"/>
        <v>Axle</v>
      </c>
      <c r="M169" s="143">
        <v>517678</v>
      </c>
      <c r="N169" s="143" t="s">
        <v>113</v>
      </c>
      <c r="O169" s="143" t="str">
        <f t="shared" ref="O169:O200" si="58">IF(ISNUMBER(SEARCH("mail",M169)), "Email", "")</f>
        <v/>
      </c>
      <c r="P169" s="149" t="str">
        <f t="shared" ref="P169:P200" si="59">IF(AND(200000&lt;M169,M169&lt;299999), 2, "")</f>
        <v/>
      </c>
      <c r="Q169" s="149" t="str">
        <f t="shared" ref="Q169:Q200" si="60">IF(AND(800000&lt;M169,M169&lt;899999), 8, "")</f>
        <v/>
      </c>
      <c r="R169" s="153" t="str">
        <f t="shared" ref="R169:R200" si="61">IF(OR(O169="Email",P169=2, Q169=8), "don't count", "count")</f>
        <v>count</v>
      </c>
      <c r="S169" s="149">
        <v>508506</v>
      </c>
      <c r="T169" s="281" t="s">
        <v>746</v>
      </c>
      <c r="U169" s="149">
        <v>1</v>
      </c>
      <c r="V169" s="143" t="s">
        <v>877</v>
      </c>
      <c r="W169" s="143" t="s">
        <v>114</v>
      </c>
      <c r="X169" s="143" t="s">
        <v>132</v>
      </c>
      <c r="Y169" s="155" t="s">
        <v>137</v>
      </c>
      <c r="Z169" s="143" t="s">
        <v>144</v>
      </c>
      <c r="AA169" s="143" t="s">
        <v>878</v>
      </c>
      <c r="AB169" s="143" t="s">
        <v>879</v>
      </c>
      <c r="AC169" s="144" t="s">
        <v>97</v>
      </c>
      <c r="AD169" s="157" t="s">
        <v>97</v>
      </c>
      <c r="AE169" s="143"/>
      <c r="AF169" s="143"/>
      <c r="AG169" s="143"/>
      <c r="AH169" s="154"/>
      <c r="AI169" s="143">
        <f t="shared" ca="1" si="56"/>
        <v>235</v>
      </c>
      <c r="AJ169" s="143" t="str">
        <f t="shared" si="57"/>
        <v>Pending</v>
      </c>
      <c r="AK169" s="154"/>
      <c r="AL169" s="155"/>
      <c r="AM169" s="154"/>
      <c r="AN169" s="143"/>
      <c r="AO169" s="155"/>
      <c r="AP169" s="156"/>
      <c r="AQ169" s="141"/>
      <c r="AV169" s="146"/>
    </row>
    <row r="170" spans="1:48" ht="89.25" hidden="1" x14ac:dyDescent="0.25">
      <c r="A170" s="151" t="s">
        <v>111</v>
      </c>
      <c r="B170" s="143" t="s">
        <v>88</v>
      </c>
      <c r="C170" s="148" t="s">
        <v>880</v>
      </c>
      <c r="D170" s="143" t="s">
        <v>89</v>
      </c>
      <c r="E170" s="143" t="s">
        <v>54</v>
      </c>
      <c r="F170" s="143" t="s">
        <v>222</v>
      </c>
      <c r="G170" s="152">
        <v>45805</v>
      </c>
      <c r="H170" s="149">
        <f>MONTH(Table1[[#This Row],[Received Date]])</f>
        <v>5</v>
      </c>
      <c r="I170" s="149">
        <f>YEAR(Table1[[#This Row],[Received Date]])</f>
        <v>2025</v>
      </c>
      <c r="J170" s="150" t="s">
        <v>233</v>
      </c>
      <c r="K170" s="143" t="s">
        <v>234</v>
      </c>
      <c r="L170" s="143" t="str">
        <f t="shared" si="51"/>
        <v>Control Box</v>
      </c>
      <c r="M170" s="143">
        <v>517700</v>
      </c>
      <c r="N170" s="143" t="s">
        <v>113</v>
      </c>
      <c r="O170" s="143" t="str">
        <f t="shared" si="58"/>
        <v/>
      </c>
      <c r="P170" s="149" t="str">
        <f t="shared" si="59"/>
        <v/>
      </c>
      <c r="Q170" s="149" t="str">
        <f t="shared" si="60"/>
        <v/>
      </c>
      <c r="R170" s="153" t="str">
        <f t="shared" si="61"/>
        <v>count</v>
      </c>
      <c r="S170" s="149">
        <v>436490</v>
      </c>
      <c r="T170" s="279" t="s">
        <v>310</v>
      </c>
      <c r="U170" s="149">
        <v>1</v>
      </c>
      <c r="V170" s="143" t="s">
        <v>881</v>
      </c>
      <c r="W170" s="143" t="s">
        <v>114</v>
      </c>
      <c r="X170" s="143" t="s">
        <v>132</v>
      </c>
      <c r="Y170" s="143" t="s">
        <v>184</v>
      </c>
      <c r="Z170" s="143" t="s">
        <v>144</v>
      </c>
      <c r="AA170" s="143" t="s">
        <v>882</v>
      </c>
      <c r="AB170" s="143" t="s">
        <v>883</v>
      </c>
      <c r="AC170" s="144" t="s">
        <v>97</v>
      </c>
      <c r="AD170" s="157" t="s">
        <v>97</v>
      </c>
      <c r="AE170" s="143"/>
      <c r="AF170" s="143"/>
      <c r="AG170" s="143"/>
      <c r="AH170" s="154"/>
      <c r="AI170" s="143">
        <f t="shared" ca="1" si="56"/>
        <v>229</v>
      </c>
      <c r="AJ170" s="143" t="str">
        <f t="shared" si="57"/>
        <v>Pending</v>
      </c>
      <c r="AK170" s="154"/>
      <c r="AL170" s="155"/>
      <c r="AM170" s="154"/>
      <c r="AN170" s="143"/>
      <c r="AO170" s="155"/>
      <c r="AP170" s="156"/>
      <c r="AQ170" s="141"/>
      <c r="AV170" s="146"/>
    </row>
    <row r="171" spans="1:48" ht="90" hidden="1" customHeight="1" x14ac:dyDescent="0.25">
      <c r="A171" s="151" t="s">
        <v>111</v>
      </c>
      <c r="B171" s="143" t="s">
        <v>88</v>
      </c>
      <c r="C171" s="148" t="s">
        <v>884</v>
      </c>
      <c r="D171" s="143" t="s">
        <v>89</v>
      </c>
      <c r="E171" s="143" t="s">
        <v>54</v>
      </c>
      <c r="F171" s="143" t="s">
        <v>222</v>
      </c>
      <c r="G171" s="152">
        <v>45806</v>
      </c>
      <c r="H171" s="149">
        <f>MONTH(Table1[[#This Row],[Received Date]])</f>
        <v>5</v>
      </c>
      <c r="I171" s="149">
        <f>YEAR(Table1[[#This Row],[Received Date]])</f>
        <v>2025</v>
      </c>
      <c r="J171" s="150" t="s">
        <v>335</v>
      </c>
      <c r="K171" s="143" t="s">
        <v>885</v>
      </c>
      <c r="L171" s="143" t="str">
        <f t="shared" si="51"/>
        <v>Other</v>
      </c>
      <c r="M171" s="164">
        <v>898948</v>
      </c>
      <c r="N171" s="143" t="s">
        <v>113</v>
      </c>
      <c r="O171" s="143" t="str">
        <f t="shared" si="58"/>
        <v/>
      </c>
      <c r="P171" s="149" t="str">
        <f t="shared" si="59"/>
        <v/>
      </c>
      <c r="Q171" s="149">
        <f t="shared" si="60"/>
        <v>8</v>
      </c>
      <c r="R171" s="153" t="str">
        <f t="shared" si="61"/>
        <v>don't count</v>
      </c>
      <c r="S171" s="149"/>
      <c r="T171" s="268"/>
      <c r="U171" s="149">
        <v>4</v>
      </c>
      <c r="V171" s="141" t="s">
        <v>886</v>
      </c>
      <c r="W171" s="143" t="s">
        <v>114</v>
      </c>
      <c r="X171" s="143" t="s">
        <v>887</v>
      </c>
      <c r="Y171" s="144"/>
      <c r="Z171" s="143" t="s">
        <v>144</v>
      </c>
      <c r="AA171" s="141"/>
      <c r="AB171" s="143"/>
      <c r="AC171" s="144"/>
      <c r="AD171" s="144"/>
      <c r="AE171" s="143"/>
      <c r="AF171" s="143"/>
      <c r="AG171" s="143"/>
      <c r="AH171" s="154"/>
      <c r="AI171" s="143">
        <f t="shared" ca="1" si="56"/>
        <v>228</v>
      </c>
      <c r="AJ171" s="143" t="str">
        <f t="shared" si="57"/>
        <v>Pending</v>
      </c>
      <c r="AK171" s="154"/>
      <c r="AL171" s="155"/>
      <c r="AM171" s="154"/>
      <c r="AN171" s="143"/>
      <c r="AO171" s="155"/>
      <c r="AP171" s="156"/>
      <c r="AQ171" s="141"/>
      <c r="AV171" s="146"/>
    </row>
    <row r="172" spans="1:48" ht="89.25" hidden="1" x14ac:dyDescent="0.25">
      <c r="A172" s="151" t="s">
        <v>111</v>
      </c>
      <c r="B172" s="143" t="s">
        <v>88</v>
      </c>
      <c r="C172" s="148" t="s">
        <v>888</v>
      </c>
      <c r="D172" s="143" t="s">
        <v>89</v>
      </c>
      <c r="E172" s="143" t="s">
        <v>54</v>
      </c>
      <c r="F172" s="143" t="s">
        <v>222</v>
      </c>
      <c r="G172" s="152">
        <v>45807</v>
      </c>
      <c r="H172" s="149">
        <f>MONTH(Table1[[#This Row],[Received Date]])</f>
        <v>5</v>
      </c>
      <c r="I172" s="149">
        <f>YEAR(Table1[[#This Row],[Received Date]])</f>
        <v>2025</v>
      </c>
      <c r="J172" s="150" t="s">
        <v>231</v>
      </c>
      <c r="K172" s="143" t="s">
        <v>134</v>
      </c>
      <c r="L172" s="143" t="str">
        <f t="shared" si="51"/>
        <v>Axle</v>
      </c>
      <c r="M172" s="143">
        <v>517715</v>
      </c>
      <c r="N172" s="143" t="s">
        <v>113</v>
      </c>
      <c r="O172" s="143" t="str">
        <f t="shared" si="58"/>
        <v/>
      </c>
      <c r="P172" s="149" t="str">
        <f t="shared" si="59"/>
        <v/>
      </c>
      <c r="Q172" s="149" t="str">
        <f t="shared" si="60"/>
        <v/>
      </c>
      <c r="R172" s="153" t="str">
        <f t="shared" si="61"/>
        <v>count</v>
      </c>
      <c r="S172" s="143">
        <v>507687</v>
      </c>
      <c r="T172" s="276">
        <v>45778</v>
      </c>
      <c r="U172" s="149">
        <v>1</v>
      </c>
      <c r="V172" s="143" t="s">
        <v>889</v>
      </c>
      <c r="W172" s="143" t="s">
        <v>890</v>
      </c>
      <c r="X172" s="143" t="s">
        <v>615</v>
      </c>
      <c r="Y172" s="175" t="s">
        <v>137</v>
      </c>
      <c r="Z172" s="143" t="s">
        <v>144</v>
      </c>
      <c r="AA172" s="143" t="s">
        <v>891</v>
      </c>
      <c r="AB172" s="143" t="s">
        <v>892</v>
      </c>
      <c r="AC172" s="144" t="s">
        <v>97</v>
      </c>
      <c r="AD172" s="157" t="s">
        <v>97</v>
      </c>
      <c r="AE172" s="143"/>
      <c r="AF172" s="143"/>
      <c r="AG172" s="143"/>
      <c r="AH172" s="154"/>
      <c r="AI172" s="143">
        <f t="shared" ca="1" si="56"/>
        <v>227</v>
      </c>
      <c r="AJ172" s="143" t="str">
        <f t="shared" si="57"/>
        <v>Pending</v>
      </c>
      <c r="AK172" s="154"/>
      <c r="AL172" s="155"/>
      <c r="AM172" s="154"/>
      <c r="AN172" s="143"/>
      <c r="AO172" s="155"/>
      <c r="AP172" s="156"/>
      <c r="AQ172" s="141"/>
      <c r="AV172" s="146"/>
    </row>
    <row r="173" spans="1:48" ht="89.25" hidden="1" x14ac:dyDescent="0.25">
      <c r="A173" s="151" t="s">
        <v>111</v>
      </c>
      <c r="B173" s="143" t="s">
        <v>88</v>
      </c>
      <c r="C173" s="148" t="s">
        <v>893</v>
      </c>
      <c r="D173" s="143" t="s">
        <v>89</v>
      </c>
      <c r="E173" s="143" t="s">
        <v>54</v>
      </c>
      <c r="F173" s="143" t="s">
        <v>222</v>
      </c>
      <c r="G173" s="152">
        <v>45808</v>
      </c>
      <c r="H173" s="149">
        <f>MONTH(Table1[[#This Row],[Received Date]])</f>
        <v>5</v>
      </c>
      <c r="I173" s="149">
        <f>YEAR(Table1[[#This Row],[Received Date]])</f>
        <v>2025</v>
      </c>
      <c r="J173" s="150" t="s">
        <v>801</v>
      </c>
      <c r="K173" s="143" t="s">
        <v>181</v>
      </c>
      <c r="L173" s="143" t="str">
        <f t="shared" si="51"/>
        <v>Cab</v>
      </c>
      <c r="M173" s="143">
        <v>517719</v>
      </c>
      <c r="N173" s="143" t="s">
        <v>113</v>
      </c>
      <c r="O173" s="143" t="str">
        <f t="shared" si="58"/>
        <v/>
      </c>
      <c r="P173" s="149" t="str">
        <f t="shared" si="59"/>
        <v/>
      </c>
      <c r="Q173" s="149" t="str">
        <f t="shared" si="60"/>
        <v/>
      </c>
      <c r="R173" s="153" t="str">
        <f t="shared" si="61"/>
        <v>count</v>
      </c>
      <c r="S173" s="149">
        <v>506853</v>
      </c>
      <c r="T173" s="280">
        <v>45772</v>
      </c>
      <c r="U173" s="149">
        <v>1</v>
      </c>
      <c r="V173" s="150" t="s">
        <v>894</v>
      </c>
      <c r="W173" s="143" t="s">
        <v>152</v>
      </c>
      <c r="X173" s="143" t="s">
        <v>115</v>
      </c>
      <c r="Y173" s="144" t="s">
        <v>184</v>
      </c>
      <c r="Z173" s="143" t="s">
        <v>144</v>
      </c>
      <c r="AA173" s="143" t="s">
        <v>895</v>
      </c>
      <c r="AB173" s="143" t="s">
        <v>896</v>
      </c>
      <c r="AC173" s="144" t="s">
        <v>97</v>
      </c>
      <c r="AD173" s="157" t="s">
        <v>97</v>
      </c>
      <c r="AE173" s="143"/>
      <c r="AF173" s="143"/>
      <c r="AG173" s="143"/>
      <c r="AH173" s="154"/>
      <c r="AI173" s="143">
        <f t="shared" ca="1" si="56"/>
        <v>226</v>
      </c>
      <c r="AJ173" s="143" t="str">
        <f t="shared" si="57"/>
        <v>Pending</v>
      </c>
      <c r="AK173" s="154"/>
      <c r="AL173" s="155"/>
      <c r="AM173" s="154"/>
      <c r="AN173" s="143"/>
      <c r="AO173" s="155"/>
      <c r="AP173" s="156"/>
      <c r="AQ173" s="141"/>
      <c r="AT173" s="141" t="s">
        <v>713</v>
      </c>
      <c r="AV173" s="146"/>
    </row>
    <row r="174" spans="1:48" ht="38.25" customHeight="1" x14ac:dyDescent="0.25">
      <c r="A174" s="176" t="s">
        <v>111</v>
      </c>
      <c r="B174" s="144" t="s">
        <v>88</v>
      </c>
      <c r="C174" s="148" t="s">
        <v>897</v>
      </c>
      <c r="D174" s="143" t="s">
        <v>89</v>
      </c>
      <c r="E174" s="143" t="s">
        <v>54</v>
      </c>
      <c r="F174" s="143" t="s">
        <v>222</v>
      </c>
      <c r="G174" s="177">
        <v>45812</v>
      </c>
      <c r="H174" s="178">
        <f>MONTH(Table1[[#This Row],[Received Date]])</f>
        <v>6</v>
      </c>
      <c r="I174" s="178">
        <f>YEAR(Table1[[#This Row],[Received Date]])</f>
        <v>2025</v>
      </c>
      <c r="J174" s="150" t="s">
        <v>231</v>
      </c>
      <c r="K174" s="143" t="s">
        <v>134</v>
      </c>
      <c r="L174" s="144" t="str">
        <f t="shared" si="51"/>
        <v>Axle</v>
      </c>
      <c r="M174" s="144">
        <v>898995</v>
      </c>
      <c r="N174" s="144" t="s">
        <v>113</v>
      </c>
      <c r="O174" s="144" t="str">
        <f t="shared" si="58"/>
        <v/>
      </c>
      <c r="P174" s="178" t="str">
        <f t="shared" si="59"/>
        <v/>
      </c>
      <c r="Q174" s="178">
        <f t="shared" si="60"/>
        <v>8</v>
      </c>
      <c r="R174" s="182" t="str">
        <f t="shared" si="61"/>
        <v>don't count</v>
      </c>
      <c r="S174" s="178">
        <v>509435</v>
      </c>
      <c r="T174" s="280">
        <v>45802</v>
      </c>
      <c r="U174" s="178">
        <v>1</v>
      </c>
      <c r="V174" s="144" t="s">
        <v>898</v>
      </c>
      <c r="W174" s="144" t="s">
        <v>114</v>
      </c>
      <c r="X174" s="144" t="s">
        <v>136</v>
      </c>
      <c r="Y174" s="175" t="s">
        <v>137</v>
      </c>
      <c r="Z174" s="144" t="s">
        <v>144</v>
      </c>
      <c r="AA174" s="144" t="s">
        <v>563</v>
      </c>
      <c r="AB174" s="144" t="s">
        <v>899</v>
      </c>
      <c r="AC174" s="144" t="s">
        <v>97</v>
      </c>
      <c r="AD174" s="157" t="s">
        <v>97</v>
      </c>
      <c r="AE174" s="144"/>
      <c r="AF174" s="144"/>
      <c r="AG174" s="144"/>
      <c r="AH174" s="157"/>
      <c r="AI174" s="144">
        <f t="shared" ref="AI174:AI205" ca="1" si="62">IF(ISBLANK(G174), "",IF(ISBLANK(AK174), TODAY()-G174, "Closed"))</f>
        <v>222</v>
      </c>
      <c r="AJ174" s="144" t="str">
        <f t="shared" ref="AJ174:AJ205" si="63">IF(ISBLANK(G174),"", IF(ISBLANK(AK174), "Pending", DATEDIF(G174,AK174,"d")))</f>
        <v>Pending</v>
      </c>
      <c r="AK174" s="157"/>
      <c r="AL174" s="175"/>
      <c r="AM174" s="157"/>
      <c r="AN174" s="144"/>
      <c r="AO174" s="175"/>
      <c r="AP174" s="186"/>
      <c r="AQ174" s="141"/>
      <c r="AV174" s="146"/>
    </row>
    <row r="175" spans="1:48" ht="38.25" customHeight="1" x14ac:dyDescent="0.25">
      <c r="A175" s="189" t="s">
        <v>111</v>
      </c>
      <c r="B175" s="164" t="s">
        <v>88</v>
      </c>
      <c r="C175" s="148" t="s">
        <v>900</v>
      </c>
      <c r="D175" s="164" t="s">
        <v>89</v>
      </c>
      <c r="E175" s="164" t="s">
        <v>54</v>
      </c>
      <c r="F175" s="164" t="s">
        <v>222</v>
      </c>
      <c r="G175" s="190">
        <v>45813</v>
      </c>
      <c r="H175" s="191">
        <f>MONTH(Table1[[#This Row],[Received Date]])</f>
        <v>6</v>
      </c>
      <c r="I175" s="191">
        <f>YEAR(Table1[[#This Row],[Received Date]])</f>
        <v>2025</v>
      </c>
      <c r="J175" s="192" t="s">
        <v>231</v>
      </c>
      <c r="K175" s="164" t="s">
        <v>134</v>
      </c>
      <c r="L175" s="164" t="str">
        <f t="shared" si="51"/>
        <v>Axle</v>
      </c>
      <c r="M175" s="164">
        <v>899008</v>
      </c>
      <c r="N175" s="164" t="s">
        <v>113</v>
      </c>
      <c r="O175" s="164" t="str">
        <f t="shared" si="58"/>
        <v/>
      </c>
      <c r="P175" s="191" t="str">
        <f t="shared" si="59"/>
        <v/>
      </c>
      <c r="Q175" s="191">
        <f t="shared" si="60"/>
        <v>8</v>
      </c>
      <c r="R175" s="193" t="str">
        <f t="shared" si="61"/>
        <v>don't count</v>
      </c>
      <c r="S175" s="191">
        <v>509436</v>
      </c>
      <c r="T175" s="275">
        <v>45802</v>
      </c>
      <c r="U175" s="191">
        <v>1</v>
      </c>
      <c r="V175" s="164" t="s">
        <v>901</v>
      </c>
      <c r="W175" s="164" t="s">
        <v>114</v>
      </c>
      <c r="X175" s="143" t="s">
        <v>136</v>
      </c>
      <c r="Y175" s="164"/>
      <c r="Z175" s="164" t="s">
        <v>144</v>
      </c>
      <c r="AA175" s="164"/>
      <c r="AB175" s="164"/>
      <c r="AC175" s="164"/>
      <c r="AD175" s="164"/>
      <c r="AE175" s="164"/>
      <c r="AF175" s="164"/>
      <c r="AG175" s="164"/>
      <c r="AH175" s="167"/>
      <c r="AI175" s="164">
        <f t="shared" ca="1" si="62"/>
        <v>221</v>
      </c>
      <c r="AJ175" s="164" t="str">
        <f t="shared" si="63"/>
        <v>Pending</v>
      </c>
      <c r="AK175" s="167"/>
      <c r="AL175" s="194"/>
      <c r="AM175" s="167"/>
      <c r="AN175" s="164"/>
      <c r="AO175" s="194"/>
      <c r="AP175" s="195"/>
      <c r="AQ175" s="140"/>
      <c r="AR175" s="140"/>
      <c r="AV175" s="146"/>
    </row>
    <row r="176" spans="1:48" ht="89.45" hidden="1" customHeight="1" x14ac:dyDescent="0.25">
      <c r="A176" s="151" t="s">
        <v>111</v>
      </c>
      <c r="B176" s="143" t="s">
        <v>88</v>
      </c>
      <c r="C176" s="148" t="s">
        <v>902</v>
      </c>
      <c r="D176" s="143" t="s">
        <v>89</v>
      </c>
      <c r="E176" s="143" t="s">
        <v>54</v>
      </c>
      <c r="F176" s="143" t="s">
        <v>222</v>
      </c>
      <c r="G176" s="152">
        <v>45813</v>
      </c>
      <c r="H176" s="149">
        <f>MONTH(Table1[[#This Row],[Received Date]])</f>
        <v>6</v>
      </c>
      <c r="I176" s="149">
        <f>YEAR(Table1[[#This Row],[Received Date]])</f>
        <v>2025</v>
      </c>
      <c r="J176" s="150" t="s">
        <v>341</v>
      </c>
      <c r="K176" s="143" t="s">
        <v>903</v>
      </c>
      <c r="L176" s="143" t="str">
        <f t="shared" si="51"/>
        <v>Grill</v>
      </c>
      <c r="M176" s="143">
        <v>517757</v>
      </c>
      <c r="N176" s="143" t="s">
        <v>113</v>
      </c>
      <c r="O176" s="143" t="str">
        <f t="shared" si="58"/>
        <v/>
      </c>
      <c r="P176" s="149" t="str">
        <f t="shared" si="59"/>
        <v/>
      </c>
      <c r="Q176" s="149" t="str">
        <f t="shared" si="60"/>
        <v/>
      </c>
      <c r="R176" s="153" t="str">
        <f t="shared" si="61"/>
        <v>count</v>
      </c>
      <c r="S176" s="149">
        <v>504471</v>
      </c>
      <c r="T176" s="280">
        <v>46015</v>
      </c>
      <c r="U176" s="149">
        <v>1</v>
      </c>
      <c r="V176" s="143" t="s">
        <v>904</v>
      </c>
      <c r="W176" s="143" t="s">
        <v>109</v>
      </c>
      <c r="X176" s="143" t="s">
        <v>347</v>
      </c>
      <c r="Y176" s="143" t="s">
        <v>184</v>
      </c>
      <c r="Z176" s="143" t="s">
        <v>144</v>
      </c>
      <c r="AA176" s="143" t="s">
        <v>905</v>
      </c>
      <c r="AB176" s="143" t="s">
        <v>906</v>
      </c>
      <c r="AC176" s="143" t="s">
        <v>97</v>
      </c>
      <c r="AD176" s="143" t="s">
        <v>97</v>
      </c>
      <c r="AE176" s="143"/>
      <c r="AF176" s="143"/>
      <c r="AG176" s="143"/>
      <c r="AH176" s="154"/>
      <c r="AI176" s="143">
        <f t="shared" ca="1" si="62"/>
        <v>221</v>
      </c>
      <c r="AJ176" s="143" t="str">
        <f t="shared" si="63"/>
        <v>Pending</v>
      </c>
      <c r="AK176" s="154"/>
      <c r="AL176" s="155"/>
      <c r="AM176" s="154"/>
      <c r="AN176" s="143"/>
      <c r="AO176" s="155"/>
      <c r="AP176" s="156"/>
      <c r="AQ176" s="141"/>
      <c r="AV176" s="146"/>
    </row>
    <row r="177" spans="1:48" ht="89.25" hidden="1" x14ac:dyDescent="0.25">
      <c r="A177" s="151" t="s">
        <v>111</v>
      </c>
      <c r="B177" s="143" t="s">
        <v>88</v>
      </c>
      <c r="C177" s="148" t="s">
        <v>907</v>
      </c>
      <c r="D177" s="143" t="s">
        <v>89</v>
      </c>
      <c r="E177" s="143" t="s">
        <v>54</v>
      </c>
      <c r="F177" s="143" t="s">
        <v>222</v>
      </c>
      <c r="G177" s="152">
        <v>45814</v>
      </c>
      <c r="H177" s="149">
        <f>MONTH(Table1[[#This Row],[Received Date]])</f>
        <v>6</v>
      </c>
      <c r="I177" s="149">
        <f>YEAR(Table1[[#This Row],[Received Date]])</f>
        <v>2025</v>
      </c>
      <c r="J177" s="150" t="s">
        <v>273</v>
      </c>
      <c r="K177" s="143" t="s">
        <v>253</v>
      </c>
      <c r="L177" s="143" t="str">
        <f t="shared" si="51"/>
        <v>Deck</v>
      </c>
      <c r="M177" s="143">
        <v>517761</v>
      </c>
      <c r="N177" s="143" t="s">
        <v>113</v>
      </c>
      <c r="O177" s="143" t="str">
        <f t="shared" si="58"/>
        <v/>
      </c>
      <c r="P177" s="149" t="str">
        <f t="shared" si="59"/>
        <v/>
      </c>
      <c r="Q177" s="149" t="str">
        <f t="shared" si="60"/>
        <v/>
      </c>
      <c r="R177" s="153" t="str">
        <f t="shared" si="61"/>
        <v>count</v>
      </c>
      <c r="S177" s="149">
        <v>509056</v>
      </c>
      <c r="T177" s="280">
        <v>45772</v>
      </c>
      <c r="U177" s="149">
        <v>1</v>
      </c>
      <c r="V177" s="143" t="s">
        <v>908</v>
      </c>
      <c r="W177" s="143" t="s">
        <v>114</v>
      </c>
      <c r="X177" s="143" t="s">
        <v>103</v>
      </c>
      <c r="Y177" s="144" t="s">
        <v>184</v>
      </c>
      <c r="Z177" s="143" t="s">
        <v>144</v>
      </c>
      <c r="AA177" s="143" t="s">
        <v>909</v>
      </c>
      <c r="AB177" s="143" t="s">
        <v>910</v>
      </c>
      <c r="AC177" s="144" t="s">
        <v>97</v>
      </c>
      <c r="AD177" s="144" t="s">
        <v>97</v>
      </c>
      <c r="AE177" s="143"/>
      <c r="AF177" s="143"/>
      <c r="AG177" s="143"/>
      <c r="AH177" s="154"/>
      <c r="AI177" s="143">
        <f t="shared" ca="1" si="62"/>
        <v>220</v>
      </c>
      <c r="AJ177" s="143" t="str">
        <f t="shared" si="63"/>
        <v>Pending</v>
      </c>
      <c r="AK177" s="154"/>
      <c r="AL177" s="155"/>
      <c r="AM177" s="154"/>
      <c r="AN177" s="143"/>
      <c r="AO177" s="155"/>
      <c r="AP177" s="156"/>
      <c r="AQ177" s="141"/>
      <c r="AV177" s="146"/>
    </row>
    <row r="178" spans="1:48" ht="90" hidden="1" customHeight="1" x14ac:dyDescent="0.25">
      <c r="A178" s="151" t="s">
        <v>111</v>
      </c>
      <c r="B178" s="143" t="s">
        <v>88</v>
      </c>
      <c r="C178" s="148" t="s">
        <v>911</v>
      </c>
      <c r="D178" s="143" t="s">
        <v>89</v>
      </c>
      <c r="E178" s="143" t="s">
        <v>54</v>
      </c>
      <c r="F178" s="143" t="s">
        <v>222</v>
      </c>
      <c r="G178" s="152">
        <v>45814</v>
      </c>
      <c r="H178" s="149">
        <f>MONTH(Table1[[#This Row],[Received Date]])</f>
        <v>6</v>
      </c>
      <c r="I178" s="149">
        <f>YEAR(Table1[[#This Row],[Received Date]])</f>
        <v>2025</v>
      </c>
      <c r="J178" s="150" t="s">
        <v>912</v>
      </c>
      <c r="K178" s="143" t="s">
        <v>174</v>
      </c>
      <c r="L178" s="143" t="str">
        <f t="shared" si="51"/>
        <v>Other</v>
      </c>
      <c r="M178" s="143"/>
      <c r="N178" s="143" t="s">
        <v>175</v>
      </c>
      <c r="O178" s="143" t="str">
        <f t="shared" si="58"/>
        <v/>
      </c>
      <c r="P178" s="149" t="str">
        <f t="shared" si="59"/>
        <v/>
      </c>
      <c r="Q178" s="149" t="str">
        <f t="shared" si="60"/>
        <v/>
      </c>
      <c r="R178" s="153" t="str">
        <f t="shared" si="61"/>
        <v>count</v>
      </c>
      <c r="S178" s="149"/>
      <c r="T178" s="268"/>
      <c r="U178" s="149">
        <v>7</v>
      </c>
      <c r="V178" s="141" t="s">
        <v>913</v>
      </c>
      <c r="W178" s="143" t="s">
        <v>114</v>
      </c>
      <c r="X178" s="143" t="s">
        <v>132</v>
      </c>
      <c r="Y178" s="144" t="s">
        <v>184</v>
      </c>
      <c r="Z178" s="143" t="s">
        <v>144</v>
      </c>
      <c r="AA178" s="143" t="s">
        <v>914</v>
      </c>
      <c r="AB178" s="143" t="s">
        <v>915</v>
      </c>
      <c r="AC178" s="144" t="s">
        <v>97</v>
      </c>
      <c r="AD178" s="144" t="s">
        <v>97</v>
      </c>
      <c r="AE178" s="143"/>
      <c r="AF178" s="143"/>
      <c r="AG178" s="143"/>
      <c r="AH178" s="154"/>
      <c r="AI178" s="143">
        <f t="shared" ca="1" si="62"/>
        <v>220</v>
      </c>
      <c r="AJ178" s="143" t="str">
        <f t="shared" si="63"/>
        <v>Pending</v>
      </c>
      <c r="AK178" s="154"/>
      <c r="AL178" s="155"/>
      <c r="AM178" s="154"/>
      <c r="AN178" s="143"/>
      <c r="AO178" s="155"/>
      <c r="AP178" s="156"/>
      <c r="AQ178" s="141"/>
      <c r="AV178" s="146"/>
    </row>
    <row r="179" spans="1:48" ht="24.75" hidden="1" customHeight="1" x14ac:dyDescent="0.25">
      <c r="A179" s="151" t="s">
        <v>111</v>
      </c>
      <c r="B179" s="143" t="s">
        <v>88</v>
      </c>
      <c r="C179" s="148" t="s">
        <v>916</v>
      </c>
      <c r="D179" s="143" t="s">
        <v>89</v>
      </c>
      <c r="E179" s="143" t="s">
        <v>54</v>
      </c>
      <c r="F179" s="143" t="s">
        <v>222</v>
      </c>
      <c r="G179" s="152">
        <v>45818</v>
      </c>
      <c r="H179" s="149">
        <f>MONTH(Table1[[#This Row],[Received Date]])</f>
        <v>6</v>
      </c>
      <c r="I179" s="149">
        <f>YEAR(Table1[[#This Row],[Received Date]])</f>
        <v>2025</v>
      </c>
      <c r="J179" s="150" t="s">
        <v>917</v>
      </c>
      <c r="K179" s="143" t="s">
        <v>253</v>
      </c>
      <c r="L179" s="143" t="str">
        <f t="shared" si="51"/>
        <v>Deck</v>
      </c>
      <c r="M179" s="143">
        <v>954397</v>
      </c>
      <c r="N179" s="143" t="s">
        <v>113</v>
      </c>
      <c r="O179" s="143" t="str">
        <f t="shared" si="58"/>
        <v/>
      </c>
      <c r="P179" s="149" t="str">
        <f t="shared" si="59"/>
        <v/>
      </c>
      <c r="Q179" s="149" t="str">
        <f t="shared" si="60"/>
        <v/>
      </c>
      <c r="R179" s="153" t="str">
        <f t="shared" si="61"/>
        <v>count</v>
      </c>
      <c r="S179" s="149">
        <v>509875</v>
      </c>
      <c r="T179" s="280">
        <v>45802</v>
      </c>
      <c r="U179" s="149">
        <v>1</v>
      </c>
      <c r="V179" s="143" t="s">
        <v>918</v>
      </c>
      <c r="W179" s="143" t="s">
        <v>114</v>
      </c>
      <c r="X179" s="143" t="s">
        <v>136</v>
      </c>
      <c r="Y179" s="144" t="s">
        <v>184</v>
      </c>
      <c r="Z179" s="143" t="s">
        <v>144</v>
      </c>
      <c r="AA179" s="143" t="s">
        <v>919</v>
      </c>
      <c r="AB179" s="143" t="s">
        <v>919</v>
      </c>
      <c r="AC179" s="144" t="s">
        <v>97</v>
      </c>
      <c r="AD179" s="144" t="s">
        <v>97</v>
      </c>
      <c r="AE179" s="143"/>
      <c r="AF179" s="143"/>
      <c r="AG179" s="143"/>
      <c r="AH179" s="154"/>
      <c r="AI179" s="143">
        <f t="shared" ca="1" si="62"/>
        <v>216</v>
      </c>
      <c r="AJ179" s="143" t="str">
        <f t="shared" si="63"/>
        <v>Pending</v>
      </c>
      <c r="AK179" s="154"/>
      <c r="AL179" s="155"/>
      <c r="AM179" s="154"/>
      <c r="AN179" s="143"/>
      <c r="AO179" s="155"/>
      <c r="AP179" s="156"/>
      <c r="AQ179" s="141"/>
      <c r="AS179" s="140"/>
      <c r="AT179" s="140"/>
      <c r="AV179" s="146"/>
    </row>
    <row r="180" spans="1:48" ht="89.25" hidden="1" x14ac:dyDescent="0.25">
      <c r="A180" s="151" t="s">
        <v>111</v>
      </c>
      <c r="B180" s="143" t="s">
        <v>88</v>
      </c>
      <c r="C180" s="148" t="s">
        <v>920</v>
      </c>
      <c r="D180" s="143" t="s">
        <v>89</v>
      </c>
      <c r="E180" s="143" t="s">
        <v>54</v>
      </c>
      <c r="F180" s="143" t="s">
        <v>222</v>
      </c>
      <c r="G180" s="152">
        <v>45818</v>
      </c>
      <c r="H180" s="149">
        <f>MONTH(Table1[[#This Row],[Received Date]])</f>
        <v>6</v>
      </c>
      <c r="I180" s="149">
        <f>YEAR(Table1[[#This Row],[Received Date]])</f>
        <v>2025</v>
      </c>
      <c r="J180" s="150" t="s">
        <v>834</v>
      </c>
      <c r="K180" s="143" t="s">
        <v>921</v>
      </c>
      <c r="L180" s="143" t="str">
        <f t="shared" si="51"/>
        <v>Deck</v>
      </c>
      <c r="M180" s="143">
        <v>954399</v>
      </c>
      <c r="N180" s="143" t="s">
        <v>113</v>
      </c>
      <c r="O180" s="143" t="str">
        <f t="shared" si="58"/>
        <v/>
      </c>
      <c r="P180" s="149" t="str">
        <f t="shared" si="59"/>
        <v/>
      </c>
      <c r="Q180" s="149" t="str">
        <f t="shared" si="60"/>
        <v/>
      </c>
      <c r="R180" s="153" t="str">
        <f t="shared" si="61"/>
        <v>count</v>
      </c>
      <c r="S180" s="149">
        <v>506899</v>
      </c>
      <c r="T180" s="280">
        <v>45802</v>
      </c>
      <c r="U180" s="149">
        <v>1</v>
      </c>
      <c r="V180" s="143" t="s">
        <v>922</v>
      </c>
      <c r="W180" s="143" t="s">
        <v>666</v>
      </c>
      <c r="X180" s="143" t="s">
        <v>136</v>
      </c>
      <c r="Y180" s="143" t="s">
        <v>184</v>
      </c>
      <c r="Z180" s="143" t="s">
        <v>144</v>
      </c>
      <c r="AA180" s="143"/>
      <c r="AB180" s="143"/>
      <c r="AC180" s="143" t="s">
        <v>97</v>
      </c>
      <c r="AD180" s="143" t="s">
        <v>97</v>
      </c>
      <c r="AE180" s="143"/>
      <c r="AF180" s="143"/>
      <c r="AG180" s="143"/>
      <c r="AH180" s="154"/>
      <c r="AI180" s="143">
        <f t="shared" ca="1" si="62"/>
        <v>216</v>
      </c>
      <c r="AJ180" s="143" t="str">
        <f t="shared" si="63"/>
        <v>Pending</v>
      </c>
      <c r="AK180" s="154"/>
      <c r="AL180" s="155"/>
      <c r="AM180" s="154"/>
      <c r="AN180" s="143"/>
      <c r="AO180" s="155"/>
      <c r="AP180" s="156"/>
      <c r="AQ180" s="141"/>
      <c r="AV180" s="146"/>
    </row>
    <row r="181" spans="1:48" ht="69.75" customHeight="1" x14ac:dyDescent="0.25">
      <c r="A181" s="151" t="s">
        <v>111</v>
      </c>
      <c r="B181" s="161" t="s">
        <v>88</v>
      </c>
      <c r="C181" s="148" t="s">
        <v>923</v>
      </c>
      <c r="D181" s="143" t="s">
        <v>89</v>
      </c>
      <c r="E181" s="143" t="s">
        <v>54</v>
      </c>
      <c r="F181" s="143" t="s">
        <v>222</v>
      </c>
      <c r="G181" s="152">
        <v>45818</v>
      </c>
      <c r="H181" s="149">
        <f>MONTH(Table1[[#This Row],[Received Date]])</f>
        <v>6</v>
      </c>
      <c r="I181" s="149">
        <f>YEAR(Table1[[#This Row],[Received Date]])</f>
        <v>2025</v>
      </c>
      <c r="J181" s="150" t="s">
        <v>231</v>
      </c>
      <c r="K181" s="143" t="s">
        <v>134</v>
      </c>
      <c r="L181" s="143" t="str">
        <f t="shared" si="51"/>
        <v>Axle</v>
      </c>
      <c r="M181" s="143">
        <v>517779</v>
      </c>
      <c r="N181" s="143" t="s">
        <v>113</v>
      </c>
      <c r="O181" s="143" t="str">
        <f t="shared" si="58"/>
        <v/>
      </c>
      <c r="P181" s="149" t="str">
        <f t="shared" si="59"/>
        <v/>
      </c>
      <c r="Q181" s="149" t="str">
        <f t="shared" si="60"/>
        <v/>
      </c>
      <c r="R181" s="153" t="str">
        <f t="shared" si="61"/>
        <v>count</v>
      </c>
      <c r="S181" s="149">
        <v>509434</v>
      </c>
      <c r="T181" s="280">
        <v>45802</v>
      </c>
      <c r="U181" s="149">
        <v>1</v>
      </c>
      <c r="V181" s="211" t="s">
        <v>924</v>
      </c>
      <c r="W181" s="143" t="s">
        <v>114</v>
      </c>
      <c r="X181" s="143" t="s">
        <v>136</v>
      </c>
      <c r="Y181" s="155" t="s">
        <v>137</v>
      </c>
      <c r="Z181" s="143" t="s">
        <v>144</v>
      </c>
      <c r="AA181" s="13" t="s">
        <v>925</v>
      </c>
      <c r="AB181" s="143" t="s">
        <v>466</v>
      </c>
      <c r="AC181" s="144" t="s">
        <v>97</v>
      </c>
      <c r="AD181" s="157" t="s">
        <v>97</v>
      </c>
      <c r="AE181" s="143"/>
      <c r="AF181" s="143"/>
      <c r="AG181" s="143"/>
      <c r="AH181" s="154"/>
      <c r="AI181" s="143">
        <f t="shared" ca="1" si="62"/>
        <v>216</v>
      </c>
      <c r="AJ181" s="143" t="str">
        <f t="shared" si="63"/>
        <v>Pending</v>
      </c>
      <c r="AK181" s="154"/>
      <c r="AL181" s="155"/>
      <c r="AM181" s="154"/>
      <c r="AN181" s="143"/>
      <c r="AO181" s="155"/>
      <c r="AP181" s="156"/>
      <c r="AQ181" s="141"/>
      <c r="AV181" s="146"/>
    </row>
    <row r="182" spans="1:48" ht="48.2" hidden="1" customHeight="1" x14ac:dyDescent="0.25">
      <c r="A182" s="151" t="s">
        <v>111</v>
      </c>
      <c r="B182" s="143" t="s">
        <v>88</v>
      </c>
      <c r="C182" s="148" t="s">
        <v>926</v>
      </c>
      <c r="D182" s="143" t="s">
        <v>89</v>
      </c>
      <c r="E182" s="143" t="s">
        <v>54</v>
      </c>
      <c r="F182" s="143" t="s">
        <v>222</v>
      </c>
      <c r="G182" s="152">
        <v>45820</v>
      </c>
      <c r="H182" s="149">
        <f>MONTH(Table1[[#This Row],[Received Date]])</f>
        <v>6</v>
      </c>
      <c r="I182" s="149">
        <f>YEAR(Table1[[#This Row],[Received Date]])</f>
        <v>2025</v>
      </c>
      <c r="J182" s="192" t="s">
        <v>231</v>
      </c>
      <c r="K182" s="143" t="s">
        <v>134</v>
      </c>
      <c r="L182" s="143" t="str">
        <f t="shared" si="51"/>
        <v>Axle</v>
      </c>
      <c r="M182" s="143">
        <v>517783</v>
      </c>
      <c r="N182" s="143" t="s">
        <v>113</v>
      </c>
      <c r="O182" s="143" t="str">
        <f t="shared" si="58"/>
        <v/>
      </c>
      <c r="P182" s="149" t="str">
        <f t="shared" si="59"/>
        <v/>
      </c>
      <c r="Q182" s="149" t="str">
        <f t="shared" si="60"/>
        <v/>
      </c>
      <c r="R182" s="153" t="str">
        <f t="shared" si="61"/>
        <v>count</v>
      </c>
      <c r="S182" s="149">
        <v>509434</v>
      </c>
      <c r="T182" s="280">
        <v>45802</v>
      </c>
      <c r="U182" s="149">
        <v>1</v>
      </c>
      <c r="V182" s="143" t="s">
        <v>927</v>
      </c>
      <c r="W182" s="143" t="s">
        <v>123</v>
      </c>
      <c r="X182" s="143" t="s">
        <v>1947</v>
      </c>
      <c r="Y182" s="155" t="s">
        <v>137</v>
      </c>
      <c r="Z182" s="143"/>
      <c r="AA182" s="143" t="s">
        <v>579</v>
      </c>
      <c r="AB182" s="143" t="s">
        <v>928</v>
      </c>
      <c r="AC182" s="144" t="s">
        <v>97</v>
      </c>
      <c r="AD182" s="157" t="s">
        <v>97</v>
      </c>
      <c r="AE182" s="143"/>
      <c r="AF182" s="143"/>
      <c r="AG182" s="143"/>
      <c r="AH182" s="154"/>
      <c r="AI182" s="143">
        <f t="shared" ca="1" si="62"/>
        <v>214</v>
      </c>
      <c r="AJ182" s="143" t="str">
        <f t="shared" si="63"/>
        <v>Pending</v>
      </c>
      <c r="AK182" s="154"/>
      <c r="AL182" s="155"/>
      <c r="AM182" s="154"/>
      <c r="AN182" s="143"/>
      <c r="AO182" s="155"/>
      <c r="AP182" s="156"/>
      <c r="AQ182" s="141"/>
      <c r="AV182" s="146"/>
    </row>
    <row r="183" spans="1:48" ht="89.25" hidden="1" x14ac:dyDescent="0.25">
      <c r="A183" s="151" t="s">
        <v>111</v>
      </c>
      <c r="B183" s="143" t="s">
        <v>88</v>
      </c>
      <c r="C183" s="148" t="s">
        <v>929</v>
      </c>
      <c r="D183" s="143" t="s">
        <v>89</v>
      </c>
      <c r="E183" s="143" t="s">
        <v>54</v>
      </c>
      <c r="F183" s="143" t="s">
        <v>222</v>
      </c>
      <c r="G183" s="152">
        <v>45820</v>
      </c>
      <c r="H183" s="149">
        <f>MONTH(Table1[[#This Row],[Received Date]])</f>
        <v>6</v>
      </c>
      <c r="I183" s="149">
        <f>YEAR(Table1[[#This Row],[Received Date]])</f>
        <v>2025</v>
      </c>
      <c r="J183" s="196" t="s">
        <v>231</v>
      </c>
      <c r="K183" s="179" t="s">
        <v>134</v>
      </c>
      <c r="L183" s="179" t="str">
        <f t="shared" si="51"/>
        <v>Axle</v>
      </c>
      <c r="M183" s="179">
        <v>899050</v>
      </c>
      <c r="N183" s="143" t="s">
        <v>113</v>
      </c>
      <c r="O183" s="143" t="str">
        <f t="shared" si="58"/>
        <v/>
      </c>
      <c r="P183" s="149" t="str">
        <f t="shared" si="59"/>
        <v/>
      </c>
      <c r="Q183" s="149">
        <f t="shared" si="60"/>
        <v>8</v>
      </c>
      <c r="R183" s="153" t="str">
        <f t="shared" si="61"/>
        <v>don't count</v>
      </c>
      <c r="S183" s="149">
        <v>509435</v>
      </c>
      <c r="T183" s="280">
        <v>45802</v>
      </c>
      <c r="U183" s="149">
        <v>1</v>
      </c>
      <c r="V183" s="143" t="s">
        <v>930</v>
      </c>
      <c r="W183" s="143" t="s">
        <v>123</v>
      </c>
      <c r="X183" s="143" t="s">
        <v>1947</v>
      </c>
      <c r="Y183" s="155" t="s">
        <v>137</v>
      </c>
      <c r="Z183" s="143" t="s">
        <v>144</v>
      </c>
      <c r="AA183" s="143" t="s">
        <v>579</v>
      </c>
      <c r="AB183" s="143" t="s">
        <v>932</v>
      </c>
      <c r="AC183" s="143" t="s">
        <v>97</v>
      </c>
      <c r="AD183" s="154" t="s">
        <v>97</v>
      </c>
      <c r="AE183" s="143"/>
      <c r="AF183" s="143"/>
      <c r="AG183" s="143"/>
      <c r="AH183" s="154"/>
      <c r="AI183" s="143">
        <f t="shared" ca="1" si="62"/>
        <v>214</v>
      </c>
      <c r="AJ183" s="143" t="str">
        <f t="shared" si="63"/>
        <v>Pending</v>
      </c>
      <c r="AK183" s="154"/>
      <c r="AL183" s="155"/>
      <c r="AM183" s="154"/>
      <c r="AN183" s="143"/>
      <c r="AO183" s="155"/>
      <c r="AP183" s="156"/>
      <c r="AQ183" s="141"/>
      <c r="AV183" s="146"/>
    </row>
    <row r="184" spans="1:48" ht="89.25" hidden="1" x14ac:dyDescent="0.25">
      <c r="A184" s="151" t="s">
        <v>111</v>
      </c>
      <c r="B184" s="143" t="s">
        <v>88</v>
      </c>
      <c r="C184" s="148" t="s">
        <v>933</v>
      </c>
      <c r="D184" s="143" t="s">
        <v>89</v>
      </c>
      <c r="E184" s="143" t="s">
        <v>54</v>
      </c>
      <c r="F184" s="143" t="s">
        <v>222</v>
      </c>
      <c r="G184" s="152">
        <v>45821</v>
      </c>
      <c r="H184" s="149">
        <f>MONTH(Table1[[#This Row],[Received Date]])</f>
        <v>6</v>
      </c>
      <c r="I184" s="149">
        <f>YEAR(Table1[[#This Row],[Received Date]])</f>
        <v>2025</v>
      </c>
      <c r="J184" s="150" t="s">
        <v>345</v>
      </c>
      <c r="K184" s="143" t="s">
        <v>253</v>
      </c>
      <c r="L184" s="143" t="str">
        <f t="shared" si="51"/>
        <v>Deck</v>
      </c>
      <c r="M184" s="143">
        <v>517788</v>
      </c>
      <c r="N184" s="143" t="s">
        <v>113</v>
      </c>
      <c r="O184" s="143" t="str">
        <f t="shared" si="58"/>
        <v/>
      </c>
      <c r="P184" s="149" t="str">
        <f t="shared" si="59"/>
        <v/>
      </c>
      <c r="Q184" s="149" t="str">
        <f t="shared" si="60"/>
        <v/>
      </c>
      <c r="R184" s="153" t="str">
        <f t="shared" si="61"/>
        <v>count</v>
      </c>
      <c r="S184" s="149">
        <v>508209</v>
      </c>
      <c r="T184" s="280">
        <v>45802</v>
      </c>
      <c r="U184" s="149">
        <v>1</v>
      </c>
      <c r="V184" s="143" t="s">
        <v>934</v>
      </c>
      <c r="W184" s="143" t="s">
        <v>114</v>
      </c>
      <c r="X184" s="143" t="s">
        <v>132</v>
      </c>
      <c r="Y184" s="143" t="s">
        <v>184</v>
      </c>
      <c r="Z184" s="143" t="s">
        <v>144</v>
      </c>
      <c r="AA184" s="143" t="s">
        <v>757</v>
      </c>
      <c r="AB184" s="143" t="s">
        <v>935</v>
      </c>
      <c r="AC184" s="143" t="s">
        <v>97</v>
      </c>
      <c r="AD184" s="143" t="s">
        <v>97</v>
      </c>
      <c r="AE184" s="143"/>
      <c r="AF184" s="143"/>
      <c r="AG184" s="143"/>
      <c r="AH184" s="154"/>
      <c r="AI184" s="143">
        <f t="shared" ca="1" si="62"/>
        <v>213</v>
      </c>
      <c r="AJ184" s="143" t="str">
        <f t="shared" si="63"/>
        <v>Pending</v>
      </c>
      <c r="AK184" s="154"/>
      <c r="AL184" s="155"/>
      <c r="AM184" s="154"/>
      <c r="AN184" s="143"/>
      <c r="AO184" s="155"/>
      <c r="AP184" s="156"/>
      <c r="AQ184" s="141"/>
      <c r="AV184" s="146"/>
    </row>
    <row r="185" spans="1:48" ht="89.25" x14ac:dyDescent="0.25">
      <c r="A185" s="151" t="s">
        <v>111</v>
      </c>
      <c r="B185" s="143" t="s">
        <v>128</v>
      </c>
      <c r="C185" s="148" t="s">
        <v>936</v>
      </c>
      <c r="D185" s="143" t="s">
        <v>89</v>
      </c>
      <c r="E185" s="143" t="s">
        <v>54</v>
      </c>
      <c r="F185" s="143" t="s">
        <v>222</v>
      </c>
      <c r="G185" s="152">
        <v>45826</v>
      </c>
      <c r="H185" s="149">
        <f>MONTH(Table1[[#This Row],[Received Date]])</f>
        <v>6</v>
      </c>
      <c r="I185" s="149">
        <f>YEAR(Table1[[#This Row],[Received Date]])</f>
        <v>2025</v>
      </c>
      <c r="J185" s="150" t="s">
        <v>120</v>
      </c>
      <c r="K185" s="143" t="s">
        <v>134</v>
      </c>
      <c r="L185" s="143" t="str">
        <f t="shared" si="51"/>
        <v>Axle</v>
      </c>
      <c r="M185" s="143">
        <v>899054</v>
      </c>
      <c r="N185" s="143" t="s">
        <v>113</v>
      </c>
      <c r="O185" s="143" t="str">
        <f t="shared" si="58"/>
        <v/>
      </c>
      <c r="P185" s="149" t="str">
        <f t="shared" si="59"/>
        <v/>
      </c>
      <c r="Q185" s="149">
        <f t="shared" si="60"/>
        <v>8</v>
      </c>
      <c r="R185" s="153" t="str">
        <f t="shared" si="61"/>
        <v>don't count</v>
      </c>
      <c r="S185" s="149">
        <v>509441</v>
      </c>
      <c r="T185" s="280">
        <v>45833</v>
      </c>
      <c r="U185" s="149">
        <v>1</v>
      </c>
      <c r="V185" s="221" t="s">
        <v>937</v>
      </c>
      <c r="W185" s="143" t="s">
        <v>114</v>
      </c>
      <c r="X185" s="143" t="s">
        <v>136</v>
      </c>
      <c r="Y185" s="155" t="s">
        <v>137</v>
      </c>
      <c r="Z185" s="143" t="s">
        <v>144</v>
      </c>
      <c r="AA185" s="143" t="s">
        <v>938</v>
      </c>
      <c r="AB185" s="143" t="s">
        <v>466</v>
      </c>
      <c r="AC185" s="144" t="s">
        <v>97</v>
      </c>
      <c r="AD185" s="157" t="s">
        <v>97</v>
      </c>
      <c r="AE185" s="143"/>
      <c r="AF185" s="143"/>
      <c r="AG185" s="143"/>
      <c r="AH185" s="154"/>
      <c r="AI185" s="143">
        <f t="shared" ca="1" si="62"/>
        <v>208</v>
      </c>
      <c r="AJ185" s="143" t="str">
        <f t="shared" si="63"/>
        <v>Pending</v>
      </c>
      <c r="AK185" s="154"/>
      <c r="AL185" s="155"/>
      <c r="AM185" s="154"/>
      <c r="AN185" s="143"/>
      <c r="AO185" s="155"/>
      <c r="AP185" s="156"/>
      <c r="AQ185" s="141"/>
      <c r="AV185" s="146"/>
    </row>
    <row r="186" spans="1:48" ht="89.25" hidden="1" x14ac:dyDescent="0.25">
      <c r="A186" s="151" t="s">
        <v>111</v>
      </c>
      <c r="B186" s="143" t="s">
        <v>88</v>
      </c>
      <c r="C186" s="148" t="s">
        <v>939</v>
      </c>
      <c r="D186" s="143" t="s">
        <v>89</v>
      </c>
      <c r="E186" s="143" t="s">
        <v>54</v>
      </c>
      <c r="F186" s="143" t="s">
        <v>222</v>
      </c>
      <c r="G186" s="152">
        <v>45829</v>
      </c>
      <c r="H186" s="149">
        <f>MONTH(Table1[[#This Row],[Received Date]])</f>
        <v>6</v>
      </c>
      <c r="I186" s="149">
        <f>YEAR(Table1[[#This Row],[Received Date]])</f>
        <v>2025</v>
      </c>
      <c r="J186" s="150" t="s">
        <v>318</v>
      </c>
      <c r="K186" s="143" t="s">
        <v>291</v>
      </c>
      <c r="L186" s="143" t="str">
        <f t="shared" si="51"/>
        <v>Cab</v>
      </c>
      <c r="M186" s="143">
        <v>517837</v>
      </c>
      <c r="N186" s="143" t="s">
        <v>113</v>
      </c>
      <c r="O186" s="143" t="str">
        <f t="shared" si="58"/>
        <v/>
      </c>
      <c r="P186" s="149" t="str">
        <f t="shared" si="59"/>
        <v/>
      </c>
      <c r="Q186" s="149" t="str">
        <f t="shared" si="60"/>
        <v/>
      </c>
      <c r="R186" s="153" t="str">
        <f t="shared" si="61"/>
        <v>count</v>
      </c>
      <c r="S186" s="149">
        <v>510300</v>
      </c>
      <c r="T186" s="280">
        <v>45833</v>
      </c>
      <c r="U186" s="149">
        <v>1</v>
      </c>
      <c r="V186" s="143" t="s">
        <v>940</v>
      </c>
      <c r="W186" s="143" t="s">
        <v>114</v>
      </c>
      <c r="X186" s="143" t="s">
        <v>941</v>
      </c>
      <c r="Y186" s="143" t="s">
        <v>184</v>
      </c>
      <c r="Z186" s="143" t="s">
        <v>144</v>
      </c>
      <c r="AA186" s="143"/>
      <c r="AB186" s="143"/>
      <c r="AC186" s="144" t="s">
        <v>97</v>
      </c>
      <c r="AD186" s="157" t="s">
        <v>97</v>
      </c>
      <c r="AE186" s="143"/>
      <c r="AF186" s="143"/>
      <c r="AG186" s="143"/>
      <c r="AH186" s="154"/>
      <c r="AI186" s="143">
        <f t="shared" ca="1" si="62"/>
        <v>205</v>
      </c>
      <c r="AJ186" s="143" t="str">
        <f t="shared" si="63"/>
        <v>Pending</v>
      </c>
      <c r="AK186" s="154"/>
      <c r="AL186" s="155"/>
      <c r="AM186" s="154"/>
      <c r="AN186" s="143"/>
      <c r="AO186" s="155"/>
      <c r="AP186" s="156"/>
      <c r="AQ186" s="141"/>
      <c r="AV186" s="146"/>
    </row>
    <row r="187" spans="1:48" ht="73.5" hidden="1" customHeight="1" x14ac:dyDescent="0.25">
      <c r="A187" s="151" t="s">
        <v>87</v>
      </c>
      <c r="B187" s="143" t="s">
        <v>88</v>
      </c>
      <c r="C187" s="148" t="s">
        <v>942</v>
      </c>
      <c r="D187" s="143" t="s">
        <v>100</v>
      </c>
      <c r="E187" s="143" t="s">
        <v>54</v>
      </c>
      <c r="F187" s="143" t="s">
        <v>222</v>
      </c>
      <c r="G187" s="152">
        <v>45831</v>
      </c>
      <c r="H187" s="149">
        <f>MONTH(Table1[[#This Row],[Received Date]])</f>
        <v>6</v>
      </c>
      <c r="I187" s="149">
        <f>YEAR(Table1[[#This Row],[Received Date]])</f>
        <v>2025</v>
      </c>
      <c r="J187" s="150" t="s">
        <v>943</v>
      </c>
      <c r="K187" s="143" t="s">
        <v>944</v>
      </c>
      <c r="L187" s="143" t="str">
        <f t="shared" si="51"/>
        <v>Other</v>
      </c>
      <c r="M187" s="143" t="s">
        <v>945</v>
      </c>
      <c r="N187" s="143" t="s">
        <v>96</v>
      </c>
      <c r="O187" s="143" t="str">
        <f t="shared" si="58"/>
        <v/>
      </c>
      <c r="P187" s="149" t="str">
        <f t="shared" si="59"/>
        <v/>
      </c>
      <c r="Q187" s="149" t="str">
        <f t="shared" si="60"/>
        <v/>
      </c>
      <c r="R187" s="153" t="str">
        <f t="shared" si="61"/>
        <v>count</v>
      </c>
      <c r="S187" s="149" t="s">
        <v>946</v>
      </c>
      <c r="T187" s="280">
        <v>45802</v>
      </c>
      <c r="U187" s="149">
        <v>23</v>
      </c>
      <c r="V187" s="141" t="s">
        <v>947</v>
      </c>
      <c r="W187" s="143" t="s">
        <v>948</v>
      </c>
      <c r="X187" s="143" t="s">
        <v>949</v>
      </c>
      <c r="Y187" s="143" t="s">
        <v>142</v>
      </c>
      <c r="Z187" s="143" t="s">
        <v>97</v>
      </c>
      <c r="AA187" s="143" t="s">
        <v>950</v>
      </c>
      <c r="AB187" s="143" t="s">
        <v>951</v>
      </c>
      <c r="AC187" s="144" t="s">
        <v>97</v>
      </c>
      <c r="AD187" s="144" t="s">
        <v>97</v>
      </c>
      <c r="AE187" s="143"/>
      <c r="AF187" s="143"/>
      <c r="AG187" s="143"/>
      <c r="AH187" s="154"/>
      <c r="AI187" s="143">
        <f t="shared" ca="1" si="62"/>
        <v>203</v>
      </c>
      <c r="AJ187" s="143" t="str">
        <f t="shared" si="63"/>
        <v>Pending</v>
      </c>
      <c r="AK187" s="154"/>
      <c r="AL187" s="155"/>
      <c r="AM187" s="154"/>
      <c r="AN187" s="143"/>
      <c r="AO187" s="155"/>
      <c r="AP187" s="156"/>
      <c r="AQ187" s="141"/>
      <c r="AV187" s="146"/>
    </row>
    <row r="188" spans="1:48" ht="64.5" hidden="1" customHeight="1" x14ac:dyDescent="0.25">
      <c r="A188" s="151" t="s">
        <v>111</v>
      </c>
      <c r="B188" s="143" t="s">
        <v>88</v>
      </c>
      <c r="C188" s="148" t="s">
        <v>952</v>
      </c>
      <c r="D188" s="143" t="s">
        <v>89</v>
      </c>
      <c r="E188" s="143" t="s">
        <v>54</v>
      </c>
      <c r="F188" s="143" t="s">
        <v>222</v>
      </c>
      <c r="G188" s="152">
        <v>45833</v>
      </c>
      <c r="H188" s="149">
        <f>MONTH(Table1[[#This Row],[Received Date]])</f>
        <v>6</v>
      </c>
      <c r="I188" s="149">
        <f>YEAR(Table1[[#This Row],[Received Date]])</f>
        <v>2025</v>
      </c>
      <c r="J188" s="150" t="s">
        <v>119</v>
      </c>
      <c r="K188" s="143" t="s">
        <v>134</v>
      </c>
      <c r="L188" s="143" t="str">
        <f t="shared" si="51"/>
        <v>Axle</v>
      </c>
      <c r="M188" s="143">
        <v>517870</v>
      </c>
      <c r="N188" s="143" t="s">
        <v>113</v>
      </c>
      <c r="O188" s="143" t="str">
        <f t="shared" si="58"/>
        <v/>
      </c>
      <c r="P188" s="149" t="str">
        <f t="shared" si="59"/>
        <v/>
      </c>
      <c r="Q188" s="149" t="str">
        <f t="shared" si="60"/>
        <v/>
      </c>
      <c r="R188" s="153" t="str">
        <f t="shared" si="61"/>
        <v>count</v>
      </c>
      <c r="S188" s="149">
        <v>509445</v>
      </c>
      <c r="T188" s="280">
        <v>45802</v>
      </c>
      <c r="U188" s="149">
        <v>1</v>
      </c>
      <c r="V188" s="141" t="s">
        <v>953</v>
      </c>
      <c r="W188" s="143" t="s">
        <v>109</v>
      </c>
      <c r="X188" s="143" t="s">
        <v>206</v>
      </c>
      <c r="Y188" s="143" t="s">
        <v>137</v>
      </c>
      <c r="Z188" s="143" t="s">
        <v>144</v>
      </c>
      <c r="AA188" s="143" t="s">
        <v>207</v>
      </c>
      <c r="AB188" s="143" t="s">
        <v>208</v>
      </c>
      <c r="AC188" s="144" t="s">
        <v>97</v>
      </c>
      <c r="AD188" s="157" t="s">
        <v>97</v>
      </c>
      <c r="AE188" s="143"/>
      <c r="AF188" s="143"/>
      <c r="AG188" s="143"/>
      <c r="AH188" s="154"/>
      <c r="AI188" s="143">
        <f t="shared" ca="1" si="62"/>
        <v>201</v>
      </c>
      <c r="AJ188" s="143" t="str">
        <f t="shared" si="63"/>
        <v>Pending</v>
      </c>
      <c r="AK188" s="154"/>
      <c r="AL188" s="155"/>
      <c r="AM188" s="154"/>
      <c r="AN188" s="143"/>
      <c r="AO188" s="155"/>
      <c r="AP188" s="156"/>
      <c r="AQ188" s="141"/>
      <c r="AV188" s="146"/>
    </row>
    <row r="189" spans="1:48" ht="73.5" hidden="1" customHeight="1" x14ac:dyDescent="0.25">
      <c r="A189" s="151" t="s">
        <v>111</v>
      </c>
      <c r="B189" s="143" t="s">
        <v>133</v>
      </c>
      <c r="C189" s="148" t="s">
        <v>954</v>
      </c>
      <c r="D189" s="143" t="s">
        <v>89</v>
      </c>
      <c r="E189" s="143" t="s">
        <v>54</v>
      </c>
      <c r="F189" s="143" t="s">
        <v>222</v>
      </c>
      <c r="G189" s="152">
        <v>45840</v>
      </c>
      <c r="H189" s="149">
        <f>MONTH(Table1[[#This Row],[Received Date]])</f>
        <v>7</v>
      </c>
      <c r="I189" s="149">
        <f>YEAR(Table1[[#This Row],[Received Date]])</f>
        <v>2025</v>
      </c>
      <c r="J189" s="150" t="s">
        <v>239</v>
      </c>
      <c r="K189" s="143" t="s">
        <v>955</v>
      </c>
      <c r="L189" s="143" t="str">
        <f t="shared" si="51"/>
        <v>Deck</v>
      </c>
      <c r="M189" s="143">
        <v>517907</v>
      </c>
      <c r="N189" s="143" t="s">
        <v>113</v>
      </c>
      <c r="O189" s="143" t="str">
        <f t="shared" si="58"/>
        <v/>
      </c>
      <c r="P189" s="149" t="str">
        <f t="shared" si="59"/>
        <v/>
      </c>
      <c r="Q189" s="149" t="str">
        <f t="shared" si="60"/>
        <v/>
      </c>
      <c r="R189" s="153" t="str">
        <f t="shared" si="61"/>
        <v>count</v>
      </c>
      <c r="S189" s="149">
        <v>506493</v>
      </c>
      <c r="T189" s="280">
        <v>45802</v>
      </c>
      <c r="U189" s="149">
        <v>1</v>
      </c>
      <c r="V189" s="141" t="s">
        <v>956</v>
      </c>
      <c r="W189" s="143" t="s">
        <v>114</v>
      </c>
      <c r="X189" s="143" t="s">
        <v>316</v>
      </c>
      <c r="Y189" s="143" t="s">
        <v>184</v>
      </c>
      <c r="Z189" s="143" t="s">
        <v>144</v>
      </c>
      <c r="AA189" s="143" t="s">
        <v>957</v>
      </c>
      <c r="AB189" s="143" t="s">
        <v>958</v>
      </c>
      <c r="AC189" s="144" t="s">
        <v>97</v>
      </c>
      <c r="AD189" s="144" t="s">
        <v>97</v>
      </c>
      <c r="AE189" s="143"/>
      <c r="AF189" s="143"/>
      <c r="AG189" s="143"/>
      <c r="AH189" s="154"/>
      <c r="AI189" s="143">
        <f t="shared" ca="1" si="62"/>
        <v>194</v>
      </c>
      <c r="AJ189" s="143" t="str">
        <f t="shared" si="63"/>
        <v>Pending</v>
      </c>
      <c r="AK189" s="154"/>
      <c r="AL189" s="155"/>
      <c r="AM189" s="154"/>
      <c r="AN189" s="143"/>
      <c r="AO189" s="155"/>
      <c r="AP189" s="156"/>
      <c r="AQ189" s="141"/>
      <c r="AV189" s="146"/>
    </row>
    <row r="190" spans="1:48" ht="89.25" hidden="1" x14ac:dyDescent="0.25">
      <c r="A190" s="151" t="s">
        <v>111</v>
      </c>
      <c r="B190" s="143" t="s">
        <v>133</v>
      </c>
      <c r="C190" s="148" t="s">
        <v>959</v>
      </c>
      <c r="D190" s="143" t="s">
        <v>89</v>
      </c>
      <c r="E190" s="143" t="s">
        <v>54</v>
      </c>
      <c r="F190" s="143" t="s">
        <v>222</v>
      </c>
      <c r="G190" s="152">
        <v>45835</v>
      </c>
      <c r="H190" s="149">
        <f>MONTH(Table1[[#This Row],[Received Date]])</f>
        <v>6</v>
      </c>
      <c r="I190" s="149">
        <f>YEAR(Table1[[#This Row],[Received Date]])</f>
        <v>2025</v>
      </c>
      <c r="J190" s="150" t="s">
        <v>119</v>
      </c>
      <c r="K190" s="143" t="s">
        <v>134</v>
      </c>
      <c r="L190" s="143" t="str">
        <f t="shared" si="51"/>
        <v>Axle</v>
      </c>
      <c r="M190" s="143">
        <v>517885</v>
      </c>
      <c r="N190" s="143" t="s">
        <v>113</v>
      </c>
      <c r="O190" s="143" t="str">
        <f t="shared" si="58"/>
        <v/>
      </c>
      <c r="P190" s="149" t="str">
        <f t="shared" si="59"/>
        <v/>
      </c>
      <c r="Q190" s="149" t="str">
        <f t="shared" si="60"/>
        <v/>
      </c>
      <c r="R190" s="153" t="str">
        <f t="shared" si="61"/>
        <v>count</v>
      </c>
      <c r="S190" s="149">
        <v>509706</v>
      </c>
      <c r="T190" s="281">
        <v>45833</v>
      </c>
      <c r="U190" s="149">
        <v>1</v>
      </c>
      <c r="V190" s="143" t="s">
        <v>38</v>
      </c>
      <c r="W190" s="143"/>
      <c r="X190" s="143"/>
      <c r="Y190" s="143"/>
      <c r="Z190" s="143"/>
      <c r="AA190" s="143"/>
      <c r="AB190" s="143"/>
      <c r="AC190" s="144"/>
      <c r="AD190" s="144"/>
      <c r="AE190" s="143"/>
      <c r="AF190" s="143"/>
      <c r="AG190" s="143"/>
      <c r="AH190" s="154"/>
      <c r="AI190" s="143">
        <f t="shared" ca="1" si="62"/>
        <v>199</v>
      </c>
      <c r="AJ190" s="143" t="str">
        <f t="shared" si="63"/>
        <v>Pending</v>
      </c>
      <c r="AK190" s="154"/>
      <c r="AL190" s="155"/>
      <c r="AM190" s="154"/>
      <c r="AN190" s="143"/>
      <c r="AO190" s="155"/>
      <c r="AP190" s="156"/>
      <c r="AQ190" s="141"/>
      <c r="AV190" s="146"/>
    </row>
    <row r="191" spans="1:48" ht="89.25" x14ac:dyDescent="0.25">
      <c r="A191" s="151" t="s">
        <v>111</v>
      </c>
      <c r="B191" s="161" t="s">
        <v>88</v>
      </c>
      <c r="C191" s="148" t="s">
        <v>960</v>
      </c>
      <c r="D191" s="143" t="s">
        <v>89</v>
      </c>
      <c r="E191" s="143" t="s">
        <v>54</v>
      </c>
      <c r="F191" s="143" t="s">
        <v>222</v>
      </c>
      <c r="G191" s="152">
        <v>45845</v>
      </c>
      <c r="H191" s="149">
        <f>MONTH(Table1[[#This Row],[Received Date]])</f>
        <v>7</v>
      </c>
      <c r="I191" s="149">
        <f>YEAR(Table1[[#This Row],[Received Date]])</f>
        <v>2025</v>
      </c>
      <c r="J191" s="150" t="s">
        <v>120</v>
      </c>
      <c r="K191" s="143" t="s">
        <v>134</v>
      </c>
      <c r="L191" s="143" t="str">
        <f t="shared" si="51"/>
        <v>Axle</v>
      </c>
      <c r="M191" s="143">
        <v>899115</v>
      </c>
      <c r="N191" s="143" t="s">
        <v>113</v>
      </c>
      <c r="O191" s="143" t="str">
        <f t="shared" si="58"/>
        <v/>
      </c>
      <c r="P191" s="149" t="str">
        <f t="shared" si="59"/>
        <v/>
      </c>
      <c r="Q191" s="149">
        <f t="shared" si="60"/>
        <v>8</v>
      </c>
      <c r="R191" s="153" t="str">
        <f t="shared" si="61"/>
        <v>don't count</v>
      </c>
      <c r="S191" s="149">
        <v>509444</v>
      </c>
      <c r="T191" s="280">
        <v>45802</v>
      </c>
      <c r="U191" s="149">
        <v>1</v>
      </c>
      <c r="V191" s="143" t="s">
        <v>961</v>
      </c>
      <c r="W191" s="143" t="s">
        <v>666</v>
      </c>
      <c r="X191" s="143" t="s">
        <v>136</v>
      </c>
      <c r="Y191" s="143" t="s">
        <v>137</v>
      </c>
      <c r="Z191" s="143" t="s">
        <v>144</v>
      </c>
      <c r="AA191" s="143" t="s">
        <v>139</v>
      </c>
      <c r="AB191" s="143" t="s">
        <v>962</v>
      </c>
      <c r="AC191" s="144" t="s">
        <v>97</v>
      </c>
      <c r="AD191" s="157" t="s">
        <v>97</v>
      </c>
      <c r="AE191" s="143"/>
      <c r="AF191" s="143"/>
      <c r="AG191" s="143"/>
      <c r="AH191" s="154"/>
      <c r="AI191" s="143">
        <f t="shared" ca="1" si="62"/>
        <v>189</v>
      </c>
      <c r="AJ191" s="143" t="str">
        <f t="shared" si="63"/>
        <v>Pending</v>
      </c>
      <c r="AK191" s="154"/>
      <c r="AL191" s="155"/>
      <c r="AM191" s="154"/>
      <c r="AN191" s="143"/>
      <c r="AO191" s="155"/>
      <c r="AP191" s="156"/>
      <c r="AQ191" s="141"/>
      <c r="AV191" s="146"/>
    </row>
    <row r="192" spans="1:48" ht="89.45" customHeight="1" x14ac:dyDescent="0.25">
      <c r="A192" s="151" t="s">
        <v>111</v>
      </c>
      <c r="B192" s="161" t="s">
        <v>88</v>
      </c>
      <c r="C192" s="148" t="s">
        <v>963</v>
      </c>
      <c r="D192" s="143" t="s">
        <v>89</v>
      </c>
      <c r="E192" s="143" t="s">
        <v>54</v>
      </c>
      <c r="F192" s="143" t="s">
        <v>222</v>
      </c>
      <c r="G192" s="152">
        <v>45845</v>
      </c>
      <c r="H192" s="149">
        <f>MONTH(Table1[[#This Row],[Received Date]])</f>
        <v>7</v>
      </c>
      <c r="I192" s="149">
        <f>YEAR(Table1[[#This Row],[Received Date]])</f>
        <v>2025</v>
      </c>
      <c r="J192" s="150" t="s">
        <v>231</v>
      </c>
      <c r="K192" s="143" t="s">
        <v>134</v>
      </c>
      <c r="L192" s="143" t="str">
        <f t="shared" si="51"/>
        <v>Axle</v>
      </c>
      <c r="M192" s="143">
        <v>899121</v>
      </c>
      <c r="N192" s="143" t="s">
        <v>113</v>
      </c>
      <c r="O192" s="143" t="str">
        <f t="shared" si="58"/>
        <v/>
      </c>
      <c r="P192" s="149" t="str">
        <f t="shared" si="59"/>
        <v/>
      </c>
      <c r="Q192" s="149">
        <f t="shared" si="60"/>
        <v>8</v>
      </c>
      <c r="R192" s="153" t="str">
        <f t="shared" si="61"/>
        <v>don't count</v>
      </c>
      <c r="S192" s="149">
        <v>509436</v>
      </c>
      <c r="T192" s="280">
        <v>45802</v>
      </c>
      <c r="U192" s="149">
        <v>1</v>
      </c>
      <c r="V192" s="143" t="s">
        <v>964</v>
      </c>
      <c r="W192" s="143" t="s">
        <v>114</v>
      </c>
      <c r="X192" s="143" t="s">
        <v>136</v>
      </c>
      <c r="Y192" s="143" t="s">
        <v>137</v>
      </c>
      <c r="Z192" s="143" t="s">
        <v>144</v>
      </c>
      <c r="AA192" s="143" t="s">
        <v>965</v>
      </c>
      <c r="AB192" s="143" t="s">
        <v>504</v>
      </c>
      <c r="AC192" s="144" t="s">
        <v>97</v>
      </c>
      <c r="AD192" s="157" t="s">
        <v>97</v>
      </c>
      <c r="AE192" s="143"/>
      <c r="AF192" s="143"/>
      <c r="AG192" s="143"/>
      <c r="AH192" s="154"/>
      <c r="AI192" s="143">
        <f t="shared" ca="1" si="62"/>
        <v>189</v>
      </c>
      <c r="AJ192" s="143" t="str">
        <f t="shared" si="63"/>
        <v>Pending</v>
      </c>
      <c r="AK192" s="154"/>
      <c r="AL192" s="155"/>
      <c r="AM192" s="154"/>
      <c r="AN192" s="143"/>
      <c r="AO192" s="155"/>
      <c r="AP192" s="156"/>
      <c r="AQ192" s="141"/>
      <c r="AV192" s="146"/>
    </row>
    <row r="193" spans="1:48" ht="89.25" x14ac:dyDescent="0.25">
      <c r="A193" s="151" t="s">
        <v>111</v>
      </c>
      <c r="B193" s="143" t="s">
        <v>88</v>
      </c>
      <c r="C193" s="148" t="s">
        <v>966</v>
      </c>
      <c r="D193" s="143" t="s">
        <v>100</v>
      </c>
      <c r="E193" s="143" t="s">
        <v>54</v>
      </c>
      <c r="F193" s="143" t="s">
        <v>222</v>
      </c>
      <c r="G193" s="152">
        <v>45793</v>
      </c>
      <c r="H193" s="149">
        <f>MONTH(Table1[[#This Row],[Received Date]])</f>
        <v>5</v>
      </c>
      <c r="I193" s="149">
        <f>YEAR(Table1[[#This Row],[Received Date]])</f>
        <v>2025</v>
      </c>
      <c r="J193" s="150" t="s">
        <v>119</v>
      </c>
      <c r="K193" s="143" t="s">
        <v>134</v>
      </c>
      <c r="L193" s="143" t="str">
        <f t="shared" si="51"/>
        <v>Axle</v>
      </c>
      <c r="M193" s="143">
        <v>898929</v>
      </c>
      <c r="N193" s="143" t="s">
        <v>113</v>
      </c>
      <c r="O193" s="143" t="str">
        <f t="shared" si="58"/>
        <v/>
      </c>
      <c r="P193" s="149" t="str">
        <f t="shared" si="59"/>
        <v/>
      </c>
      <c r="Q193" s="149">
        <f t="shared" si="60"/>
        <v>8</v>
      </c>
      <c r="R193" s="153" t="str">
        <f t="shared" si="61"/>
        <v>don't count</v>
      </c>
      <c r="S193" s="149">
        <v>508784</v>
      </c>
      <c r="T193" s="280">
        <v>45802</v>
      </c>
      <c r="U193" s="149">
        <v>1</v>
      </c>
      <c r="V193" s="212" t="s">
        <v>967</v>
      </c>
      <c r="W193" s="143" t="s">
        <v>114</v>
      </c>
      <c r="X193" s="143" t="s">
        <v>136</v>
      </c>
      <c r="Y193" s="143" t="s">
        <v>137</v>
      </c>
      <c r="Z193" s="143" t="s">
        <v>144</v>
      </c>
      <c r="AA193" s="143" t="s">
        <v>139</v>
      </c>
      <c r="AB193" s="143" t="s">
        <v>962</v>
      </c>
      <c r="AC193" s="144" t="s">
        <v>97</v>
      </c>
      <c r="AD193" s="157" t="s">
        <v>97</v>
      </c>
      <c r="AE193" s="143"/>
      <c r="AF193" s="143"/>
      <c r="AG193" s="143"/>
      <c r="AH193" s="154"/>
      <c r="AI193" s="143">
        <f t="shared" ca="1" si="62"/>
        <v>241</v>
      </c>
      <c r="AJ193" s="143" t="str">
        <f t="shared" si="63"/>
        <v>Pending</v>
      </c>
      <c r="AK193" s="154"/>
      <c r="AL193" s="155"/>
      <c r="AM193" s="154"/>
      <c r="AN193" s="143"/>
      <c r="AO193" s="155"/>
      <c r="AP193" s="156"/>
      <c r="AQ193" s="141"/>
      <c r="AV193" s="146"/>
    </row>
    <row r="194" spans="1:48" ht="89.25" x14ac:dyDescent="0.25">
      <c r="A194" s="151" t="s">
        <v>111</v>
      </c>
      <c r="B194" s="143" t="s">
        <v>88</v>
      </c>
      <c r="C194" s="148" t="s">
        <v>968</v>
      </c>
      <c r="D194" s="143" t="s">
        <v>89</v>
      </c>
      <c r="E194" s="143" t="s">
        <v>54</v>
      </c>
      <c r="F194" s="143" t="s">
        <v>222</v>
      </c>
      <c r="G194" s="152">
        <v>45804</v>
      </c>
      <c r="H194" s="149">
        <f>MONTH(Table1[[#This Row],[Received Date]])</f>
        <v>5</v>
      </c>
      <c r="I194" s="149">
        <f>YEAR(Table1[[#This Row],[Received Date]])</f>
        <v>2025</v>
      </c>
      <c r="J194" s="150" t="s">
        <v>119</v>
      </c>
      <c r="K194" s="143" t="s">
        <v>134</v>
      </c>
      <c r="L194" s="143" t="str">
        <f t="shared" si="51"/>
        <v>Axle</v>
      </c>
      <c r="M194" s="143">
        <v>898959</v>
      </c>
      <c r="N194" s="143" t="s">
        <v>113</v>
      </c>
      <c r="O194" s="143" t="str">
        <f t="shared" si="58"/>
        <v/>
      </c>
      <c r="P194" s="149" t="str">
        <f t="shared" si="59"/>
        <v/>
      </c>
      <c r="Q194" s="149">
        <f t="shared" si="60"/>
        <v>8</v>
      </c>
      <c r="R194" s="153" t="str">
        <f t="shared" si="61"/>
        <v>don't count</v>
      </c>
      <c r="S194" s="149">
        <v>509325</v>
      </c>
      <c r="T194" s="280">
        <v>45802</v>
      </c>
      <c r="U194" s="149">
        <v>1</v>
      </c>
      <c r="V194" s="213" t="s">
        <v>969</v>
      </c>
      <c r="W194" s="143" t="s">
        <v>114</v>
      </c>
      <c r="X194" s="143" t="s">
        <v>136</v>
      </c>
      <c r="Y194" s="143" t="s">
        <v>137</v>
      </c>
      <c r="Z194" s="143" t="s">
        <v>144</v>
      </c>
      <c r="AA194" s="143" t="s">
        <v>139</v>
      </c>
      <c r="AB194" s="143" t="s">
        <v>962</v>
      </c>
      <c r="AC194" s="143" t="s">
        <v>97</v>
      </c>
      <c r="AD194" s="154" t="s">
        <v>97</v>
      </c>
      <c r="AE194" s="143"/>
      <c r="AF194" s="143"/>
      <c r="AG194" s="143"/>
      <c r="AH194" s="154"/>
      <c r="AI194" s="143">
        <f t="shared" ca="1" si="62"/>
        <v>230</v>
      </c>
      <c r="AJ194" s="143" t="str">
        <f t="shared" si="63"/>
        <v>Pending</v>
      </c>
      <c r="AK194" s="154"/>
      <c r="AL194" s="155"/>
      <c r="AM194" s="154"/>
      <c r="AN194" s="143"/>
      <c r="AO194" s="155"/>
      <c r="AP194" s="156"/>
      <c r="AQ194" s="141"/>
      <c r="AV194" s="146"/>
    </row>
    <row r="195" spans="1:48" ht="89.25" x14ac:dyDescent="0.25">
      <c r="A195" s="151" t="s">
        <v>111</v>
      </c>
      <c r="B195" s="143" t="s">
        <v>88</v>
      </c>
      <c r="C195" s="148" t="s">
        <v>970</v>
      </c>
      <c r="D195" s="143" t="s">
        <v>100</v>
      </c>
      <c r="E195" s="143" t="s">
        <v>54</v>
      </c>
      <c r="F195" s="143" t="s">
        <v>222</v>
      </c>
      <c r="G195" s="152">
        <v>45797</v>
      </c>
      <c r="H195" s="149">
        <f>MONTH(Table1[[#This Row],[Received Date]])</f>
        <v>5</v>
      </c>
      <c r="I195" s="149">
        <f>YEAR(Table1[[#This Row],[Received Date]])</f>
        <v>2025</v>
      </c>
      <c r="J195" s="150" t="s">
        <v>119</v>
      </c>
      <c r="K195" s="143" t="s">
        <v>134</v>
      </c>
      <c r="L195" s="143" t="str">
        <f t="shared" si="51"/>
        <v>Axle</v>
      </c>
      <c r="M195" s="143">
        <v>898937</v>
      </c>
      <c r="N195" s="143" t="s">
        <v>113</v>
      </c>
      <c r="O195" s="143" t="str">
        <f t="shared" si="58"/>
        <v/>
      </c>
      <c r="P195" s="149" t="str">
        <f t="shared" si="59"/>
        <v/>
      </c>
      <c r="Q195" s="149">
        <f t="shared" si="60"/>
        <v>8</v>
      </c>
      <c r="R195" s="153" t="str">
        <f t="shared" si="61"/>
        <v>don't count</v>
      </c>
      <c r="S195" s="149">
        <v>508785</v>
      </c>
      <c r="T195" s="280">
        <v>45802</v>
      </c>
      <c r="U195" s="149">
        <v>1</v>
      </c>
      <c r="V195" s="212" t="s">
        <v>971</v>
      </c>
      <c r="W195" s="143" t="s">
        <v>114</v>
      </c>
      <c r="X195" s="143" t="s">
        <v>136</v>
      </c>
      <c r="Y195" s="143" t="s">
        <v>137</v>
      </c>
      <c r="Z195" s="143" t="s">
        <v>144</v>
      </c>
      <c r="AA195" s="143" t="s">
        <v>139</v>
      </c>
      <c r="AB195" s="143" t="s">
        <v>962</v>
      </c>
      <c r="AC195" s="144" t="s">
        <v>97</v>
      </c>
      <c r="AD195" s="157" t="s">
        <v>97</v>
      </c>
      <c r="AE195" s="143"/>
      <c r="AF195" s="143"/>
      <c r="AG195" s="143"/>
      <c r="AH195" s="154"/>
      <c r="AI195" s="143">
        <f t="shared" ca="1" si="62"/>
        <v>237</v>
      </c>
      <c r="AJ195" s="143" t="str">
        <f t="shared" si="63"/>
        <v>Pending</v>
      </c>
      <c r="AK195" s="154"/>
      <c r="AL195" s="155"/>
      <c r="AM195" s="154"/>
      <c r="AN195" s="143"/>
      <c r="AO195" s="155"/>
      <c r="AP195" s="156"/>
      <c r="AQ195" s="141"/>
      <c r="AV195" s="146"/>
    </row>
    <row r="196" spans="1:48" ht="89.25" x14ac:dyDescent="0.25">
      <c r="A196" s="151" t="s">
        <v>111</v>
      </c>
      <c r="B196" s="143" t="s">
        <v>88</v>
      </c>
      <c r="C196" s="148" t="s">
        <v>972</v>
      </c>
      <c r="D196" s="143" t="s">
        <v>89</v>
      </c>
      <c r="E196" s="143" t="s">
        <v>54</v>
      </c>
      <c r="F196" s="143" t="s">
        <v>222</v>
      </c>
      <c r="G196" s="152">
        <v>45797</v>
      </c>
      <c r="H196" s="149">
        <f>MONTH(Table1[[#This Row],[Received Date]])</f>
        <v>5</v>
      </c>
      <c r="I196" s="149">
        <f>YEAR(Table1[[#This Row],[Received Date]])</f>
        <v>2025</v>
      </c>
      <c r="J196" s="150" t="s">
        <v>119</v>
      </c>
      <c r="K196" s="143" t="s">
        <v>134</v>
      </c>
      <c r="L196" s="143" t="str">
        <f t="shared" ref="L196:L259" si="64">IF(ISNUMBER(SEARCH("Axle",K196)),"Axle",
IF(ISNUMBER(SEARCH("Deck",K196)),"Deck",
IF(ISNUMBER(SEARCH("Cab",K196)),"Cab",
IF(ISNUMBER(SEARCH("Tank",K196)),"Tank",
IF(ISNUMBER(SEARCH("Grill",K196)),"Grill",
IF(ISNUMBER(SEARCH("Control",K196)),"Control Box",
"Other"))))))</f>
        <v>Axle</v>
      </c>
      <c r="M196" s="143">
        <v>898939</v>
      </c>
      <c r="N196" s="143" t="s">
        <v>113</v>
      </c>
      <c r="O196" s="143" t="str">
        <f t="shared" si="58"/>
        <v/>
      </c>
      <c r="P196" s="149" t="str">
        <f t="shared" si="59"/>
        <v/>
      </c>
      <c r="Q196" s="149">
        <f t="shared" si="60"/>
        <v>8</v>
      </c>
      <c r="R196" s="153" t="str">
        <f t="shared" si="61"/>
        <v>don't count</v>
      </c>
      <c r="S196" s="149">
        <v>509825</v>
      </c>
      <c r="T196" s="280">
        <v>45802</v>
      </c>
      <c r="U196" s="149">
        <v>1</v>
      </c>
      <c r="V196" s="143" t="s">
        <v>973</v>
      </c>
      <c r="W196" s="143" t="s">
        <v>114</v>
      </c>
      <c r="X196" s="143" t="s">
        <v>136</v>
      </c>
      <c r="Y196" s="143" t="s">
        <v>137</v>
      </c>
      <c r="Z196" s="143" t="s">
        <v>144</v>
      </c>
      <c r="AA196" s="143" t="s">
        <v>139</v>
      </c>
      <c r="AB196" s="143" t="s">
        <v>962</v>
      </c>
      <c r="AC196" s="144" t="s">
        <v>97</v>
      </c>
      <c r="AD196" s="157" t="s">
        <v>97</v>
      </c>
      <c r="AE196" s="143"/>
      <c r="AF196" s="143"/>
      <c r="AG196" s="143"/>
      <c r="AH196" s="154"/>
      <c r="AI196" s="143">
        <f t="shared" ca="1" si="62"/>
        <v>237</v>
      </c>
      <c r="AJ196" s="143" t="str">
        <f t="shared" si="63"/>
        <v>Pending</v>
      </c>
      <c r="AK196" s="154"/>
      <c r="AL196" s="155"/>
      <c r="AM196" s="154"/>
      <c r="AN196" s="143"/>
      <c r="AO196" s="155"/>
      <c r="AP196" s="156"/>
      <c r="AQ196" s="141"/>
      <c r="AV196" s="146"/>
    </row>
    <row r="197" spans="1:48" s="214" customFormat="1" ht="83.25" customHeight="1" x14ac:dyDescent="0.25">
      <c r="A197" s="151" t="s">
        <v>111</v>
      </c>
      <c r="B197" s="143" t="s">
        <v>88</v>
      </c>
      <c r="C197" s="148" t="s">
        <v>974</v>
      </c>
      <c r="D197" s="143" t="s">
        <v>100</v>
      </c>
      <c r="E197" s="143" t="s">
        <v>54</v>
      </c>
      <c r="F197" s="143" t="s">
        <v>222</v>
      </c>
      <c r="G197" s="152">
        <v>45807</v>
      </c>
      <c r="H197" s="149">
        <f>MONTH(Table1[[#This Row],[Received Date]])</f>
        <v>5</v>
      </c>
      <c r="I197" s="149">
        <f>YEAR(Table1[[#This Row],[Received Date]])</f>
        <v>2025</v>
      </c>
      <c r="J197" s="150" t="s">
        <v>119</v>
      </c>
      <c r="K197" s="143" t="s">
        <v>134</v>
      </c>
      <c r="L197" s="143" t="str">
        <f t="shared" si="64"/>
        <v>Axle</v>
      </c>
      <c r="M197" s="143">
        <v>898983</v>
      </c>
      <c r="N197" s="143" t="s">
        <v>113</v>
      </c>
      <c r="O197" s="143" t="str">
        <f t="shared" si="58"/>
        <v/>
      </c>
      <c r="P197" s="149" t="str">
        <f t="shared" si="59"/>
        <v/>
      </c>
      <c r="Q197" s="149">
        <f t="shared" si="60"/>
        <v>8</v>
      </c>
      <c r="R197" s="153" t="str">
        <f t="shared" si="61"/>
        <v>don't count</v>
      </c>
      <c r="S197" s="149">
        <v>509326</v>
      </c>
      <c r="T197" s="280">
        <v>45802</v>
      </c>
      <c r="U197" s="149">
        <v>1</v>
      </c>
      <c r="V197" s="143" t="s">
        <v>975</v>
      </c>
      <c r="W197" s="143" t="s">
        <v>114</v>
      </c>
      <c r="X197" s="143" t="s">
        <v>136</v>
      </c>
      <c r="Y197" s="143" t="s">
        <v>137</v>
      </c>
      <c r="Z197" s="143" t="s">
        <v>144</v>
      </c>
      <c r="AA197" s="143" t="s">
        <v>139</v>
      </c>
      <c r="AB197" s="143" t="s">
        <v>962</v>
      </c>
      <c r="AC197" s="144" t="s">
        <v>97</v>
      </c>
      <c r="AD197" s="157" t="s">
        <v>97</v>
      </c>
      <c r="AE197" s="143"/>
      <c r="AF197" s="143"/>
      <c r="AG197" s="143"/>
      <c r="AH197" s="154"/>
      <c r="AI197" s="143">
        <f t="shared" ca="1" si="62"/>
        <v>227</v>
      </c>
      <c r="AJ197" s="143" t="str">
        <f t="shared" si="63"/>
        <v>Pending</v>
      </c>
      <c r="AK197" s="154"/>
      <c r="AL197" s="155"/>
      <c r="AM197" s="154"/>
      <c r="AN197" s="143"/>
      <c r="AO197" s="155"/>
      <c r="AP197" s="156"/>
      <c r="AQ197" s="141"/>
      <c r="AR197" s="141"/>
      <c r="AS197" s="141"/>
      <c r="AT197" s="141"/>
      <c r="AU197" s="183"/>
    </row>
    <row r="198" spans="1:48" ht="33.75" customHeight="1" x14ac:dyDescent="0.25">
      <c r="A198" s="151" t="s">
        <v>111</v>
      </c>
      <c r="B198" s="143" t="s">
        <v>88</v>
      </c>
      <c r="C198" s="148" t="s">
        <v>976</v>
      </c>
      <c r="D198" s="143" t="s">
        <v>100</v>
      </c>
      <c r="E198" s="143" t="s">
        <v>54</v>
      </c>
      <c r="F198" s="143" t="s">
        <v>222</v>
      </c>
      <c r="G198" s="152">
        <v>45804</v>
      </c>
      <c r="H198" s="149">
        <f>MONTH(Table1[[#This Row],[Received Date]])</f>
        <v>5</v>
      </c>
      <c r="I198" s="149">
        <f>YEAR(Table1[[#This Row],[Received Date]])</f>
        <v>2025</v>
      </c>
      <c r="J198" s="150" t="s">
        <v>314</v>
      </c>
      <c r="K198" s="143" t="s">
        <v>134</v>
      </c>
      <c r="L198" s="143" t="str">
        <f t="shared" si="64"/>
        <v>Axle</v>
      </c>
      <c r="M198" s="143">
        <v>898958</v>
      </c>
      <c r="N198" s="143" t="s">
        <v>113</v>
      </c>
      <c r="O198" s="143" t="str">
        <f t="shared" si="58"/>
        <v/>
      </c>
      <c r="P198" s="149" t="str">
        <f t="shared" si="59"/>
        <v/>
      </c>
      <c r="Q198" s="149">
        <f t="shared" si="60"/>
        <v>8</v>
      </c>
      <c r="R198" s="153" t="str">
        <f t="shared" si="61"/>
        <v>don't count</v>
      </c>
      <c r="S198" s="149">
        <v>509847</v>
      </c>
      <c r="T198" s="280">
        <v>45802</v>
      </c>
      <c r="U198" s="149">
        <v>1</v>
      </c>
      <c r="V198" s="143" t="s">
        <v>977</v>
      </c>
      <c r="W198" s="143" t="s">
        <v>114</v>
      </c>
      <c r="X198" s="143" t="s">
        <v>136</v>
      </c>
      <c r="Y198" s="143" t="s">
        <v>137</v>
      </c>
      <c r="Z198" s="143" t="s">
        <v>144</v>
      </c>
      <c r="AA198" s="143" t="s">
        <v>139</v>
      </c>
      <c r="AB198" s="143" t="s">
        <v>962</v>
      </c>
      <c r="AC198" s="143" t="s">
        <v>97</v>
      </c>
      <c r="AD198" s="154" t="s">
        <v>97</v>
      </c>
      <c r="AE198" s="143"/>
      <c r="AF198" s="143"/>
      <c r="AG198" s="143"/>
      <c r="AH198" s="154"/>
      <c r="AI198" s="143">
        <f t="shared" ca="1" si="62"/>
        <v>230</v>
      </c>
      <c r="AJ198" s="143" t="str">
        <f t="shared" si="63"/>
        <v>Pending</v>
      </c>
      <c r="AK198" s="154"/>
      <c r="AL198" s="155"/>
      <c r="AM198" s="154"/>
      <c r="AN198" s="143"/>
      <c r="AO198" s="155"/>
      <c r="AP198" s="156"/>
      <c r="AQ198" s="141"/>
      <c r="AV198" s="146"/>
    </row>
    <row r="199" spans="1:48" ht="89.25" x14ac:dyDescent="0.25">
      <c r="A199" s="151" t="s">
        <v>111</v>
      </c>
      <c r="B199" s="143" t="s">
        <v>88</v>
      </c>
      <c r="C199" s="148" t="s">
        <v>978</v>
      </c>
      <c r="D199" s="143" t="s">
        <v>100</v>
      </c>
      <c r="E199" s="143" t="s">
        <v>54</v>
      </c>
      <c r="F199" s="143" t="s">
        <v>222</v>
      </c>
      <c r="G199" s="152">
        <v>45807</v>
      </c>
      <c r="H199" s="149">
        <f>MONTH(Table1[[#This Row],[Received Date]])</f>
        <v>5</v>
      </c>
      <c r="I199" s="149">
        <f>YEAR(Table1[[#This Row],[Received Date]])</f>
        <v>2025</v>
      </c>
      <c r="J199" s="150" t="s">
        <v>119</v>
      </c>
      <c r="K199" s="143" t="s">
        <v>134</v>
      </c>
      <c r="L199" s="143" t="str">
        <f t="shared" si="64"/>
        <v>Axle</v>
      </c>
      <c r="M199" s="143">
        <v>898984</v>
      </c>
      <c r="N199" s="143" t="s">
        <v>113</v>
      </c>
      <c r="O199" s="143" t="str">
        <f t="shared" si="58"/>
        <v/>
      </c>
      <c r="P199" s="149" t="str">
        <f t="shared" si="59"/>
        <v/>
      </c>
      <c r="Q199" s="149">
        <f t="shared" si="60"/>
        <v>8</v>
      </c>
      <c r="R199" s="153" t="str">
        <f t="shared" si="61"/>
        <v>don't count</v>
      </c>
      <c r="S199" s="149">
        <v>509327</v>
      </c>
      <c r="T199" s="280">
        <v>45802</v>
      </c>
      <c r="U199" s="149">
        <v>1</v>
      </c>
      <c r="V199" s="143" t="s">
        <v>979</v>
      </c>
      <c r="W199" s="143" t="s">
        <v>114</v>
      </c>
      <c r="X199" s="143" t="s">
        <v>136</v>
      </c>
      <c r="Y199" s="143" t="s">
        <v>137</v>
      </c>
      <c r="Z199" s="143" t="s">
        <v>144</v>
      </c>
      <c r="AA199" s="143" t="s">
        <v>139</v>
      </c>
      <c r="AB199" s="143" t="s">
        <v>962</v>
      </c>
      <c r="AC199" s="143" t="s">
        <v>97</v>
      </c>
      <c r="AD199" s="154" t="s">
        <v>97</v>
      </c>
      <c r="AE199" s="143"/>
      <c r="AF199" s="143"/>
      <c r="AG199" s="143"/>
      <c r="AH199" s="154"/>
      <c r="AI199" s="143">
        <f t="shared" ca="1" si="62"/>
        <v>227</v>
      </c>
      <c r="AJ199" s="143" t="str">
        <f t="shared" si="63"/>
        <v>Pending</v>
      </c>
      <c r="AK199" s="154"/>
      <c r="AL199" s="155"/>
      <c r="AM199" s="154"/>
      <c r="AN199" s="143"/>
      <c r="AO199" s="155"/>
      <c r="AP199" s="156"/>
      <c r="AQ199" s="141"/>
      <c r="AV199" s="146"/>
    </row>
    <row r="200" spans="1:48" ht="89.25" hidden="1" x14ac:dyDescent="0.25">
      <c r="A200" s="151" t="s">
        <v>87</v>
      </c>
      <c r="B200" s="143" t="s">
        <v>88</v>
      </c>
      <c r="C200" s="148" t="s">
        <v>980</v>
      </c>
      <c r="D200" s="143" t="s">
        <v>89</v>
      </c>
      <c r="E200" s="143" t="s">
        <v>54</v>
      </c>
      <c r="F200" s="143" t="s">
        <v>222</v>
      </c>
      <c r="G200" s="152">
        <v>45815</v>
      </c>
      <c r="H200" s="149"/>
      <c r="I200" s="149"/>
      <c r="J200" s="150" t="s">
        <v>198</v>
      </c>
      <c r="K200" s="143" t="s">
        <v>981</v>
      </c>
      <c r="L200" s="143" t="str">
        <f t="shared" si="64"/>
        <v>Tank</v>
      </c>
      <c r="M200" s="143" t="s">
        <v>982</v>
      </c>
      <c r="N200" s="143" t="s">
        <v>96</v>
      </c>
      <c r="O200" s="143" t="str">
        <f t="shared" si="58"/>
        <v/>
      </c>
      <c r="P200" s="149" t="str">
        <f t="shared" si="59"/>
        <v/>
      </c>
      <c r="Q200" s="149" t="str">
        <f t="shared" si="60"/>
        <v/>
      </c>
      <c r="R200" s="153" t="str">
        <f t="shared" si="61"/>
        <v>count</v>
      </c>
      <c r="S200" s="149" t="s">
        <v>983</v>
      </c>
      <c r="T200" s="280">
        <v>45772</v>
      </c>
      <c r="U200" s="149">
        <v>1</v>
      </c>
      <c r="V200" s="143" t="s">
        <v>984</v>
      </c>
      <c r="W200" s="143" t="s">
        <v>97</v>
      </c>
      <c r="X200" s="143" t="s">
        <v>873</v>
      </c>
      <c r="Y200" s="143" t="s">
        <v>142</v>
      </c>
      <c r="Z200" s="143" t="s">
        <v>97</v>
      </c>
      <c r="AA200" s="143" t="s">
        <v>97</v>
      </c>
      <c r="AB200" s="143" t="s">
        <v>97</v>
      </c>
      <c r="AC200" s="143" t="s">
        <v>97</v>
      </c>
      <c r="AD200" s="143" t="s">
        <v>97</v>
      </c>
      <c r="AE200" s="143"/>
      <c r="AF200" s="143"/>
      <c r="AG200" s="143"/>
      <c r="AH200" s="154"/>
      <c r="AI200" s="143">
        <f t="shared" ca="1" si="62"/>
        <v>219</v>
      </c>
      <c r="AJ200" s="143" t="str">
        <f t="shared" si="63"/>
        <v>Pending</v>
      </c>
      <c r="AK200" s="154"/>
      <c r="AL200" s="155"/>
      <c r="AM200" s="154"/>
      <c r="AN200" s="143"/>
      <c r="AO200" s="155"/>
      <c r="AP200" s="156"/>
      <c r="AQ200" s="141"/>
      <c r="AV200" s="146"/>
    </row>
    <row r="201" spans="1:48" ht="89.25" x14ac:dyDescent="0.25">
      <c r="A201" s="151" t="s">
        <v>111</v>
      </c>
      <c r="B201" s="161" t="s">
        <v>88</v>
      </c>
      <c r="C201" s="148" t="s">
        <v>985</v>
      </c>
      <c r="D201" s="143" t="s">
        <v>100</v>
      </c>
      <c r="E201" s="143" t="s">
        <v>54</v>
      </c>
      <c r="F201" s="143" t="s">
        <v>222</v>
      </c>
      <c r="G201" s="152">
        <v>45849</v>
      </c>
      <c r="H201" s="149">
        <f>MONTH(Table1[[#This Row],[Received Date]])</f>
        <v>7</v>
      </c>
      <c r="I201" s="149">
        <f>YEAR(Table1[[#This Row],[Received Date]])</f>
        <v>2025</v>
      </c>
      <c r="J201" s="150" t="s">
        <v>262</v>
      </c>
      <c r="K201" s="143" t="s">
        <v>134</v>
      </c>
      <c r="L201" s="143" t="str">
        <f t="shared" si="64"/>
        <v>Axle</v>
      </c>
      <c r="M201" s="143">
        <v>899136</v>
      </c>
      <c r="N201" s="143" t="s">
        <v>113</v>
      </c>
      <c r="O201" s="143" t="str">
        <f t="shared" ref="O201:O232" si="65">IF(ISNUMBER(SEARCH("mail",M201)), "Email", "")</f>
        <v/>
      </c>
      <c r="P201" s="149" t="str">
        <f t="shared" ref="P201:P232" si="66">IF(AND(200000&lt;M201,M201&lt;299999), 2, "")</f>
        <v/>
      </c>
      <c r="Q201" s="149">
        <f t="shared" ref="Q201:Q232" si="67">IF(AND(800000&lt;M201,M201&lt;899999), 8, "")</f>
        <v>8</v>
      </c>
      <c r="R201" s="153" t="str">
        <f t="shared" ref="R201:R205" si="68">IF(OR(O201="Email",P201=2, Q201=8), "don't count", "count")</f>
        <v>don't count</v>
      </c>
      <c r="S201" s="149">
        <v>509705</v>
      </c>
      <c r="T201" s="280">
        <v>45833</v>
      </c>
      <c r="U201" s="149">
        <v>1</v>
      </c>
      <c r="V201" s="143" t="s">
        <v>986</v>
      </c>
      <c r="W201" s="143" t="s">
        <v>114</v>
      </c>
      <c r="X201" s="143" t="s">
        <v>136</v>
      </c>
      <c r="Y201" s="143" t="s">
        <v>137</v>
      </c>
      <c r="Z201" s="143" t="s">
        <v>144</v>
      </c>
      <c r="AA201" s="143" t="s">
        <v>139</v>
      </c>
      <c r="AB201" s="143" t="s">
        <v>962</v>
      </c>
      <c r="AC201" s="143" t="s">
        <v>97</v>
      </c>
      <c r="AD201" s="154" t="s">
        <v>97</v>
      </c>
      <c r="AE201" s="143"/>
      <c r="AF201" s="143"/>
      <c r="AG201" s="143"/>
      <c r="AH201" s="154"/>
      <c r="AI201" s="143">
        <f t="shared" ca="1" si="62"/>
        <v>185</v>
      </c>
      <c r="AJ201" s="143" t="str">
        <f t="shared" si="63"/>
        <v>Pending</v>
      </c>
      <c r="AK201" s="154"/>
      <c r="AL201" s="155"/>
      <c r="AM201" s="154"/>
      <c r="AN201" s="143"/>
      <c r="AO201" s="155"/>
      <c r="AP201" s="156"/>
      <c r="AQ201" s="141"/>
      <c r="AS201" s="197">
        <v>1500</v>
      </c>
      <c r="AT201" s="197"/>
      <c r="AV201" s="146"/>
    </row>
    <row r="202" spans="1:48" ht="89.25" x14ac:dyDescent="0.25">
      <c r="A202" s="151" t="s">
        <v>111</v>
      </c>
      <c r="B202" s="161" t="s">
        <v>88</v>
      </c>
      <c r="C202" s="148" t="s">
        <v>987</v>
      </c>
      <c r="D202" s="143" t="s">
        <v>100</v>
      </c>
      <c r="E202" s="143" t="s">
        <v>54</v>
      </c>
      <c r="F202" s="143" t="s">
        <v>222</v>
      </c>
      <c r="G202" s="152">
        <v>45849</v>
      </c>
      <c r="H202" s="149">
        <f>MONTH(Table1[[#This Row],[Received Date]])</f>
        <v>7</v>
      </c>
      <c r="I202" s="149">
        <f>YEAR(Table1[[#This Row],[Received Date]])</f>
        <v>2025</v>
      </c>
      <c r="J202" s="150" t="s">
        <v>119</v>
      </c>
      <c r="K202" s="143" t="s">
        <v>134</v>
      </c>
      <c r="L202" s="143" t="str">
        <f t="shared" si="64"/>
        <v>Axle</v>
      </c>
      <c r="M202" s="143">
        <v>899133</v>
      </c>
      <c r="N202" s="143" t="s">
        <v>113</v>
      </c>
      <c r="O202" s="143" t="str">
        <f t="shared" si="65"/>
        <v/>
      </c>
      <c r="P202" s="149" t="str">
        <f t="shared" si="66"/>
        <v/>
      </c>
      <c r="Q202" s="149">
        <f t="shared" si="67"/>
        <v>8</v>
      </c>
      <c r="R202" s="153" t="str">
        <f t="shared" si="68"/>
        <v>don't count</v>
      </c>
      <c r="S202" s="149">
        <v>509708</v>
      </c>
      <c r="T202" s="280">
        <v>45833</v>
      </c>
      <c r="U202" s="149">
        <v>1</v>
      </c>
      <c r="V202" s="143" t="s">
        <v>986</v>
      </c>
      <c r="W202" s="143" t="s">
        <v>114</v>
      </c>
      <c r="X202" s="143" t="s">
        <v>136</v>
      </c>
      <c r="Y202" s="143" t="s">
        <v>137</v>
      </c>
      <c r="Z202" s="143" t="s">
        <v>144</v>
      </c>
      <c r="AA202" s="143" t="s">
        <v>139</v>
      </c>
      <c r="AB202" s="143" t="s">
        <v>962</v>
      </c>
      <c r="AC202" s="143" t="s">
        <v>97</v>
      </c>
      <c r="AD202" s="154" t="s">
        <v>97</v>
      </c>
      <c r="AE202" s="143"/>
      <c r="AF202" s="143"/>
      <c r="AG202" s="143"/>
      <c r="AH202" s="154"/>
      <c r="AI202" s="143">
        <f t="shared" ca="1" si="62"/>
        <v>185</v>
      </c>
      <c r="AJ202" s="143" t="str">
        <f t="shared" si="63"/>
        <v>Pending</v>
      </c>
      <c r="AK202" s="154"/>
      <c r="AL202" s="155"/>
      <c r="AM202" s="154"/>
      <c r="AN202" s="143"/>
      <c r="AO202" s="155"/>
      <c r="AP202" s="156"/>
      <c r="AQ202" s="141"/>
      <c r="AS202" s="197">
        <v>1200</v>
      </c>
      <c r="AT202" s="197"/>
      <c r="AV202" s="146"/>
    </row>
    <row r="203" spans="1:48" ht="68.25" customHeight="1" x14ac:dyDescent="0.25">
      <c r="A203" s="198" t="s">
        <v>111</v>
      </c>
      <c r="B203" s="161" t="s">
        <v>88</v>
      </c>
      <c r="C203" s="158" t="s">
        <v>988</v>
      </c>
      <c r="D203" s="161" t="s">
        <v>100</v>
      </c>
      <c r="E203" s="161" t="s">
        <v>54</v>
      </c>
      <c r="F203" s="161" t="s">
        <v>222</v>
      </c>
      <c r="G203" s="199">
        <v>45849</v>
      </c>
      <c r="H203" s="200">
        <f>MONTH(Table1[[#This Row],[Received Date]])</f>
        <v>7</v>
      </c>
      <c r="I203" s="200">
        <f>YEAR(Table1[[#This Row],[Received Date]])</f>
        <v>2025</v>
      </c>
      <c r="J203" s="201" t="s">
        <v>120</v>
      </c>
      <c r="K203" s="161" t="s">
        <v>134</v>
      </c>
      <c r="L203" s="161" t="str">
        <f t="shared" si="64"/>
        <v>Axle</v>
      </c>
      <c r="M203" s="161">
        <v>899138</v>
      </c>
      <c r="N203" s="161" t="s">
        <v>113</v>
      </c>
      <c r="O203" s="161" t="str">
        <f t="shared" si="65"/>
        <v/>
      </c>
      <c r="P203" s="200" t="str">
        <f t="shared" si="66"/>
        <v/>
      </c>
      <c r="Q203" s="200">
        <f t="shared" si="67"/>
        <v>8</v>
      </c>
      <c r="R203" s="202" t="str">
        <f t="shared" si="68"/>
        <v>don't count</v>
      </c>
      <c r="S203" s="200">
        <v>510184</v>
      </c>
      <c r="T203" s="274">
        <v>45833</v>
      </c>
      <c r="U203" s="200">
        <v>1</v>
      </c>
      <c r="V203" s="161" t="s">
        <v>989</v>
      </c>
      <c r="W203" s="161" t="s">
        <v>114</v>
      </c>
      <c r="X203" s="143" t="s">
        <v>136</v>
      </c>
      <c r="Y203" s="161" t="s">
        <v>137</v>
      </c>
      <c r="Z203" s="161" t="s">
        <v>144</v>
      </c>
      <c r="AA203" s="161" t="s">
        <v>139</v>
      </c>
      <c r="AB203" s="161" t="s">
        <v>962</v>
      </c>
      <c r="AC203" s="161" t="s">
        <v>97</v>
      </c>
      <c r="AD203" s="166" t="s">
        <v>97</v>
      </c>
      <c r="AE203" s="161"/>
      <c r="AF203" s="161"/>
      <c r="AG203" s="161"/>
      <c r="AH203" s="166"/>
      <c r="AI203" s="161">
        <f t="shared" ca="1" si="62"/>
        <v>185</v>
      </c>
      <c r="AJ203" s="161" t="str">
        <f t="shared" si="63"/>
        <v>Pending</v>
      </c>
      <c r="AK203" s="166"/>
      <c r="AL203" s="203"/>
      <c r="AM203" s="166"/>
      <c r="AN203" s="161"/>
      <c r="AO203" s="203"/>
      <c r="AP203" s="204"/>
      <c r="AQ203" s="183"/>
      <c r="AR203" s="183"/>
      <c r="AS203" s="197">
        <v>2700</v>
      </c>
      <c r="AT203" s="197"/>
      <c r="AV203" s="146"/>
    </row>
    <row r="204" spans="1:48" ht="66.75" hidden="1" customHeight="1" x14ac:dyDescent="0.25">
      <c r="A204" s="151" t="s">
        <v>87</v>
      </c>
      <c r="B204" s="143" t="s">
        <v>95</v>
      </c>
      <c r="C204" s="148" t="s">
        <v>990</v>
      </c>
      <c r="D204" s="143" t="s">
        <v>89</v>
      </c>
      <c r="E204" s="143" t="s">
        <v>54</v>
      </c>
      <c r="F204" s="143" t="s">
        <v>222</v>
      </c>
      <c r="G204" s="152">
        <v>45850</v>
      </c>
      <c r="H204" s="149">
        <f>MONTH(Table1[[#This Row],[Received Date]])</f>
        <v>7</v>
      </c>
      <c r="I204" s="149">
        <f>YEAR(Table1[[#This Row],[Received Date]])</f>
        <v>2025</v>
      </c>
      <c r="J204" s="150" t="s">
        <v>991</v>
      </c>
      <c r="K204" s="143" t="s">
        <v>992</v>
      </c>
      <c r="L204" s="143" t="str">
        <f t="shared" si="64"/>
        <v>Other</v>
      </c>
      <c r="M204" s="143" t="s">
        <v>993</v>
      </c>
      <c r="N204" s="143" t="s">
        <v>96</v>
      </c>
      <c r="O204" s="143" t="str">
        <f t="shared" si="65"/>
        <v/>
      </c>
      <c r="P204" s="149" t="str">
        <f t="shared" si="66"/>
        <v/>
      </c>
      <c r="Q204" s="149" t="str">
        <f t="shared" si="67"/>
        <v/>
      </c>
      <c r="R204" s="153" t="str">
        <f t="shared" si="68"/>
        <v>count</v>
      </c>
      <c r="S204" s="149" t="s">
        <v>97</v>
      </c>
      <c r="T204" s="280">
        <v>45833</v>
      </c>
      <c r="U204" s="149">
        <v>1</v>
      </c>
      <c r="V204" s="143" t="s">
        <v>994</v>
      </c>
      <c r="W204" s="143" t="s">
        <v>114</v>
      </c>
      <c r="X204" s="143" t="s">
        <v>197</v>
      </c>
      <c r="Y204" s="143" t="s">
        <v>142</v>
      </c>
      <c r="Z204" s="143" t="s">
        <v>144</v>
      </c>
      <c r="AA204" s="143" t="s">
        <v>995</v>
      </c>
      <c r="AB204" s="143" t="s">
        <v>996</v>
      </c>
      <c r="AC204" s="143" t="s">
        <v>97</v>
      </c>
      <c r="AD204" s="143" t="s">
        <v>97</v>
      </c>
      <c r="AE204" s="143"/>
      <c r="AF204" s="143"/>
      <c r="AG204" s="143"/>
      <c r="AH204" s="154"/>
      <c r="AI204" s="143">
        <f t="shared" ca="1" si="62"/>
        <v>184</v>
      </c>
      <c r="AJ204" s="143" t="str">
        <f t="shared" si="63"/>
        <v>Pending</v>
      </c>
      <c r="AK204" s="154"/>
      <c r="AL204" s="155"/>
      <c r="AM204" s="154"/>
      <c r="AN204" s="143"/>
      <c r="AO204" s="155"/>
      <c r="AP204" s="156"/>
      <c r="AQ204" s="141"/>
      <c r="AV204" s="146"/>
    </row>
    <row r="205" spans="1:48" s="214" customFormat="1" ht="77.25" hidden="1" customHeight="1" x14ac:dyDescent="0.25">
      <c r="A205" s="151" t="s">
        <v>87</v>
      </c>
      <c r="B205" s="143" t="s">
        <v>133</v>
      </c>
      <c r="C205" s="148" t="s">
        <v>997</v>
      </c>
      <c r="D205" s="143" t="s">
        <v>89</v>
      </c>
      <c r="E205" s="143" t="s">
        <v>54</v>
      </c>
      <c r="F205" s="143" t="s">
        <v>222</v>
      </c>
      <c r="G205" s="152">
        <v>45850</v>
      </c>
      <c r="H205" s="149">
        <f>MONTH(Table1[[#This Row],[Received Date]])</f>
        <v>7</v>
      </c>
      <c r="I205" s="149">
        <f>YEAR(Table1[[#This Row],[Received Date]])</f>
        <v>2025</v>
      </c>
      <c r="J205" s="150" t="s">
        <v>998</v>
      </c>
      <c r="K205" s="143" t="s">
        <v>999</v>
      </c>
      <c r="L205" s="143" t="str">
        <f t="shared" si="64"/>
        <v>Other</v>
      </c>
      <c r="M205" s="143" t="s">
        <v>1000</v>
      </c>
      <c r="N205" s="143" t="s">
        <v>96</v>
      </c>
      <c r="O205" s="143" t="str">
        <f t="shared" si="65"/>
        <v/>
      </c>
      <c r="P205" s="149" t="str">
        <f t="shared" si="66"/>
        <v/>
      </c>
      <c r="Q205" s="149" t="str">
        <f t="shared" si="67"/>
        <v/>
      </c>
      <c r="R205" s="153" t="str">
        <f t="shared" si="68"/>
        <v>count</v>
      </c>
      <c r="S205" s="149" t="s">
        <v>97</v>
      </c>
      <c r="T205" s="280">
        <v>45893</v>
      </c>
      <c r="U205" s="149">
        <v>1</v>
      </c>
      <c r="V205" s="143" t="s">
        <v>1001</v>
      </c>
      <c r="W205" s="143" t="s">
        <v>1002</v>
      </c>
      <c r="X205" s="143" t="s">
        <v>143</v>
      </c>
      <c r="Y205" s="143" t="s">
        <v>142</v>
      </c>
      <c r="Z205" s="143" t="s">
        <v>144</v>
      </c>
      <c r="AA205" s="143" t="s">
        <v>1003</v>
      </c>
      <c r="AB205" s="143" t="s">
        <v>1004</v>
      </c>
      <c r="AC205" s="144" t="s">
        <v>97</v>
      </c>
      <c r="AD205" s="144" t="s">
        <v>97</v>
      </c>
      <c r="AE205" s="143"/>
      <c r="AF205" s="143"/>
      <c r="AG205" s="143"/>
      <c r="AH205" s="154"/>
      <c r="AI205" s="143">
        <f t="shared" ca="1" si="62"/>
        <v>184</v>
      </c>
      <c r="AJ205" s="143" t="str">
        <f t="shared" si="63"/>
        <v>Pending</v>
      </c>
      <c r="AK205" s="154"/>
      <c r="AL205" s="155"/>
      <c r="AM205" s="154"/>
      <c r="AN205" s="143"/>
      <c r="AO205" s="155"/>
      <c r="AP205" s="156"/>
      <c r="AQ205" s="141"/>
      <c r="AR205" s="141"/>
      <c r="AS205" s="141"/>
      <c r="AT205" s="141"/>
      <c r="AU205" s="183"/>
    </row>
    <row r="206" spans="1:48" ht="89.25" hidden="1" x14ac:dyDescent="0.25">
      <c r="A206" s="151" t="s">
        <v>87</v>
      </c>
      <c r="B206" s="143" t="s">
        <v>133</v>
      </c>
      <c r="C206" s="148" t="s">
        <v>1005</v>
      </c>
      <c r="D206" s="143" t="s">
        <v>89</v>
      </c>
      <c r="E206" s="143" t="s">
        <v>54</v>
      </c>
      <c r="F206" s="143" t="s">
        <v>222</v>
      </c>
      <c r="G206" s="152">
        <v>45850</v>
      </c>
      <c r="H206" s="149">
        <f>MONTH(Table1[[#This Row],[Received Date]])</f>
        <v>7</v>
      </c>
      <c r="I206" s="149">
        <f>YEAR(Table1[[#This Row],[Received Date]])</f>
        <v>2025</v>
      </c>
      <c r="J206" s="150" t="s">
        <v>1006</v>
      </c>
      <c r="K206" s="143" t="s">
        <v>999</v>
      </c>
      <c r="L206" s="143" t="str">
        <f t="shared" si="64"/>
        <v>Other</v>
      </c>
      <c r="M206" s="143" t="s">
        <v>1007</v>
      </c>
      <c r="N206" s="143" t="s">
        <v>96</v>
      </c>
      <c r="O206" s="143" t="str">
        <f t="shared" si="65"/>
        <v/>
      </c>
      <c r="P206" s="149" t="str">
        <f t="shared" si="66"/>
        <v/>
      </c>
      <c r="Q206" s="149" t="str">
        <f t="shared" si="67"/>
        <v/>
      </c>
      <c r="R206" s="153" t="s">
        <v>122</v>
      </c>
      <c r="S206" s="149" t="s">
        <v>97</v>
      </c>
      <c r="T206" s="280">
        <v>45893</v>
      </c>
      <c r="U206" s="149">
        <v>1</v>
      </c>
      <c r="V206" s="143" t="s">
        <v>1008</v>
      </c>
      <c r="W206" s="143" t="s">
        <v>1002</v>
      </c>
      <c r="X206" s="143" t="s">
        <v>143</v>
      </c>
      <c r="Y206" s="143" t="s">
        <v>142</v>
      </c>
      <c r="Z206" s="143" t="s">
        <v>144</v>
      </c>
      <c r="AA206" s="143" t="s">
        <v>1003</v>
      </c>
      <c r="AB206" s="143" t="s">
        <v>1004</v>
      </c>
      <c r="AC206" s="144" t="s">
        <v>97</v>
      </c>
      <c r="AD206" s="144" t="s">
        <v>97</v>
      </c>
      <c r="AE206" s="143"/>
      <c r="AF206" s="143"/>
      <c r="AG206" s="143"/>
      <c r="AH206" s="154"/>
      <c r="AI206" s="143">
        <f t="shared" ref="AI206:AI237" ca="1" si="69">IF(ISBLANK(G206), "",IF(ISBLANK(AK206), TODAY()-G206, "Closed"))</f>
        <v>184</v>
      </c>
      <c r="AJ206" s="143" t="str">
        <f t="shared" ref="AJ206:AJ237" si="70">IF(ISBLANK(G206),"", IF(ISBLANK(AK206), "Pending", DATEDIF(G206,AK206,"d")))</f>
        <v>Pending</v>
      </c>
      <c r="AK206" s="154"/>
      <c r="AL206" s="155"/>
      <c r="AM206" s="154"/>
      <c r="AN206" s="143"/>
      <c r="AO206" s="155"/>
      <c r="AP206" s="156"/>
      <c r="AQ206" s="141"/>
      <c r="AV206" s="146"/>
    </row>
    <row r="207" spans="1:48" s="214" customFormat="1" ht="89.25" hidden="1" x14ac:dyDescent="0.25">
      <c r="A207" s="151" t="s">
        <v>87</v>
      </c>
      <c r="B207" s="143" t="s">
        <v>133</v>
      </c>
      <c r="C207" s="148" t="s">
        <v>1009</v>
      </c>
      <c r="D207" s="143" t="s">
        <v>89</v>
      </c>
      <c r="E207" s="143" t="s">
        <v>54</v>
      </c>
      <c r="F207" s="143" t="s">
        <v>222</v>
      </c>
      <c r="G207" s="152">
        <v>45850</v>
      </c>
      <c r="H207" s="149">
        <f>MONTH(Table1[[#This Row],[Received Date]])</f>
        <v>7</v>
      </c>
      <c r="I207" s="149">
        <f>YEAR(Table1[[#This Row],[Received Date]])</f>
        <v>2025</v>
      </c>
      <c r="J207" s="150" t="s">
        <v>1010</v>
      </c>
      <c r="K207" s="143" t="s">
        <v>999</v>
      </c>
      <c r="L207" s="143" t="str">
        <f t="shared" si="64"/>
        <v>Other</v>
      </c>
      <c r="M207" s="143" t="s">
        <v>1011</v>
      </c>
      <c r="N207" s="143" t="s">
        <v>96</v>
      </c>
      <c r="O207" s="143" t="str">
        <f t="shared" si="65"/>
        <v/>
      </c>
      <c r="P207" s="149" t="str">
        <f t="shared" si="66"/>
        <v/>
      </c>
      <c r="Q207" s="149" t="str">
        <f t="shared" si="67"/>
        <v/>
      </c>
      <c r="R207" s="153" t="str">
        <f>IF(OR(O207="Email",P207=2, Q207=8), "don't count", "count")</f>
        <v>count</v>
      </c>
      <c r="S207" s="149" t="s">
        <v>97</v>
      </c>
      <c r="T207" s="280">
        <v>45893</v>
      </c>
      <c r="U207" s="149">
        <v>1</v>
      </c>
      <c r="V207" s="143" t="s">
        <v>1012</v>
      </c>
      <c r="W207" s="143" t="s">
        <v>1002</v>
      </c>
      <c r="X207" s="143" t="s">
        <v>143</v>
      </c>
      <c r="Y207" s="143" t="s">
        <v>142</v>
      </c>
      <c r="Z207" s="143" t="s">
        <v>144</v>
      </c>
      <c r="AA207" s="143" t="s">
        <v>1003</v>
      </c>
      <c r="AB207" s="143" t="s">
        <v>1004</v>
      </c>
      <c r="AC207" s="144" t="s">
        <v>97</v>
      </c>
      <c r="AD207" s="144" t="s">
        <v>97</v>
      </c>
      <c r="AE207" s="143"/>
      <c r="AF207" s="143"/>
      <c r="AG207" s="143"/>
      <c r="AH207" s="154"/>
      <c r="AI207" s="143">
        <f t="shared" ca="1" si="69"/>
        <v>184</v>
      </c>
      <c r="AJ207" s="143" t="str">
        <f t="shared" si="70"/>
        <v>Pending</v>
      </c>
      <c r="AK207" s="154"/>
      <c r="AL207" s="155"/>
      <c r="AM207" s="154"/>
      <c r="AN207" s="143"/>
      <c r="AO207" s="155"/>
      <c r="AP207" s="156"/>
      <c r="AQ207" s="141"/>
      <c r="AR207" s="141"/>
      <c r="AS207" s="183"/>
      <c r="AT207" s="183"/>
      <c r="AU207" s="183"/>
    </row>
    <row r="208" spans="1:48" ht="89.25" hidden="1" x14ac:dyDescent="0.25">
      <c r="A208" s="151" t="s">
        <v>111</v>
      </c>
      <c r="B208" s="161" t="s">
        <v>88</v>
      </c>
      <c r="C208" s="148" t="s">
        <v>1013</v>
      </c>
      <c r="D208" s="143" t="s">
        <v>89</v>
      </c>
      <c r="E208" s="143" t="s">
        <v>54</v>
      </c>
      <c r="F208" s="143" t="s">
        <v>222</v>
      </c>
      <c r="G208" s="152">
        <v>45854</v>
      </c>
      <c r="H208" s="149">
        <f>MONTH(Table1[[#This Row],[Received Date]])</f>
        <v>7</v>
      </c>
      <c r="I208" s="149">
        <f>YEAR(Table1[[#This Row],[Received Date]])</f>
        <v>2025</v>
      </c>
      <c r="J208" s="150" t="s">
        <v>1014</v>
      </c>
      <c r="K208" s="143" t="s">
        <v>1015</v>
      </c>
      <c r="L208" s="143" t="str">
        <f t="shared" si="64"/>
        <v>Other</v>
      </c>
      <c r="M208" s="143"/>
      <c r="N208" s="143" t="s">
        <v>175</v>
      </c>
      <c r="O208" s="143" t="str">
        <f t="shared" si="65"/>
        <v/>
      </c>
      <c r="P208" s="149" t="str">
        <f t="shared" si="66"/>
        <v/>
      </c>
      <c r="Q208" s="149" t="str">
        <f t="shared" si="67"/>
        <v/>
      </c>
      <c r="R208" s="153" t="str">
        <f>IF(OR(O208="Email",P208=2, Q208=8), "don't count", "count")</f>
        <v>count</v>
      </c>
      <c r="S208" s="149">
        <v>503396</v>
      </c>
      <c r="T208" s="280">
        <v>45802</v>
      </c>
      <c r="U208" s="149">
        <v>1</v>
      </c>
      <c r="V208" s="143" t="s">
        <v>1016</v>
      </c>
      <c r="W208" s="143" t="s">
        <v>114</v>
      </c>
      <c r="X208" s="143" t="s">
        <v>328</v>
      </c>
      <c r="Y208" s="143" t="s">
        <v>184</v>
      </c>
      <c r="Z208" s="143" t="s">
        <v>144</v>
      </c>
      <c r="AA208" s="143" t="s">
        <v>1017</v>
      </c>
      <c r="AB208" s="143" t="s">
        <v>1018</v>
      </c>
      <c r="AC208" s="143" t="s">
        <v>97</v>
      </c>
      <c r="AD208" s="143" t="s">
        <v>97</v>
      </c>
      <c r="AE208" s="143"/>
      <c r="AF208" s="143"/>
      <c r="AG208" s="143"/>
      <c r="AH208" s="154"/>
      <c r="AI208" s="143">
        <f t="shared" ca="1" si="69"/>
        <v>180</v>
      </c>
      <c r="AJ208" s="143" t="str">
        <f t="shared" si="70"/>
        <v>Pending</v>
      </c>
      <c r="AK208" s="154"/>
      <c r="AL208" s="155"/>
      <c r="AM208" s="154"/>
      <c r="AN208" s="143"/>
      <c r="AO208" s="155"/>
      <c r="AP208" s="156"/>
      <c r="AQ208" s="141"/>
      <c r="AV208" s="146"/>
    </row>
    <row r="209" spans="1:48" ht="89.25" hidden="1" x14ac:dyDescent="0.25">
      <c r="A209" s="151" t="s">
        <v>111</v>
      </c>
      <c r="B209" s="161" t="s">
        <v>88</v>
      </c>
      <c r="C209" s="148" t="s">
        <v>1019</v>
      </c>
      <c r="D209" s="143" t="s">
        <v>89</v>
      </c>
      <c r="E209" s="143" t="s">
        <v>54</v>
      </c>
      <c r="F209" s="143" t="s">
        <v>222</v>
      </c>
      <c r="G209" s="152">
        <v>45859</v>
      </c>
      <c r="H209" s="149">
        <f>MONTH(Table1[[#This Row],[Received Date]])</f>
        <v>7</v>
      </c>
      <c r="I209" s="149">
        <f>YEAR(Table1[[#This Row],[Received Date]])</f>
        <v>2025</v>
      </c>
      <c r="J209" s="150" t="s">
        <v>1020</v>
      </c>
      <c r="K209" s="143" t="s">
        <v>309</v>
      </c>
      <c r="L209" s="143" t="str">
        <f t="shared" si="64"/>
        <v>Control Box</v>
      </c>
      <c r="M209" s="143">
        <v>517916</v>
      </c>
      <c r="N209" s="143" t="s">
        <v>113</v>
      </c>
      <c r="O209" s="143" t="str">
        <f t="shared" si="65"/>
        <v/>
      </c>
      <c r="P209" s="149" t="str">
        <f t="shared" si="66"/>
        <v/>
      </c>
      <c r="Q209" s="149" t="str">
        <f t="shared" si="67"/>
        <v/>
      </c>
      <c r="R209" s="153" t="str">
        <f>IF(OR(O209="Email",P209=2, Q209=8), "don't count", "count")</f>
        <v>count</v>
      </c>
      <c r="S209" s="149">
        <v>506240</v>
      </c>
      <c r="T209" s="280">
        <v>45772</v>
      </c>
      <c r="U209" s="149">
        <v>1</v>
      </c>
      <c r="V209" s="143" t="s">
        <v>1021</v>
      </c>
      <c r="W209" s="143" t="s">
        <v>114</v>
      </c>
      <c r="X209" s="143" t="s">
        <v>197</v>
      </c>
      <c r="Y209" s="143" t="s">
        <v>184</v>
      </c>
      <c r="Z209" s="143" t="s">
        <v>144</v>
      </c>
      <c r="AA209" s="143" t="s">
        <v>1022</v>
      </c>
      <c r="AB209" s="143" t="s">
        <v>1023</v>
      </c>
      <c r="AC209" s="143" t="s">
        <v>97</v>
      </c>
      <c r="AD209" s="143" t="s">
        <v>97</v>
      </c>
      <c r="AE209" s="143"/>
      <c r="AF209" s="143"/>
      <c r="AG209" s="143"/>
      <c r="AH209" s="154"/>
      <c r="AI209" s="143">
        <f t="shared" ca="1" si="69"/>
        <v>175</v>
      </c>
      <c r="AJ209" s="143" t="str">
        <f t="shared" si="70"/>
        <v>Pending</v>
      </c>
      <c r="AK209" s="154"/>
      <c r="AL209" s="155"/>
      <c r="AM209" s="154"/>
      <c r="AN209" s="143"/>
      <c r="AO209" s="155"/>
      <c r="AP209" s="156"/>
      <c r="AQ209" s="141"/>
      <c r="AV209" s="146"/>
    </row>
    <row r="210" spans="1:48" ht="89.25" hidden="1" x14ac:dyDescent="0.25">
      <c r="A210" s="151" t="s">
        <v>111</v>
      </c>
      <c r="B210" s="161" t="s">
        <v>88</v>
      </c>
      <c r="C210" s="148" t="s">
        <v>1024</v>
      </c>
      <c r="D210" s="143" t="s">
        <v>89</v>
      </c>
      <c r="E210" s="143" t="s">
        <v>54</v>
      </c>
      <c r="F210" s="143" t="s">
        <v>222</v>
      </c>
      <c r="G210" s="152">
        <v>45859</v>
      </c>
      <c r="H210" s="149">
        <f>MONTH(Table1[[#This Row],[Received Date]])</f>
        <v>7</v>
      </c>
      <c r="I210" s="149">
        <f>YEAR(Table1[[#This Row],[Received Date]])</f>
        <v>2025</v>
      </c>
      <c r="J210" s="150" t="s">
        <v>1020</v>
      </c>
      <c r="K210" s="143" t="s">
        <v>309</v>
      </c>
      <c r="L210" s="143" t="str">
        <f t="shared" si="64"/>
        <v>Control Box</v>
      </c>
      <c r="M210" s="143">
        <v>517918</v>
      </c>
      <c r="N210" s="143" t="s">
        <v>113</v>
      </c>
      <c r="O210" s="143" t="str">
        <f t="shared" si="65"/>
        <v/>
      </c>
      <c r="P210" s="149" t="str">
        <f t="shared" si="66"/>
        <v/>
      </c>
      <c r="Q210" s="149" t="str">
        <f t="shared" si="67"/>
        <v/>
      </c>
      <c r="R210" s="153" t="str">
        <f>IF(OR(O210="Email",P210=2, Q210=8), "don't count", "count")</f>
        <v>count</v>
      </c>
      <c r="S210" s="149">
        <v>508507</v>
      </c>
      <c r="T210" s="280">
        <v>45833</v>
      </c>
      <c r="U210" s="149">
        <v>1</v>
      </c>
      <c r="V210" s="143" t="s">
        <v>1025</v>
      </c>
      <c r="W210" s="143" t="s">
        <v>114</v>
      </c>
      <c r="X210" s="143" t="s">
        <v>132</v>
      </c>
      <c r="Y210" s="143" t="s">
        <v>184</v>
      </c>
      <c r="Z210" s="143" t="s">
        <v>144</v>
      </c>
      <c r="AA210" s="143" t="s">
        <v>1026</v>
      </c>
      <c r="AB210" s="143" t="s">
        <v>1023</v>
      </c>
      <c r="AC210" s="143" t="s">
        <v>97</v>
      </c>
      <c r="AD210" s="143" t="s">
        <v>97</v>
      </c>
      <c r="AE210" s="143"/>
      <c r="AF210" s="143"/>
      <c r="AG210" s="143"/>
      <c r="AH210" s="154"/>
      <c r="AI210" s="143">
        <f t="shared" ca="1" si="69"/>
        <v>175</v>
      </c>
      <c r="AJ210" s="143" t="str">
        <f t="shared" si="70"/>
        <v>Pending</v>
      </c>
      <c r="AK210" s="154"/>
      <c r="AL210" s="155"/>
      <c r="AM210" s="154"/>
      <c r="AN210" s="143"/>
      <c r="AO210" s="155"/>
      <c r="AP210" s="156"/>
      <c r="AQ210" s="141"/>
      <c r="AV210" s="146"/>
    </row>
    <row r="211" spans="1:48" ht="89.25" x14ac:dyDescent="0.25">
      <c r="A211" s="198" t="s">
        <v>111</v>
      </c>
      <c r="B211" s="161" t="s">
        <v>88</v>
      </c>
      <c r="C211" s="158" t="s">
        <v>1027</v>
      </c>
      <c r="D211" s="161" t="s">
        <v>100</v>
      </c>
      <c r="E211" s="161" t="s">
        <v>54</v>
      </c>
      <c r="F211" s="161" t="s">
        <v>222</v>
      </c>
      <c r="G211" s="199">
        <v>45860</v>
      </c>
      <c r="H211" s="200">
        <f>MONTH(Table1[[#This Row],[Received Date]])</f>
        <v>7</v>
      </c>
      <c r="I211" s="200">
        <f>YEAR(Table1[[#This Row],[Received Date]])</f>
        <v>2025</v>
      </c>
      <c r="J211" s="201" t="s">
        <v>120</v>
      </c>
      <c r="K211" s="161" t="s">
        <v>134</v>
      </c>
      <c r="L211" s="161" t="str">
        <f t="shared" si="64"/>
        <v>Axle</v>
      </c>
      <c r="M211" s="161">
        <v>899158</v>
      </c>
      <c r="N211" s="161" t="s">
        <v>113</v>
      </c>
      <c r="O211" s="161" t="str">
        <f t="shared" si="65"/>
        <v/>
      </c>
      <c r="P211" s="200" t="str">
        <f t="shared" si="66"/>
        <v/>
      </c>
      <c r="Q211" s="200">
        <f t="shared" si="67"/>
        <v>8</v>
      </c>
      <c r="R211" s="202" t="s">
        <v>122</v>
      </c>
      <c r="S211" s="200">
        <v>510074</v>
      </c>
      <c r="T211" s="273">
        <v>45809</v>
      </c>
      <c r="U211" s="200">
        <v>1</v>
      </c>
      <c r="V211" s="161" t="s">
        <v>1028</v>
      </c>
      <c r="W211" s="161" t="s">
        <v>114</v>
      </c>
      <c r="X211" s="143" t="s">
        <v>136</v>
      </c>
      <c r="Y211" s="161" t="s">
        <v>137</v>
      </c>
      <c r="Z211" s="161" t="s">
        <v>144</v>
      </c>
      <c r="AA211" s="161" t="s">
        <v>139</v>
      </c>
      <c r="AB211" s="161" t="s">
        <v>962</v>
      </c>
      <c r="AC211" s="159" t="s">
        <v>97</v>
      </c>
      <c r="AD211" s="160" t="s">
        <v>97</v>
      </c>
      <c r="AE211" s="161"/>
      <c r="AF211" s="161"/>
      <c r="AG211" s="161"/>
      <c r="AH211" s="166"/>
      <c r="AI211" s="161">
        <f t="shared" ca="1" si="69"/>
        <v>174</v>
      </c>
      <c r="AJ211" s="161" t="str">
        <f t="shared" si="70"/>
        <v>Pending</v>
      </c>
      <c r="AK211" s="166"/>
      <c r="AL211" s="203"/>
      <c r="AM211" s="166"/>
      <c r="AN211" s="161"/>
      <c r="AO211" s="203"/>
      <c r="AP211" s="204"/>
      <c r="AQ211" s="183"/>
      <c r="AR211" s="183"/>
      <c r="AS211" s="197">
        <v>1200</v>
      </c>
      <c r="AT211" s="197"/>
      <c r="AV211" s="146"/>
    </row>
    <row r="212" spans="1:48" ht="25.5" hidden="1" customHeight="1" x14ac:dyDescent="0.25">
      <c r="A212" s="151" t="s">
        <v>111</v>
      </c>
      <c r="B212" s="143" t="s">
        <v>88</v>
      </c>
      <c r="C212" s="148" t="s">
        <v>1029</v>
      </c>
      <c r="D212" s="143" t="s">
        <v>89</v>
      </c>
      <c r="E212" s="143" t="s">
        <v>54</v>
      </c>
      <c r="F212" s="143" t="s">
        <v>222</v>
      </c>
      <c r="G212" s="152">
        <v>45860</v>
      </c>
      <c r="H212" s="149">
        <f>MONTH(Table1[[#This Row],[Received Date]])</f>
        <v>7</v>
      </c>
      <c r="I212" s="149">
        <f>YEAR(Table1[[#This Row],[Received Date]])</f>
        <v>2025</v>
      </c>
      <c r="J212" s="150" t="s">
        <v>231</v>
      </c>
      <c r="K212" s="143" t="s">
        <v>134</v>
      </c>
      <c r="L212" s="143" t="str">
        <f t="shared" si="64"/>
        <v>Axle</v>
      </c>
      <c r="M212" s="143">
        <v>517922</v>
      </c>
      <c r="N212" s="143" t="s">
        <v>113</v>
      </c>
      <c r="O212" s="143" t="str">
        <f t="shared" si="65"/>
        <v/>
      </c>
      <c r="P212" s="149" t="str">
        <f t="shared" si="66"/>
        <v/>
      </c>
      <c r="Q212" s="149" t="str">
        <f t="shared" si="67"/>
        <v/>
      </c>
      <c r="R212" s="153" t="str">
        <f t="shared" ref="R212:R228" si="71">IF(OR(O212="Email",P212=2, Q212=8), "don't count", "count")</f>
        <v>count</v>
      </c>
      <c r="S212" s="149">
        <v>509436</v>
      </c>
      <c r="T212" s="280">
        <v>45802</v>
      </c>
      <c r="U212" s="149">
        <v>1</v>
      </c>
      <c r="V212" s="143" t="s">
        <v>1030</v>
      </c>
      <c r="W212" s="143" t="s">
        <v>114</v>
      </c>
      <c r="X212" s="143" t="s">
        <v>328</v>
      </c>
      <c r="Y212" s="144" t="s">
        <v>137</v>
      </c>
      <c r="Z212" s="143" t="s">
        <v>144</v>
      </c>
      <c r="AA212" s="144" t="s">
        <v>579</v>
      </c>
      <c r="AB212" s="144" t="s">
        <v>1031</v>
      </c>
      <c r="AC212" s="144" t="s">
        <v>97</v>
      </c>
      <c r="AD212" s="157" t="s">
        <v>97</v>
      </c>
      <c r="AE212" s="143"/>
      <c r="AF212" s="143"/>
      <c r="AG212" s="143"/>
      <c r="AH212" s="154"/>
      <c r="AI212" s="143">
        <f t="shared" ca="1" si="69"/>
        <v>174</v>
      </c>
      <c r="AJ212" s="143" t="str">
        <f t="shared" si="70"/>
        <v>Pending</v>
      </c>
      <c r="AK212" s="154"/>
      <c r="AL212" s="155"/>
      <c r="AM212" s="154"/>
      <c r="AN212" s="143"/>
      <c r="AO212" s="155"/>
      <c r="AP212" s="156"/>
      <c r="AQ212" s="141"/>
      <c r="AV212" s="146"/>
    </row>
    <row r="213" spans="1:48" s="214" customFormat="1" ht="89.25" x14ac:dyDescent="0.25">
      <c r="A213" s="198" t="s">
        <v>111</v>
      </c>
      <c r="B213" s="161" t="s">
        <v>88</v>
      </c>
      <c r="C213" s="158" t="s">
        <v>1032</v>
      </c>
      <c r="D213" s="161" t="s">
        <v>100</v>
      </c>
      <c r="E213" s="161" t="s">
        <v>54</v>
      </c>
      <c r="F213" s="161" t="s">
        <v>222</v>
      </c>
      <c r="G213" s="199">
        <v>45860</v>
      </c>
      <c r="H213" s="200">
        <f>MONTH(Table1[[#This Row],[Received Date]])</f>
        <v>7</v>
      </c>
      <c r="I213" s="200">
        <f>YEAR(Table1[[#This Row],[Received Date]])</f>
        <v>2025</v>
      </c>
      <c r="J213" s="201" t="s">
        <v>119</v>
      </c>
      <c r="K213" s="161" t="s">
        <v>134</v>
      </c>
      <c r="L213" s="161" t="str">
        <f t="shared" si="64"/>
        <v>Axle</v>
      </c>
      <c r="M213" s="161">
        <v>899150</v>
      </c>
      <c r="N213" s="161" t="s">
        <v>113</v>
      </c>
      <c r="O213" s="161" t="str">
        <f t="shared" si="65"/>
        <v/>
      </c>
      <c r="P213" s="200" t="str">
        <f t="shared" si="66"/>
        <v/>
      </c>
      <c r="Q213" s="200">
        <f t="shared" si="67"/>
        <v>8</v>
      </c>
      <c r="R213" s="202" t="str">
        <f t="shared" si="71"/>
        <v>don't count</v>
      </c>
      <c r="S213" s="200">
        <v>509709</v>
      </c>
      <c r="T213" s="272"/>
      <c r="U213" s="200">
        <v>1</v>
      </c>
      <c r="V213" s="161" t="s">
        <v>1033</v>
      </c>
      <c r="W213" s="161" t="s">
        <v>114</v>
      </c>
      <c r="X213" s="143" t="s">
        <v>136</v>
      </c>
      <c r="Y213" s="161" t="s">
        <v>137</v>
      </c>
      <c r="Z213" s="161" t="s">
        <v>144</v>
      </c>
      <c r="AA213" s="161" t="s">
        <v>139</v>
      </c>
      <c r="AB213" s="161" t="s">
        <v>962</v>
      </c>
      <c r="AC213" s="159" t="s">
        <v>97</v>
      </c>
      <c r="AD213" s="160" t="s">
        <v>97</v>
      </c>
      <c r="AE213" s="161"/>
      <c r="AF213" s="161"/>
      <c r="AG213" s="161"/>
      <c r="AH213" s="166"/>
      <c r="AI213" s="161">
        <f t="shared" ca="1" si="69"/>
        <v>174</v>
      </c>
      <c r="AJ213" s="161" t="str">
        <f t="shared" si="70"/>
        <v>Pending</v>
      </c>
      <c r="AK213" s="166"/>
      <c r="AL213" s="203"/>
      <c r="AM213" s="166"/>
      <c r="AN213" s="161"/>
      <c r="AO213" s="203"/>
      <c r="AP213" s="204"/>
      <c r="AQ213" s="183"/>
      <c r="AR213" s="183"/>
      <c r="AS213" s="141"/>
      <c r="AT213" s="141"/>
      <c r="AU213" s="183"/>
    </row>
    <row r="214" spans="1:48" s="214" customFormat="1" ht="89.25" hidden="1" x14ac:dyDescent="0.25">
      <c r="A214" s="151" t="s">
        <v>87</v>
      </c>
      <c r="B214" s="143" t="s">
        <v>140</v>
      </c>
      <c r="C214" s="148" t="s">
        <v>1034</v>
      </c>
      <c r="D214" s="143" t="s">
        <v>89</v>
      </c>
      <c r="E214" s="143" t="s">
        <v>54</v>
      </c>
      <c r="F214" s="143" t="s">
        <v>222</v>
      </c>
      <c r="G214" s="152">
        <v>45861</v>
      </c>
      <c r="H214" s="149">
        <f>MONTH(Table1[[#This Row],[Received Date]])</f>
        <v>7</v>
      </c>
      <c r="I214" s="149">
        <f>YEAR(Table1[[#This Row],[Received Date]])</f>
        <v>2025</v>
      </c>
      <c r="J214" s="149">
        <v>10663474</v>
      </c>
      <c r="K214" s="143" t="s">
        <v>1035</v>
      </c>
      <c r="L214" s="143" t="str">
        <f t="shared" si="64"/>
        <v>Other</v>
      </c>
      <c r="M214" s="143" t="s">
        <v>1036</v>
      </c>
      <c r="N214" s="143" t="s">
        <v>96</v>
      </c>
      <c r="O214" s="143" t="str">
        <f t="shared" si="65"/>
        <v/>
      </c>
      <c r="P214" s="149" t="str">
        <f t="shared" si="66"/>
        <v/>
      </c>
      <c r="Q214" s="149" t="str">
        <f t="shared" si="67"/>
        <v/>
      </c>
      <c r="R214" s="153" t="str">
        <f t="shared" si="71"/>
        <v>count</v>
      </c>
      <c r="S214" s="149" t="s">
        <v>97</v>
      </c>
      <c r="T214" s="268"/>
      <c r="U214" s="149">
        <v>1</v>
      </c>
      <c r="V214" s="143" t="s">
        <v>1037</v>
      </c>
      <c r="W214" s="143" t="s">
        <v>114</v>
      </c>
      <c r="X214" s="143" t="s">
        <v>136</v>
      </c>
      <c r="Y214" s="143" t="s">
        <v>142</v>
      </c>
      <c r="Z214" s="143" t="s">
        <v>144</v>
      </c>
      <c r="AA214" s="143" t="s">
        <v>1038</v>
      </c>
      <c r="AB214" s="143" t="s">
        <v>1039</v>
      </c>
      <c r="AC214" s="144" t="s">
        <v>97</v>
      </c>
      <c r="AD214" s="144" t="s">
        <v>97</v>
      </c>
      <c r="AE214" s="143"/>
      <c r="AF214" s="143"/>
      <c r="AG214" s="143"/>
      <c r="AH214" s="154"/>
      <c r="AI214" s="143">
        <f t="shared" ca="1" si="69"/>
        <v>173</v>
      </c>
      <c r="AJ214" s="143" t="str">
        <f t="shared" si="70"/>
        <v>Pending</v>
      </c>
      <c r="AK214" s="154"/>
      <c r="AL214" s="155"/>
      <c r="AM214" s="154"/>
      <c r="AN214" s="143"/>
      <c r="AO214" s="155"/>
      <c r="AP214" s="16"/>
      <c r="AQ214" s="143"/>
      <c r="AR214" s="143"/>
      <c r="AS214" s="143"/>
      <c r="AT214" s="141"/>
      <c r="AU214" s="183"/>
    </row>
    <row r="215" spans="1:48" ht="28.9" hidden="1" customHeight="1" x14ac:dyDescent="0.25">
      <c r="A215" s="151" t="s">
        <v>111</v>
      </c>
      <c r="B215" s="143" t="s">
        <v>88</v>
      </c>
      <c r="C215" s="148" t="s">
        <v>1040</v>
      </c>
      <c r="D215" s="143" t="s">
        <v>89</v>
      </c>
      <c r="E215" s="143" t="s">
        <v>54</v>
      </c>
      <c r="F215" s="143" t="s">
        <v>222</v>
      </c>
      <c r="G215" s="152">
        <v>45861</v>
      </c>
      <c r="H215" s="149">
        <f>MONTH(Table1[[#This Row],[Received Date]])</f>
        <v>7</v>
      </c>
      <c r="I215" s="149">
        <f>YEAR(Table1[[#This Row],[Received Date]])</f>
        <v>2025</v>
      </c>
      <c r="J215" s="150" t="s">
        <v>265</v>
      </c>
      <c r="K215" s="143" t="s">
        <v>1041</v>
      </c>
      <c r="L215" s="143" t="str">
        <f t="shared" si="64"/>
        <v>Deck</v>
      </c>
      <c r="M215" s="143">
        <v>517929</v>
      </c>
      <c r="N215" s="143" t="s">
        <v>113</v>
      </c>
      <c r="O215" s="143" t="str">
        <f t="shared" si="65"/>
        <v/>
      </c>
      <c r="P215" s="149" t="str">
        <f t="shared" si="66"/>
        <v/>
      </c>
      <c r="Q215" s="149" t="str">
        <f t="shared" si="67"/>
        <v/>
      </c>
      <c r="R215" s="153" t="str">
        <f t="shared" si="71"/>
        <v>count</v>
      </c>
      <c r="S215" s="149">
        <v>509319</v>
      </c>
      <c r="T215" s="280">
        <v>45833</v>
      </c>
      <c r="U215" s="149">
        <v>1</v>
      </c>
      <c r="V215" s="143" t="s">
        <v>1042</v>
      </c>
      <c r="W215" s="143" t="s">
        <v>114</v>
      </c>
      <c r="X215" s="143" t="s">
        <v>132</v>
      </c>
      <c r="Y215" s="143" t="s">
        <v>184</v>
      </c>
      <c r="Z215" s="143" t="s">
        <v>144</v>
      </c>
      <c r="AA215" s="143" t="s">
        <v>1043</v>
      </c>
      <c r="AB215" s="143" t="s">
        <v>1044</v>
      </c>
      <c r="AC215" s="144" t="s">
        <v>97</v>
      </c>
      <c r="AD215" s="144" t="s">
        <v>97</v>
      </c>
      <c r="AE215" s="143"/>
      <c r="AF215" s="143"/>
      <c r="AG215" s="143"/>
      <c r="AH215" s="154"/>
      <c r="AI215" s="143">
        <f t="shared" ca="1" si="69"/>
        <v>173</v>
      </c>
      <c r="AJ215" s="143" t="str">
        <f t="shared" si="70"/>
        <v>Pending</v>
      </c>
      <c r="AK215" s="154"/>
      <c r="AL215" s="155"/>
      <c r="AM215" s="154"/>
      <c r="AN215" s="143"/>
      <c r="AO215" s="155"/>
      <c r="AP215" s="156"/>
      <c r="AQ215" s="141"/>
      <c r="AS215" s="183"/>
      <c r="AT215" s="183"/>
      <c r="AV215" s="146"/>
    </row>
    <row r="216" spans="1:48" s="214" customFormat="1" ht="13.9" hidden="1" customHeight="1" x14ac:dyDescent="0.25">
      <c r="A216" s="151" t="s">
        <v>111</v>
      </c>
      <c r="B216" s="143" t="s">
        <v>88</v>
      </c>
      <c r="C216" s="148" t="s">
        <v>1045</v>
      </c>
      <c r="D216" s="143" t="s">
        <v>89</v>
      </c>
      <c r="E216" s="143" t="s">
        <v>54</v>
      </c>
      <c r="F216" s="143" t="s">
        <v>222</v>
      </c>
      <c r="G216" s="152">
        <v>45861</v>
      </c>
      <c r="H216" s="149">
        <f>MONTH(Table1[[#This Row],[Received Date]])</f>
        <v>7</v>
      </c>
      <c r="I216" s="149">
        <f>YEAR(Table1[[#This Row],[Received Date]])</f>
        <v>2025</v>
      </c>
      <c r="J216" s="150" t="s">
        <v>180</v>
      </c>
      <c r="K216" s="143" t="s">
        <v>181</v>
      </c>
      <c r="L216" s="143" t="str">
        <f t="shared" si="64"/>
        <v>Cab</v>
      </c>
      <c r="M216" s="143">
        <v>517930</v>
      </c>
      <c r="N216" s="143" t="s">
        <v>113</v>
      </c>
      <c r="O216" s="143" t="str">
        <f t="shared" si="65"/>
        <v/>
      </c>
      <c r="P216" s="149" t="str">
        <f t="shared" si="66"/>
        <v/>
      </c>
      <c r="Q216" s="149" t="str">
        <f t="shared" si="67"/>
        <v/>
      </c>
      <c r="R216" s="153" t="str">
        <f t="shared" si="71"/>
        <v>count</v>
      </c>
      <c r="S216" s="149">
        <v>509203</v>
      </c>
      <c r="T216" s="280">
        <v>45833</v>
      </c>
      <c r="U216" s="149">
        <v>1</v>
      </c>
      <c r="V216" s="143" t="s">
        <v>1046</v>
      </c>
      <c r="W216" s="143" t="s">
        <v>114</v>
      </c>
      <c r="X216" s="143" t="s">
        <v>103</v>
      </c>
      <c r="Y216" s="143" t="s">
        <v>184</v>
      </c>
      <c r="Z216" s="143" t="s">
        <v>144</v>
      </c>
      <c r="AA216" s="143" t="s">
        <v>1047</v>
      </c>
      <c r="AB216" s="143" t="s">
        <v>1044</v>
      </c>
      <c r="AC216" s="144" t="s">
        <v>97</v>
      </c>
      <c r="AD216" s="144" t="s">
        <v>97</v>
      </c>
      <c r="AE216" s="143"/>
      <c r="AF216" s="143"/>
      <c r="AG216" s="143"/>
      <c r="AH216" s="154"/>
      <c r="AI216" s="143">
        <f t="shared" ca="1" si="69"/>
        <v>173</v>
      </c>
      <c r="AJ216" s="143" t="str">
        <f t="shared" si="70"/>
        <v>Pending</v>
      </c>
      <c r="AK216" s="154"/>
      <c r="AL216" s="155"/>
      <c r="AM216" s="154"/>
      <c r="AN216" s="143"/>
      <c r="AO216" s="155"/>
      <c r="AP216" s="156"/>
      <c r="AQ216" s="141"/>
      <c r="AR216" s="141"/>
      <c r="AS216" s="141"/>
      <c r="AT216" s="141" t="s">
        <v>824</v>
      </c>
      <c r="AU216" s="183"/>
    </row>
    <row r="217" spans="1:48" ht="89.25" hidden="1" x14ac:dyDescent="0.25">
      <c r="A217" s="151" t="s">
        <v>111</v>
      </c>
      <c r="B217" s="143" t="s">
        <v>88</v>
      </c>
      <c r="C217" s="148" t="s">
        <v>1048</v>
      </c>
      <c r="D217" s="143" t="s">
        <v>89</v>
      </c>
      <c r="E217" s="143" t="s">
        <v>54</v>
      </c>
      <c r="F217" s="143" t="s">
        <v>222</v>
      </c>
      <c r="G217" s="152">
        <v>45862</v>
      </c>
      <c r="H217" s="149">
        <f>MONTH(Table1[[#This Row],[Received Date]])</f>
        <v>7</v>
      </c>
      <c r="I217" s="149">
        <f>YEAR(Table1[[#This Row],[Received Date]])</f>
        <v>2025</v>
      </c>
      <c r="J217" s="150" t="s">
        <v>120</v>
      </c>
      <c r="K217" s="143" t="s">
        <v>134</v>
      </c>
      <c r="L217" s="143" t="str">
        <f t="shared" si="64"/>
        <v>Axle</v>
      </c>
      <c r="M217" s="143">
        <v>517935</v>
      </c>
      <c r="N217" s="143" t="s">
        <v>113</v>
      </c>
      <c r="O217" s="143" t="str">
        <f t="shared" si="65"/>
        <v/>
      </c>
      <c r="P217" s="149" t="str">
        <f t="shared" si="66"/>
        <v/>
      </c>
      <c r="Q217" s="149" t="str">
        <f t="shared" si="67"/>
        <v/>
      </c>
      <c r="R217" s="153" t="str">
        <f t="shared" si="71"/>
        <v>count</v>
      </c>
      <c r="S217" s="149">
        <v>510074</v>
      </c>
      <c r="T217" s="280">
        <v>45833</v>
      </c>
      <c r="U217" s="149">
        <v>1</v>
      </c>
      <c r="V217" s="143" t="s">
        <v>1049</v>
      </c>
      <c r="W217" s="143" t="s">
        <v>123</v>
      </c>
      <c r="X217" s="143" t="s">
        <v>1946</v>
      </c>
      <c r="Y217" s="144" t="s">
        <v>137</v>
      </c>
      <c r="Z217" s="143" t="s">
        <v>144</v>
      </c>
      <c r="AA217" s="143" t="s">
        <v>1050</v>
      </c>
      <c r="AB217" s="143" t="s">
        <v>1051</v>
      </c>
      <c r="AC217" s="144" t="s">
        <v>97</v>
      </c>
      <c r="AD217" s="157" t="s">
        <v>97</v>
      </c>
      <c r="AE217" s="143"/>
      <c r="AF217" s="143"/>
      <c r="AG217" s="143"/>
      <c r="AH217" s="154"/>
      <c r="AI217" s="143">
        <f t="shared" ca="1" si="69"/>
        <v>172</v>
      </c>
      <c r="AJ217" s="143" t="str">
        <f t="shared" si="70"/>
        <v>Pending</v>
      </c>
      <c r="AK217" s="154"/>
      <c r="AL217" s="155"/>
      <c r="AM217" s="154"/>
      <c r="AN217" s="143"/>
      <c r="AO217" s="155"/>
      <c r="AP217" s="156"/>
      <c r="AQ217" s="141"/>
      <c r="AS217" s="183"/>
      <c r="AT217" s="183"/>
      <c r="AV217" s="146"/>
    </row>
    <row r="218" spans="1:48" ht="89.25" hidden="1" x14ac:dyDescent="0.25">
      <c r="A218" s="151" t="s">
        <v>111</v>
      </c>
      <c r="B218" s="143" t="s">
        <v>88</v>
      </c>
      <c r="C218" s="148" t="s">
        <v>1052</v>
      </c>
      <c r="D218" s="143" t="s">
        <v>89</v>
      </c>
      <c r="E218" s="143" t="s">
        <v>54</v>
      </c>
      <c r="F218" s="143" t="s">
        <v>222</v>
      </c>
      <c r="G218" s="152">
        <v>45867</v>
      </c>
      <c r="H218" s="149">
        <f>MONTH(Table1[[#This Row],[Received Date]])</f>
        <v>7</v>
      </c>
      <c r="I218" s="149">
        <f>YEAR(Table1[[#This Row],[Received Date]])</f>
        <v>2025</v>
      </c>
      <c r="J218" s="150" t="s">
        <v>239</v>
      </c>
      <c r="K218" s="143" t="s">
        <v>304</v>
      </c>
      <c r="L218" s="143" t="str">
        <f t="shared" si="64"/>
        <v>Deck</v>
      </c>
      <c r="M218" s="143">
        <v>517954</v>
      </c>
      <c r="N218" s="143" t="s">
        <v>113</v>
      </c>
      <c r="O218" s="143" t="str">
        <f t="shared" si="65"/>
        <v/>
      </c>
      <c r="P218" s="149" t="str">
        <f t="shared" si="66"/>
        <v/>
      </c>
      <c r="Q218" s="149" t="str">
        <f t="shared" si="67"/>
        <v/>
      </c>
      <c r="R218" s="153" t="str">
        <f t="shared" si="71"/>
        <v>count</v>
      </c>
      <c r="S218" s="149">
        <v>508169</v>
      </c>
      <c r="T218" s="280">
        <v>45833</v>
      </c>
      <c r="U218" s="149">
        <v>1</v>
      </c>
      <c r="V218" s="143" t="s">
        <v>1053</v>
      </c>
      <c r="W218" s="143" t="s">
        <v>114</v>
      </c>
      <c r="X218" s="143" t="s">
        <v>132</v>
      </c>
      <c r="Y218" s="144" t="s">
        <v>184</v>
      </c>
      <c r="Z218" s="143" t="s">
        <v>144</v>
      </c>
      <c r="AA218" s="143" t="s">
        <v>1054</v>
      </c>
      <c r="AB218" s="143" t="s">
        <v>1055</v>
      </c>
      <c r="AC218" s="144" t="s">
        <v>97</v>
      </c>
      <c r="AD218" s="144" t="s">
        <v>97</v>
      </c>
      <c r="AE218" s="143"/>
      <c r="AF218" s="143"/>
      <c r="AG218" s="143"/>
      <c r="AH218" s="154"/>
      <c r="AI218" s="143">
        <f t="shared" ca="1" si="69"/>
        <v>167</v>
      </c>
      <c r="AJ218" s="143" t="str">
        <f t="shared" si="70"/>
        <v>Pending</v>
      </c>
      <c r="AK218" s="154"/>
      <c r="AL218" s="155"/>
      <c r="AM218" s="154"/>
      <c r="AN218" s="143"/>
      <c r="AO218" s="155"/>
      <c r="AP218" s="156"/>
      <c r="AQ218" s="141"/>
      <c r="AV218" s="146"/>
    </row>
    <row r="219" spans="1:48" ht="89.25" x14ac:dyDescent="0.25">
      <c r="A219" s="198" t="s">
        <v>111</v>
      </c>
      <c r="B219" s="161" t="s">
        <v>88</v>
      </c>
      <c r="C219" s="158" t="s">
        <v>1056</v>
      </c>
      <c r="D219" s="161" t="s">
        <v>100</v>
      </c>
      <c r="E219" s="161" t="s">
        <v>54</v>
      </c>
      <c r="F219" s="161" t="s">
        <v>222</v>
      </c>
      <c r="G219" s="199">
        <v>45867</v>
      </c>
      <c r="H219" s="200">
        <f>MONTH(Table1[[#This Row],[Received Date]])</f>
        <v>7</v>
      </c>
      <c r="I219" s="200">
        <f>YEAR(Table1[[#This Row],[Received Date]])</f>
        <v>2025</v>
      </c>
      <c r="J219" s="201" t="s">
        <v>119</v>
      </c>
      <c r="K219" s="161" t="s">
        <v>134</v>
      </c>
      <c r="L219" s="161" t="str">
        <f t="shared" si="64"/>
        <v>Axle</v>
      </c>
      <c r="M219" s="161">
        <v>899194</v>
      </c>
      <c r="N219" s="161" t="s">
        <v>113</v>
      </c>
      <c r="O219" s="161" t="str">
        <f t="shared" si="65"/>
        <v/>
      </c>
      <c r="P219" s="200" t="str">
        <f t="shared" si="66"/>
        <v/>
      </c>
      <c r="Q219" s="200">
        <f t="shared" si="67"/>
        <v>8</v>
      </c>
      <c r="R219" s="202" t="str">
        <f t="shared" si="71"/>
        <v>don't count</v>
      </c>
      <c r="S219" s="200">
        <v>509711</v>
      </c>
      <c r="T219" s="274">
        <v>45833</v>
      </c>
      <c r="U219" s="200">
        <v>1</v>
      </c>
      <c r="V219" s="161" t="s">
        <v>1057</v>
      </c>
      <c r="W219" s="161" t="s">
        <v>114</v>
      </c>
      <c r="X219" s="143" t="s">
        <v>136</v>
      </c>
      <c r="Y219" s="161" t="s">
        <v>137</v>
      </c>
      <c r="Z219" s="161" t="s">
        <v>144</v>
      </c>
      <c r="AA219" s="161" t="s">
        <v>139</v>
      </c>
      <c r="AB219" s="161" t="s">
        <v>962</v>
      </c>
      <c r="AC219" s="161" t="s">
        <v>97</v>
      </c>
      <c r="AD219" s="166" t="s">
        <v>97</v>
      </c>
      <c r="AE219" s="161"/>
      <c r="AF219" s="161"/>
      <c r="AG219" s="161"/>
      <c r="AH219" s="166"/>
      <c r="AI219" s="161">
        <f t="shared" ca="1" si="69"/>
        <v>167</v>
      </c>
      <c r="AJ219" s="161" t="str">
        <f t="shared" si="70"/>
        <v>Pending</v>
      </c>
      <c r="AK219" s="166"/>
      <c r="AL219" s="203"/>
      <c r="AM219" s="166"/>
      <c r="AN219" s="161"/>
      <c r="AO219" s="203"/>
      <c r="AP219" s="204"/>
      <c r="AQ219" s="183"/>
      <c r="AR219" s="183"/>
      <c r="AV219" s="146"/>
    </row>
    <row r="220" spans="1:48" ht="89.25" x14ac:dyDescent="0.25">
      <c r="A220" s="198" t="s">
        <v>111</v>
      </c>
      <c r="B220" s="161" t="s">
        <v>88</v>
      </c>
      <c r="C220" s="158" t="s">
        <v>1058</v>
      </c>
      <c r="D220" s="161" t="s">
        <v>100</v>
      </c>
      <c r="E220" s="161" t="s">
        <v>54</v>
      </c>
      <c r="F220" s="161" t="s">
        <v>222</v>
      </c>
      <c r="G220" s="199">
        <v>45867</v>
      </c>
      <c r="H220" s="200">
        <f>MONTH(Table1[[#This Row],[Received Date]])</f>
        <v>7</v>
      </c>
      <c r="I220" s="200">
        <f>YEAR(Table1[[#This Row],[Received Date]])</f>
        <v>2025</v>
      </c>
      <c r="J220" s="201" t="s">
        <v>1059</v>
      </c>
      <c r="K220" s="161" t="s">
        <v>134</v>
      </c>
      <c r="L220" s="161" t="str">
        <f t="shared" si="64"/>
        <v>Axle</v>
      </c>
      <c r="M220" s="161">
        <v>899195</v>
      </c>
      <c r="N220" s="161" t="s">
        <v>113</v>
      </c>
      <c r="O220" s="161" t="str">
        <f t="shared" si="65"/>
        <v/>
      </c>
      <c r="P220" s="200" t="str">
        <f t="shared" si="66"/>
        <v/>
      </c>
      <c r="Q220" s="200">
        <f t="shared" si="67"/>
        <v>8</v>
      </c>
      <c r="R220" s="202" t="str">
        <f t="shared" si="71"/>
        <v>don't count</v>
      </c>
      <c r="S220" s="200">
        <v>510393</v>
      </c>
      <c r="T220" s="274">
        <v>45863</v>
      </c>
      <c r="U220" s="200">
        <v>1</v>
      </c>
      <c r="V220" s="161" t="s">
        <v>1060</v>
      </c>
      <c r="W220" s="161" t="s">
        <v>114</v>
      </c>
      <c r="X220" s="143" t="s">
        <v>136</v>
      </c>
      <c r="Y220" s="161" t="s">
        <v>137</v>
      </c>
      <c r="Z220" s="161" t="s">
        <v>144</v>
      </c>
      <c r="AA220" s="161" t="s">
        <v>139</v>
      </c>
      <c r="AB220" s="161" t="s">
        <v>962</v>
      </c>
      <c r="AC220" s="161" t="s">
        <v>97</v>
      </c>
      <c r="AD220" s="166" t="s">
        <v>97</v>
      </c>
      <c r="AE220" s="161"/>
      <c r="AF220" s="161"/>
      <c r="AG220" s="161"/>
      <c r="AH220" s="166"/>
      <c r="AI220" s="161">
        <f t="shared" ca="1" si="69"/>
        <v>167</v>
      </c>
      <c r="AJ220" s="161" t="str">
        <f t="shared" si="70"/>
        <v>Pending</v>
      </c>
      <c r="AK220" s="166"/>
      <c r="AL220" s="203"/>
      <c r="AM220" s="166"/>
      <c r="AN220" s="161"/>
      <c r="AO220" s="203"/>
      <c r="AP220" s="204"/>
      <c r="AQ220" s="183"/>
      <c r="AR220" s="183"/>
      <c r="AS220" s="197">
        <v>1200</v>
      </c>
      <c r="AT220" s="197"/>
      <c r="AV220" s="146"/>
    </row>
    <row r="221" spans="1:48" ht="89.25" hidden="1" x14ac:dyDescent="0.25">
      <c r="A221" s="151" t="s">
        <v>111</v>
      </c>
      <c r="B221" s="143" t="s">
        <v>88</v>
      </c>
      <c r="C221" s="148" t="s">
        <v>1061</v>
      </c>
      <c r="D221" s="143" t="s">
        <v>89</v>
      </c>
      <c r="E221" s="143" t="s">
        <v>54</v>
      </c>
      <c r="F221" s="143" t="s">
        <v>222</v>
      </c>
      <c r="G221" s="152">
        <v>45867</v>
      </c>
      <c r="H221" s="149">
        <f>MONTH(Table1[[#This Row],[Received Date]])</f>
        <v>7</v>
      </c>
      <c r="I221" s="149">
        <f>YEAR(Table1[[#This Row],[Received Date]])</f>
        <v>2025</v>
      </c>
      <c r="J221" s="150" t="s">
        <v>119</v>
      </c>
      <c r="K221" s="143" t="s">
        <v>134</v>
      </c>
      <c r="L221" s="143" t="str">
        <f t="shared" si="64"/>
        <v>Axle</v>
      </c>
      <c r="M221" s="143">
        <v>517957</v>
      </c>
      <c r="N221" s="143" t="s">
        <v>113</v>
      </c>
      <c r="O221" s="143" t="str">
        <f t="shared" si="65"/>
        <v/>
      </c>
      <c r="P221" s="149" t="str">
        <f t="shared" si="66"/>
        <v/>
      </c>
      <c r="Q221" s="149" t="str">
        <f t="shared" si="67"/>
        <v/>
      </c>
      <c r="R221" s="153" t="str">
        <f t="shared" si="71"/>
        <v>count</v>
      </c>
      <c r="S221" s="149">
        <v>509447</v>
      </c>
      <c r="T221" s="280">
        <v>45863</v>
      </c>
      <c r="U221" s="149">
        <v>1</v>
      </c>
      <c r="V221" s="143" t="s">
        <v>1062</v>
      </c>
      <c r="W221" s="143" t="s">
        <v>114</v>
      </c>
      <c r="X221" s="143" t="s">
        <v>1063</v>
      </c>
      <c r="Y221" s="143" t="s">
        <v>137</v>
      </c>
      <c r="Z221" s="143" t="s">
        <v>144</v>
      </c>
      <c r="AA221" s="143" t="s">
        <v>1064</v>
      </c>
      <c r="AB221" s="143" t="s">
        <v>1065</v>
      </c>
      <c r="AC221" s="143" t="s">
        <v>97</v>
      </c>
      <c r="AD221" s="154" t="s">
        <v>97</v>
      </c>
      <c r="AE221" s="143"/>
      <c r="AF221" s="143"/>
      <c r="AG221" s="143"/>
      <c r="AH221" s="154"/>
      <c r="AI221" s="143">
        <f t="shared" ca="1" si="69"/>
        <v>167</v>
      </c>
      <c r="AJ221" s="143" t="str">
        <f t="shared" si="70"/>
        <v>Pending</v>
      </c>
      <c r="AK221" s="154"/>
      <c r="AL221" s="155"/>
      <c r="AM221" s="154"/>
      <c r="AN221" s="143"/>
      <c r="AO221" s="155"/>
      <c r="AP221" s="156"/>
      <c r="AQ221" s="141"/>
      <c r="AV221" s="146"/>
    </row>
    <row r="222" spans="1:48" ht="89.25" x14ac:dyDescent="0.25">
      <c r="A222" s="198" t="s">
        <v>111</v>
      </c>
      <c r="B222" s="161" t="s">
        <v>88</v>
      </c>
      <c r="C222" s="158" t="s">
        <v>1066</v>
      </c>
      <c r="D222" s="161" t="s">
        <v>100</v>
      </c>
      <c r="E222" s="161" t="s">
        <v>54</v>
      </c>
      <c r="F222" s="161" t="s">
        <v>222</v>
      </c>
      <c r="G222" s="199">
        <v>45868</v>
      </c>
      <c r="H222" s="200">
        <f>MONTH(Table1[[#This Row],[Received Date]])</f>
        <v>7</v>
      </c>
      <c r="I222" s="200">
        <f>YEAR(Table1[[#This Row],[Received Date]])</f>
        <v>2025</v>
      </c>
      <c r="J222" s="201" t="s">
        <v>120</v>
      </c>
      <c r="K222" s="161" t="s">
        <v>134</v>
      </c>
      <c r="L222" s="161" t="str">
        <f t="shared" si="64"/>
        <v>Axle</v>
      </c>
      <c r="M222" s="161">
        <v>899201</v>
      </c>
      <c r="N222" s="161" t="s">
        <v>113</v>
      </c>
      <c r="O222" s="161" t="str">
        <f t="shared" si="65"/>
        <v/>
      </c>
      <c r="P222" s="200" t="str">
        <f t="shared" si="66"/>
        <v/>
      </c>
      <c r="Q222" s="200">
        <f t="shared" si="67"/>
        <v>8</v>
      </c>
      <c r="R222" s="202" t="str">
        <f t="shared" si="71"/>
        <v>don't count</v>
      </c>
      <c r="S222" s="200">
        <v>510075</v>
      </c>
      <c r="T222" s="274">
        <v>45833</v>
      </c>
      <c r="U222" s="200">
        <v>1</v>
      </c>
      <c r="V222" s="161" t="s">
        <v>1067</v>
      </c>
      <c r="W222" s="161" t="s">
        <v>114</v>
      </c>
      <c r="X222" s="143" t="s">
        <v>136</v>
      </c>
      <c r="Y222" s="161" t="s">
        <v>137</v>
      </c>
      <c r="Z222" s="161" t="s">
        <v>144</v>
      </c>
      <c r="AA222" s="161" t="s">
        <v>139</v>
      </c>
      <c r="AB222" s="161" t="s">
        <v>962</v>
      </c>
      <c r="AC222" s="161" t="s">
        <v>97</v>
      </c>
      <c r="AD222" s="166" t="s">
        <v>97</v>
      </c>
      <c r="AE222" s="161"/>
      <c r="AF222" s="161"/>
      <c r="AG222" s="161"/>
      <c r="AH222" s="166"/>
      <c r="AI222" s="161">
        <f t="shared" ca="1" si="69"/>
        <v>166</v>
      </c>
      <c r="AJ222" s="161" t="str">
        <f t="shared" si="70"/>
        <v>Pending</v>
      </c>
      <c r="AK222" s="166"/>
      <c r="AL222" s="203"/>
      <c r="AM222" s="166"/>
      <c r="AN222" s="161"/>
      <c r="AO222" s="203"/>
      <c r="AP222" s="204"/>
      <c r="AQ222" s="183"/>
      <c r="AR222" s="183"/>
      <c r="AV222" s="146"/>
    </row>
    <row r="223" spans="1:48" ht="89.25" hidden="1" x14ac:dyDescent="0.25">
      <c r="A223" s="151" t="s">
        <v>111</v>
      </c>
      <c r="B223" s="161" t="s">
        <v>140</v>
      </c>
      <c r="C223" s="148" t="s">
        <v>1068</v>
      </c>
      <c r="D223" s="143" t="s">
        <v>89</v>
      </c>
      <c r="E223" s="143" t="s">
        <v>54</v>
      </c>
      <c r="F223" s="143" t="s">
        <v>222</v>
      </c>
      <c r="G223" s="152">
        <v>45868</v>
      </c>
      <c r="H223" s="149">
        <f>MONTH(Table1[[#This Row],[Received Date]])</f>
        <v>7</v>
      </c>
      <c r="I223" s="149">
        <f>YEAR(Table1[[#This Row],[Received Date]])</f>
        <v>2025</v>
      </c>
      <c r="J223" s="150" t="s">
        <v>813</v>
      </c>
      <c r="K223" s="144" t="s">
        <v>174</v>
      </c>
      <c r="L223" s="144" t="str">
        <f t="shared" si="64"/>
        <v>Other</v>
      </c>
      <c r="M223" s="143"/>
      <c r="N223" s="143" t="s">
        <v>175</v>
      </c>
      <c r="O223" s="143" t="str">
        <f t="shared" si="65"/>
        <v/>
      </c>
      <c r="P223" s="149" t="str">
        <f t="shared" si="66"/>
        <v/>
      </c>
      <c r="Q223" s="149" t="str">
        <f t="shared" si="67"/>
        <v/>
      </c>
      <c r="R223" s="153" t="str">
        <f t="shared" si="71"/>
        <v>count</v>
      </c>
      <c r="S223" s="149"/>
      <c r="T223" s="280">
        <v>45833</v>
      </c>
      <c r="U223" s="149">
        <v>1</v>
      </c>
      <c r="V223" s="143" t="s">
        <v>1069</v>
      </c>
      <c r="W223" s="144" t="s">
        <v>109</v>
      </c>
      <c r="X223" s="143" t="s">
        <v>1070</v>
      </c>
      <c r="Y223" s="144" t="s">
        <v>184</v>
      </c>
      <c r="Z223" s="143" t="s">
        <v>144</v>
      </c>
      <c r="AA223" s="143" t="s">
        <v>1071</v>
      </c>
      <c r="AB223" s="144" t="s">
        <v>1072</v>
      </c>
      <c r="AC223" s="144" t="s">
        <v>97</v>
      </c>
      <c r="AD223" s="144" t="s">
        <v>97</v>
      </c>
      <c r="AE223" s="144"/>
      <c r="AF223" s="144"/>
      <c r="AG223" s="143"/>
      <c r="AH223" s="154"/>
      <c r="AI223" s="144">
        <f t="shared" ca="1" si="69"/>
        <v>166</v>
      </c>
      <c r="AJ223" s="144" t="str">
        <f t="shared" si="70"/>
        <v>Pending</v>
      </c>
      <c r="AK223" s="157"/>
      <c r="AL223" s="175"/>
      <c r="AM223" s="157"/>
      <c r="AN223" s="144"/>
      <c r="AO223" s="175"/>
      <c r="AP223" s="186"/>
      <c r="AQ223" s="141"/>
      <c r="AS223" s="183"/>
      <c r="AT223" s="183"/>
      <c r="AV223" s="146"/>
    </row>
    <row r="224" spans="1:48" ht="89.25" x14ac:dyDescent="0.25">
      <c r="A224" s="151" t="s">
        <v>111</v>
      </c>
      <c r="B224" s="161" t="s">
        <v>140</v>
      </c>
      <c r="C224" s="148" t="s">
        <v>1073</v>
      </c>
      <c r="D224" s="143" t="s">
        <v>100</v>
      </c>
      <c r="E224" s="143" t="s">
        <v>54</v>
      </c>
      <c r="F224" s="143" t="s">
        <v>222</v>
      </c>
      <c r="G224" s="152">
        <v>45868</v>
      </c>
      <c r="H224" s="149">
        <f>MONTH(Table1[[#This Row],[Received Date]])</f>
        <v>7</v>
      </c>
      <c r="I224" s="149">
        <f>YEAR(Table1[[#This Row],[Received Date]])</f>
        <v>2025</v>
      </c>
      <c r="J224" s="150" t="s">
        <v>119</v>
      </c>
      <c r="K224" s="143" t="s">
        <v>134</v>
      </c>
      <c r="L224" s="143" t="str">
        <f t="shared" si="64"/>
        <v>Axle</v>
      </c>
      <c r="M224" s="143">
        <v>899207</v>
      </c>
      <c r="N224" s="143" t="s">
        <v>113</v>
      </c>
      <c r="O224" s="143" t="str">
        <f t="shared" si="65"/>
        <v/>
      </c>
      <c r="P224" s="149" t="str">
        <f t="shared" si="66"/>
        <v/>
      </c>
      <c r="Q224" s="149">
        <f t="shared" si="67"/>
        <v>8</v>
      </c>
      <c r="R224" s="153" t="str">
        <f t="shared" si="71"/>
        <v>don't count</v>
      </c>
      <c r="S224" s="149">
        <v>505710</v>
      </c>
      <c r="T224" s="280">
        <v>45833</v>
      </c>
      <c r="U224" s="149">
        <v>1</v>
      </c>
      <c r="V224" s="161" t="s">
        <v>1074</v>
      </c>
      <c r="W224" s="143" t="s">
        <v>114</v>
      </c>
      <c r="X224" s="143" t="s">
        <v>136</v>
      </c>
      <c r="Y224" s="144" t="s">
        <v>184</v>
      </c>
      <c r="Z224" s="143" t="s">
        <v>144</v>
      </c>
      <c r="AA224" s="143" t="s">
        <v>139</v>
      </c>
      <c r="AB224" s="143" t="s">
        <v>962</v>
      </c>
      <c r="AC224" s="144" t="s">
        <v>97</v>
      </c>
      <c r="AD224" s="144" t="s">
        <v>97</v>
      </c>
      <c r="AE224" s="143"/>
      <c r="AF224" s="143"/>
      <c r="AG224" s="143"/>
      <c r="AH224" s="154"/>
      <c r="AI224" s="143">
        <f t="shared" ca="1" si="69"/>
        <v>166</v>
      </c>
      <c r="AJ224" s="143" t="str">
        <f t="shared" si="70"/>
        <v>Pending</v>
      </c>
      <c r="AK224" s="154"/>
      <c r="AL224" s="155"/>
      <c r="AM224" s="154"/>
      <c r="AN224" s="143"/>
      <c r="AO224" s="155"/>
      <c r="AP224" s="222"/>
      <c r="AQ224" s="220"/>
      <c r="AR224" s="220"/>
      <c r="AS224" s="220" t="s">
        <v>1075</v>
      </c>
      <c r="AT224" s="220"/>
      <c r="AV224" s="146"/>
    </row>
    <row r="225" spans="1:48" ht="89.25" hidden="1" x14ac:dyDescent="0.25">
      <c r="A225" s="151" t="s">
        <v>87</v>
      </c>
      <c r="B225" s="143" t="s">
        <v>88</v>
      </c>
      <c r="C225" s="148" t="s">
        <v>1076</v>
      </c>
      <c r="D225" s="143" t="s">
        <v>209</v>
      </c>
      <c r="E225" s="143" t="s">
        <v>54</v>
      </c>
      <c r="F225" s="143" t="s">
        <v>222</v>
      </c>
      <c r="G225" s="152">
        <v>45869</v>
      </c>
      <c r="H225" s="149">
        <f>MONTH(Table1[[#This Row],[Received Date]])</f>
        <v>7</v>
      </c>
      <c r="I225" s="149">
        <f>YEAR(Table1[[#This Row],[Received Date]])</f>
        <v>2025</v>
      </c>
      <c r="J225" s="155">
        <v>12733771</v>
      </c>
      <c r="K225" s="143" t="s">
        <v>1077</v>
      </c>
      <c r="L225" s="143" t="str">
        <f t="shared" si="64"/>
        <v>Other</v>
      </c>
      <c r="M225" s="143" t="s">
        <v>1078</v>
      </c>
      <c r="N225" s="143" t="s">
        <v>96</v>
      </c>
      <c r="O225" s="143" t="str">
        <f t="shared" si="65"/>
        <v/>
      </c>
      <c r="P225" s="149" t="str">
        <f t="shared" si="66"/>
        <v/>
      </c>
      <c r="Q225" s="149" t="str">
        <f t="shared" si="67"/>
        <v/>
      </c>
      <c r="R225" s="153" t="str">
        <f t="shared" si="71"/>
        <v>count</v>
      </c>
      <c r="S225" s="149" t="s">
        <v>1079</v>
      </c>
      <c r="T225" s="280">
        <v>45863</v>
      </c>
      <c r="U225" s="149">
        <v>2</v>
      </c>
      <c r="V225" s="143" t="s">
        <v>1080</v>
      </c>
      <c r="W225" s="143" t="s">
        <v>123</v>
      </c>
      <c r="X225" s="143" t="s">
        <v>143</v>
      </c>
      <c r="Y225" s="144" t="s">
        <v>142</v>
      </c>
      <c r="Z225" s="143" t="s">
        <v>144</v>
      </c>
      <c r="AA225" s="143" t="s">
        <v>97</v>
      </c>
      <c r="AB225" s="143" t="s">
        <v>97</v>
      </c>
      <c r="AC225" s="144" t="s">
        <v>97</v>
      </c>
      <c r="AD225" s="144" t="s">
        <v>97</v>
      </c>
      <c r="AE225" s="143"/>
      <c r="AF225" s="143"/>
      <c r="AG225" s="143"/>
      <c r="AH225" s="154"/>
      <c r="AI225" s="143">
        <f t="shared" ca="1" si="69"/>
        <v>165</v>
      </c>
      <c r="AJ225" s="143" t="str">
        <f t="shared" si="70"/>
        <v>Pending</v>
      </c>
      <c r="AK225" s="154"/>
      <c r="AL225" s="155"/>
      <c r="AM225" s="154"/>
      <c r="AN225" s="143"/>
      <c r="AO225" s="155"/>
      <c r="AP225" s="156"/>
      <c r="AQ225" s="141"/>
      <c r="AV225" s="146"/>
    </row>
    <row r="226" spans="1:48" ht="89.25" hidden="1" x14ac:dyDescent="0.25">
      <c r="A226" s="151" t="s">
        <v>87</v>
      </c>
      <c r="B226" s="143" t="s">
        <v>88</v>
      </c>
      <c r="C226" s="148" t="s">
        <v>1081</v>
      </c>
      <c r="D226" s="143" t="s">
        <v>209</v>
      </c>
      <c r="E226" s="143" t="s">
        <v>54</v>
      </c>
      <c r="F226" s="143" t="s">
        <v>222</v>
      </c>
      <c r="G226" s="152">
        <v>45869</v>
      </c>
      <c r="H226" s="149">
        <f>MONTH(Table1[[#This Row],[Received Date]])</f>
        <v>7</v>
      </c>
      <c r="I226" s="149">
        <f>YEAR(Table1[[#This Row],[Received Date]])</f>
        <v>2025</v>
      </c>
      <c r="J226" s="155">
        <v>12733815</v>
      </c>
      <c r="K226" s="143" t="s">
        <v>1077</v>
      </c>
      <c r="L226" s="143" t="str">
        <f t="shared" si="64"/>
        <v>Other</v>
      </c>
      <c r="M226" s="143" t="s">
        <v>1082</v>
      </c>
      <c r="N226" s="143" t="s">
        <v>96</v>
      </c>
      <c r="O226" s="143" t="str">
        <f t="shared" si="65"/>
        <v/>
      </c>
      <c r="P226" s="149" t="str">
        <f t="shared" si="66"/>
        <v/>
      </c>
      <c r="Q226" s="149" t="str">
        <f t="shared" si="67"/>
        <v/>
      </c>
      <c r="R226" s="153" t="str">
        <f t="shared" si="71"/>
        <v>count</v>
      </c>
      <c r="S226" s="149" t="s">
        <v>1083</v>
      </c>
      <c r="T226" s="280">
        <v>45863</v>
      </c>
      <c r="U226" s="149">
        <v>2</v>
      </c>
      <c r="V226" s="143" t="s">
        <v>1080</v>
      </c>
      <c r="W226" s="143" t="s">
        <v>123</v>
      </c>
      <c r="X226" s="143" t="s">
        <v>143</v>
      </c>
      <c r="Y226" s="143" t="s">
        <v>142</v>
      </c>
      <c r="Z226" s="143" t="s">
        <v>144</v>
      </c>
      <c r="AA226" s="143" t="s">
        <v>97</v>
      </c>
      <c r="AB226" s="143" t="s">
        <v>97</v>
      </c>
      <c r="AC226" s="144" t="s">
        <v>97</v>
      </c>
      <c r="AD226" s="144" t="s">
        <v>97</v>
      </c>
      <c r="AE226" s="143"/>
      <c r="AF226" s="143"/>
      <c r="AG226" s="143"/>
      <c r="AH226" s="154"/>
      <c r="AI226" s="143">
        <f t="shared" ca="1" si="69"/>
        <v>165</v>
      </c>
      <c r="AJ226" s="143" t="str">
        <f t="shared" si="70"/>
        <v>Pending</v>
      </c>
      <c r="AK226" s="154"/>
      <c r="AL226" s="155"/>
      <c r="AM226" s="154"/>
      <c r="AN226" s="143"/>
      <c r="AO226" s="155"/>
      <c r="AP226" s="156"/>
      <c r="AQ226" s="141"/>
      <c r="AS226" s="183"/>
      <c r="AT226" s="183"/>
      <c r="AV226" s="146"/>
    </row>
    <row r="227" spans="1:48" ht="89.25" hidden="1" x14ac:dyDescent="0.25">
      <c r="A227" s="151" t="s">
        <v>87</v>
      </c>
      <c r="B227" s="143" t="s">
        <v>163</v>
      </c>
      <c r="C227" s="148" t="s">
        <v>1084</v>
      </c>
      <c r="D227" s="143" t="s">
        <v>89</v>
      </c>
      <c r="E227" s="143" t="s">
        <v>90</v>
      </c>
      <c r="F227" s="143" t="s">
        <v>222</v>
      </c>
      <c r="G227" s="152">
        <v>45869</v>
      </c>
      <c r="H227" s="149">
        <f>MONTH(Table1[[#This Row],[Received Date]])</f>
        <v>7</v>
      </c>
      <c r="I227" s="149">
        <f>YEAR(Table1[[#This Row],[Received Date]])</f>
        <v>2025</v>
      </c>
      <c r="J227" s="155" t="s">
        <v>1085</v>
      </c>
      <c r="K227" s="143" t="s">
        <v>1086</v>
      </c>
      <c r="L227" s="143" t="str">
        <f t="shared" si="64"/>
        <v>Grill</v>
      </c>
      <c r="M227" s="143" t="s">
        <v>1087</v>
      </c>
      <c r="N227" s="143" t="s">
        <v>113</v>
      </c>
      <c r="O227" s="143" t="str">
        <f t="shared" si="65"/>
        <v/>
      </c>
      <c r="P227" s="149" t="str">
        <f t="shared" si="66"/>
        <v/>
      </c>
      <c r="Q227" s="149" t="str">
        <f t="shared" si="67"/>
        <v/>
      </c>
      <c r="R227" s="153" t="str">
        <f t="shared" si="71"/>
        <v>count</v>
      </c>
      <c r="S227" s="149" t="s">
        <v>1088</v>
      </c>
      <c r="T227" s="280">
        <v>45863</v>
      </c>
      <c r="U227" s="149">
        <v>2</v>
      </c>
      <c r="V227" s="143" t="s">
        <v>1089</v>
      </c>
      <c r="W227" s="143" t="s">
        <v>114</v>
      </c>
      <c r="X227" s="143" t="s">
        <v>143</v>
      </c>
      <c r="Y227" s="143" t="s">
        <v>142</v>
      </c>
      <c r="Z227" s="143" t="s">
        <v>97</v>
      </c>
      <c r="AA227" s="143" t="s">
        <v>1090</v>
      </c>
      <c r="AB227" s="143" t="s">
        <v>1091</v>
      </c>
      <c r="AC227" s="144" t="s">
        <v>97</v>
      </c>
      <c r="AD227" s="144" t="s">
        <v>97</v>
      </c>
      <c r="AE227" s="143"/>
      <c r="AF227" s="143"/>
      <c r="AG227" s="143"/>
      <c r="AH227" s="154"/>
      <c r="AI227" s="143">
        <f t="shared" ca="1" si="69"/>
        <v>165</v>
      </c>
      <c r="AJ227" s="143" t="str">
        <f t="shared" si="70"/>
        <v>Pending</v>
      </c>
      <c r="AK227" s="154"/>
      <c r="AL227" s="155"/>
      <c r="AM227" s="154"/>
      <c r="AN227" s="143"/>
      <c r="AO227" s="155"/>
      <c r="AP227" s="156"/>
      <c r="AQ227" s="141"/>
      <c r="AV227" s="146"/>
    </row>
    <row r="228" spans="1:48" ht="89.25" hidden="1" x14ac:dyDescent="0.25">
      <c r="A228" s="151" t="s">
        <v>87</v>
      </c>
      <c r="B228" s="143" t="s">
        <v>140</v>
      </c>
      <c r="C228" s="148" t="s">
        <v>1092</v>
      </c>
      <c r="D228" s="143" t="s">
        <v>89</v>
      </c>
      <c r="E228" s="143" t="s">
        <v>54</v>
      </c>
      <c r="F228" s="143" t="s">
        <v>222</v>
      </c>
      <c r="G228" s="152">
        <v>45869</v>
      </c>
      <c r="H228" s="149">
        <f>MONTH(Table1[[#This Row],[Received Date]])</f>
        <v>7</v>
      </c>
      <c r="I228" s="149">
        <f>YEAR(Table1[[#This Row],[Received Date]])</f>
        <v>2025</v>
      </c>
      <c r="J228" s="155" t="s">
        <v>1093</v>
      </c>
      <c r="K228" s="143" t="s">
        <v>237</v>
      </c>
      <c r="L228" s="143" t="str">
        <f t="shared" si="64"/>
        <v>Other</v>
      </c>
      <c r="M228" s="143" t="s">
        <v>1094</v>
      </c>
      <c r="N228" s="143" t="s">
        <v>96</v>
      </c>
      <c r="O228" s="143" t="str">
        <f t="shared" si="65"/>
        <v/>
      </c>
      <c r="P228" s="149" t="str">
        <f t="shared" si="66"/>
        <v/>
      </c>
      <c r="Q228" s="149" t="str">
        <f t="shared" si="67"/>
        <v/>
      </c>
      <c r="R228" s="153" t="str">
        <f t="shared" si="71"/>
        <v>count</v>
      </c>
      <c r="S228" s="149" t="s">
        <v>1095</v>
      </c>
      <c r="T228" s="280">
        <v>45755</v>
      </c>
      <c r="U228" s="149">
        <v>121</v>
      </c>
      <c r="V228" s="143" t="s">
        <v>1096</v>
      </c>
      <c r="W228" s="143" t="s">
        <v>177</v>
      </c>
      <c r="X228" s="143" t="s">
        <v>1097</v>
      </c>
      <c r="Y228" s="143" t="s">
        <v>142</v>
      </c>
      <c r="Z228" s="143" t="s">
        <v>97</v>
      </c>
      <c r="AA228" s="143" t="s">
        <v>1098</v>
      </c>
      <c r="AB228" s="143" t="s">
        <v>1099</v>
      </c>
      <c r="AC228" s="144" t="s">
        <v>97</v>
      </c>
      <c r="AD228" s="144" t="s">
        <v>97</v>
      </c>
      <c r="AE228" s="143"/>
      <c r="AF228" s="143"/>
      <c r="AG228" s="143"/>
      <c r="AH228" s="154"/>
      <c r="AI228" s="143">
        <f t="shared" ca="1" si="69"/>
        <v>165</v>
      </c>
      <c r="AJ228" s="143" t="str">
        <f t="shared" si="70"/>
        <v>Pending</v>
      </c>
      <c r="AK228" s="154"/>
      <c r="AL228" s="155"/>
      <c r="AM228" s="154"/>
      <c r="AN228" s="143"/>
      <c r="AO228" s="155"/>
      <c r="AP228" s="156"/>
      <c r="AQ228" s="141"/>
      <c r="AV228" s="146"/>
    </row>
    <row r="229" spans="1:48" ht="89.25" hidden="1" x14ac:dyDescent="0.25">
      <c r="A229" s="151" t="s">
        <v>111</v>
      </c>
      <c r="B229" s="143" t="s">
        <v>140</v>
      </c>
      <c r="C229" s="148" t="s">
        <v>1100</v>
      </c>
      <c r="D229" s="143" t="s">
        <v>100</v>
      </c>
      <c r="E229" s="143" t="s">
        <v>54</v>
      </c>
      <c r="F229" s="143" t="s">
        <v>222</v>
      </c>
      <c r="G229" s="152">
        <v>45869</v>
      </c>
      <c r="H229" s="149">
        <f>MONTH(Table1[[#This Row],[Received Date]])</f>
        <v>7</v>
      </c>
      <c r="I229" s="149">
        <f>YEAR(Table1[[#This Row],[Received Date]])</f>
        <v>2025</v>
      </c>
      <c r="J229" s="155" t="s">
        <v>1101</v>
      </c>
      <c r="K229" s="143" t="s">
        <v>170</v>
      </c>
      <c r="L229" s="143" t="str">
        <f t="shared" si="64"/>
        <v>Other</v>
      </c>
      <c r="M229" s="143">
        <v>103700</v>
      </c>
      <c r="N229" s="143" t="s">
        <v>171</v>
      </c>
      <c r="O229" s="143" t="str">
        <f t="shared" si="65"/>
        <v/>
      </c>
      <c r="P229" s="149" t="str">
        <f t="shared" si="66"/>
        <v/>
      </c>
      <c r="Q229" s="149" t="str">
        <f t="shared" si="67"/>
        <v/>
      </c>
      <c r="R229" s="153" t="s">
        <v>169</v>
      </c>
      <c r="S229" s="149" t="s">
        <v>97</v>
      </c>
      <c r="T229" s="268"/>
      <c r="U229" s="149">
        <v>1</v>
      </c>
      <c r="V229" s="143" t="s">
        <v>1102</v>
      </c>
      <c r="W229" s="143" t="s">
        <v>114</v>
      </c>
      <c r="X229" s="143" t="s">
        <v>121</v>
      </c>
      <c r="Y229" s="143" t="s">
        <v>184</v>
      </c>
      <c r="Z229" s="143" t="s">
        <v>138</v>
      </c>
      <c r="AA229" s="143" t="s">
        <v>579</v>
      </c>
      <c r="AB229" s="143" t="s">
        <v>580</v>
      </c>
      <c r="AC229" s="144" t="s">
        <v>97</v>
      </c>
      <c r="AD229" s="144" t="s">
        <v>97</v>
      </c>
      <c r="AE229" s="143"/>
      <c r="AF229" s="143"/>
      <c r="AG229" s="143"/>
      <c r="AH229" s="154"/>
      <c r="AI229" s="143">
        <f t="shared" ca="1" si="69"/>
        <v>165</v>
      </c>
      <c r="AJ229" s="143" t="str">
        <f t="shared" si="70"/>
        <v>Pending</v>
      </c>
      <c r="AK229" s="154"/>
      <c r="AL229" s="155"/>
      <c r="AM229" s="155"/>
      <c r="AN229" s="143"/>
      <c r="AO229" s="143"/>
      <c r="AP229" s="174"/>
      <c r="AQ229" s="141"/>
      <c r="AV229" s="146"/>
    </row>
    <row r="230" spans="1:48" ht="89.25" hidden="1" x14ac:dyDescent="0.25">
      <c r="A230" s="151" t="s">
        <v>111</v>
      </c>
      <c r="B230" s="143" t="s">
        <v>88</v>
      </c>
      <c r="C230" s="148" t="s">
        <v>1103</v>
      </c>
      <c r="D230" s="143" t="s">
        <v>89</v>
      </c>
      <c r="E230" s="143" t="s">
        <v>54</v>
      </c>
      <c r="F230" s="143" t="s">
        <v>222</v>
      </c>
      <c r="G230" s="152">
        <v>45869</v>
      </c>
      <c r="H230" s="149">
        <f>MONTH(Table1[[#This Row],[Received Date]])</f>
        <v>7</v>
      </c>
      <c r="I230" s="149">
        <f>YEAR(Table1[[#This Row],[Received Date]])</f>
        <v>2025</v>
      </c>
      <c r="J230" s="155" t="s">
        <v>268</v>
      </c>
      <c r="K230" s="143" t="s">
        <v>234</v>
      </c>
      <c r="L230" s="143" t="str">
        <f t="shared" si="64"/>
        <v>Control Box</v>
      </c>
      <c r="M230" s="143">
        <v>404420</v>
      </c>
      <c r="N230" s="143" t="s">
        <v>494</v>
      </c>
      <c r="O230" s="143" t="str">
        <f t="shared" si="65"/>
        <v/>
      </c>
      <c r="P230" s="149" t="str">
        <f t="shared" si="66"/>
        <v/>
      </c>
      <c r="Q230" s="149" t="str">
        <f t="shared" si="67"/>
        <v/>
      </c>
      <c r="R230" s="153" t="str">
        <f t="shared" ref="R230:R238" si="72">IF(OR(O230="Email",P230=2, Q230=8), "don't count", "count")</f>
        <v>count</v>
      </c>
      <c r="S230" s="149">
        <v>508424</v>
      </c>
      <c r="T230" s="280">
        <v>45772</v>
      </c>
      <c r="U230" s="149">
        <v>1</v>
      </c>
      <c r="V230" s="143" t="s">
        <v>1104</v>
      </c>
      <c r="W230" s="143" t="s">
        <v>114</v>
      </c>
      <c r="X230" s="143" t="s">
        <v>103</v>
      </c>
      <c r="Y230" s="143" t="s">
        <v>184</v>
      </c>
      <c r="Z230" s="143" t="s">
        <v>144</v>
      </c>
      <c r="AA230" s="143" t="s">
        <v>1047</v>
      </c>
      <c r="AB230" s="143" t="s">
        <v>1044</v>
      </c>
      <c r="AC230" s="144" t="s">
        <v>97</v>
      </c>
      <c r="AD230" s="144" t="s">
        <v>97</v>
      </c>
      <c r="AE230" s="143"/>
      <c r="AF230" s="143"/>
      <c r="AG230" s="143"/>
      <c r="AH230" s="154"/>
      <c r="AI230" s="143">
        <f t="shared" ca="1" si="69"/>
        <v>165</v>
      </c>
      <c r="AJ230" s="143" t="str">
        <f t="shared" si="70"/>
        <v>Pending</v>
      </c>
      <c r="AK230" s="154"/>
      <c r="AL230" s="155"/>
      <c r="AM230" s="154"/>
      <c r="AN230" s="143"/>
      <c r="AO230" s="155"/>
      <c r="AP230" s="156"/>
      <c r="AQ230" s="141"/>
      <c r="AS230" s="197">
        <v>600</v>
      </c>
      <c r="AT230" s="197"/>
      <c r="AV230" s="146"/>
    </row>
    <row r="231" spans="1:48" ht="89.25" hidden="1" x14ac:dyDescent="0.25">
      <c r="A231" s="151" t="s">
        <v>111</v>
      </c>
      <c r="B231" s="143" t="s">
        <v>88</v>
      </c>
      <c r="C231" s="148" t="s">
        <v>1105</v>
      </c>
      <c r="D231" s="143" t="s">
        <v>89</v>
      </c>
      <c r="E231" s="143" t="s">
        <v>54</v>
      </c>
      <c r="F231" s="143" t="s">
        <v>222</v>
      </c>
      <c r="G231" s="152">
        <v>45873</v>
      </c>
      <c r="H231" s="149">
        <f>MONTH(Table1[[#This Row],[Received Date]])</f>
        <v>8</v>
      </c>
      <c r="I231" s="149">
        <f>YEAR(Table1[[#This Row],[Received Date]])</f>
        <v>2025</v>
      </c>
      <c r="J231" s="155" t="s">
        <v>270</v>
      </c>
      <c r="K231" s="143" t="s">
        <v>312</v>
      </c>
      <c r="L231" s="143" t="str">
        <f t="shared" si="64"/>
        <v>Deck</v>
      </c>
      <c r="M231" s="143">
        <v>518000</v>
      </c>
      <c r="N231" s="143" t="s">
        <v>113</v>
      </c>
      <c r="O231" s="143" t="str">
        <f t="shared" si="65"/>
        <v/>
      </c>
      <c r="P231" s="149" t="str">
        <f t="shared" si="66"/>
        <v/>
      </c>
      <c r="Q231" s="149" t="str">
        <f t="shared" si="67"/>
        <v/>
      </c>
      <c r="R231" s="153" t="str">
        <f t="shared" si="72"/>
        <v>count</v>
      </c>
      <c r="S231" s="149">
        <v>508135</v>
      </c>
      <c r="T231" s="280">
        <v>45802</v>
      </c>
      <c r="U231" s="149">
        <v>1</v>
      </c>
      <c r="V231" s="141" t="s">
        <v>1106</v>
      </c>
      <c r="W231" s="143" t="s">
        <v>114</v>
      </c>
      <c r="X231" s="143" t="s">
        <v>132</v>
      </c>
      <c r="Y231" s="143" t="s">
        <v>184</v>
      </c>
      <c r="Z231" s="143" t="s">
        <v>144</v>
      </c>
      <c r="AA231" s="143" t="s">
        <v>1043</v>
      </c>
      <c r="AB231" s="143" t="s">
        <v>1044</v>
      </c>
      <c r="AC231" s="143" t="s">
        <v>97</v>
      </c>
      <c r="AD231" s="143" t="s">
        <v>97</v>
      </c>
      <c r="AE231" s="143"/>
      <c r="AF231" s="143"/>
      <c r="AG231" s="143"/>
      <c r="AH231" s="154"/>
      <c r="AI231" s="143">
        <f t="shared" ca="1" si="69"/>
        <v>161</v>
      </c>
      <c r="AJ231" s="143" t="str">
        <f t="shared" si="70"/>
        <v>Pending</v>
      </c>
      <c r="AK231" s="154"/>
      <c r="AL231" s="155"/>
      <c r="AM231" s="154"/>
      <c r="AN231" s="143"/>
      <c r="AO231" s="155"/>
      <c r="AP231" s="156"/>
      <c r="AQ231" s="141"/>
      <c r="AV231" s="146"/>
    </row>
    <row r="232" spans="1:48" ht="89.25" x14ac:dyDescent="0.25">
      <c r="A232" s="151" t="s">
        <v>111</v>
      </c>
      <c r="B232" s="143" t="s">
        <v>88</v>
      </c>
      <c r="C232" s="148" t="s">
        <v>1107</v>
      </c>
      <c r="D232" s="143" t="s">
        <v>100</v>
      </c>
      <c r="E232" s="143" t="s">
        <v>54</v>
      </c>
      <c r="F232" s="143" t="s">
        <v>222</v>
      </c>
      <c r="G232" s="152">
        <v>45874</v>
      </c>
      <c r="H232" s="149">
        <f>MONTH(Table1[[#This Row],[Received Date]])</f>
        <v>8</v>
      </c>
      <c r="I232" s="149">
        <f>YEAR(Table1[[#This Row],[Received Date]])</f>
        <v>2025</v>
      </c>
      <c r="J232" s="155" t="s">
        <v>317</v>
      </c>
      <c r="K232" s="143" t="s">
        <v>134</v>
      </c>
      <c r="L232" s="143" t="str">
        <f t="shared" si="64"/>
        <v>Axle</v>
      </c>
      <c r="M232" s="143">
        <v>899236</v>
      </c>
      <c r="N232" s="143" t="s">
        <v>113</v>
      </c>
      <c r="O232" s="143" t="str">
        <f t="shared" si="65"/>
        <v/>
      </c>
      <c r="P232" s="149" t="str">
        <f t="shared" si="66"/>
        <v/>
      </c>
      <c r="Q232" s="149">
        <f t="shared" si="67"/>
        <v>8</v>
      </c>
      <c r="R232" s="153" t="str">
        <f t="shared" si="72"/>
        <v>don't count</v>
      </c>
      <c r="S232" s="149">
        <v>510543</v>
      </c>
      <c r="T232" s="280">
        <v>45863</v>
      </c>
      <c r="U232" s="149">
        <v>1</v>
      </c>
      <c r="V232" s="161" t="s">
        <v>1108</v>
      </c>
      <c r="W232" s="164" t="s">
        <v>114</v>
      </c>
      <c r="X232" s="143" t="s">
        <v>136</v>
      </c>
      <c r="Y232" s="164" t="s">
        <v>137</v>
      </c>
      <c r="Z232" s="164" t="s">
        <v>144</v>
      </c>
      <c r="AA232" s="164" t="s">
        <v>139</v>
      </c>
      <c r="AB232" s="164" t="s">
        <v>962</v>
      </c>
      <c r="AC232" s="164" t="s">
        <v>97</v>
      </c>
      <c r="AD232" s="167" t="s">
        <v>97</v>
      </c>
      <c r="AE232" s="143"/>
      <c r="AF232" s="143"/>
      <c r="AG232" s="143"/>
      <c r="AH232" s="154"/>
      <c r="AI232" s="143">
        <f t="shared" ca="1" si="69"/>
        <v>160</v>
      </c>
      <c r="AJ232" s="143" t="str">
        <f t="shared" si="70"/>
        <v>Pending</v>
      </c>
      <c r="AK232" s="154"/>
      <c r="AL232" s="155"/>
      <c r="AM232" s="154"/>
      <c r="AN232" s="143"/>
      <c r="AO232" s="155"/>
      <c r="AP232" s="156"/>
      <c r="AQ232" s="141"/>
      <c r="AV232" s="146"/>
    </row>
    <row r="233" spans="1:48" ht="89.25" x14ac:dyDescent="0.25">
      <c r="A233" s="151" t="s">
        <v>111</v>
      </c>
      <c r="B233" s="143" t="s">
        <v>88</v>
      </c>
      <c r="C233" s="148" t="s">
        <v>1109</v>
      </c>
      <c r="D233" s="143" t="s">
        <v>100</v>
      </c>
      <c r="E233" s="143" t="s">
        <v>54</v>
      </c>
      <c r="F233" s="143" t="s">
        <v>222</v>
      </c>
      <c r="G233" s="152">
        <v>45874</v>
      </c>
      <c r="H233" s="149">
        <f>MONTH(Table1[[#This Row],[Received Date]])</f>
        <v>8</v>
      </c>
      <c r="I233" s="149">
        <f>YEAR(Table1[[#This Row],[Received Date]])</f>
        <v>2025</v>
      </c>
      <c r="J233" s="155" t="s">
        <v>119</v>
      </c>
      <c r="K233" s="143" t="s">
        <v>134</v>
      </c>
      <c r="L233" s="143" t="str">
        <f t="shared" si="64"/>
        <v>Axle</v>
      </c>
      <c r="M233" s="143" t="s">
        <v>1110</v>
      </c>
      <c r="N233" s="143" t="s">
        <v>113</v>
      </c>
      <c r="O233" s="143" t="str">
        <f t="shared" ref="O233:O264" si="73">IF(ISNUMBER(SEARCH("mail",M233)), "Email", "")</f>
        <v/>
      </c>
      <c r="P233" s="149" t="str">
        <f t="shared" ref="P233:P264" si="74">IF(AND(200000&lt;M233,M233&lt;299999), 2, "")</f>
        <v/>
      </c>
      <c r="Q233" s="149" t="str">
        <f t="shared" ref="Q233:Q264" si="75">IF(AND(800000&lt;M233,M233&lt;899999), 8, "")</f>
        <v/>
      </c>
      <c r="R233" s="153" t="str">
        <f t="shared" si="72"/>
        <v>count</v>
      </c>
      <c r="S233" s="149" t="s">
        <v>1111</v>
      </c>
      <c r="T233" s="280">
        <v>45863</v>
      </c>
      <c r="U233" s="149">
        <v>1</v>
      </c>
      <c r="V233" s="161" t="s">
        <v>1108</v>
      </c>
      <c r="W233" s="164" t="s">
        <v>114</v>
      </c>
      <c r="X233" s="143" t="s">
        <v>136</v>
      </c>
      <c r="Y233" s="164" t="s">
        <v>137</v>
      </c>
      <c r="Z233" s="164" t="s">
        <v>144</v>
      </c>
      <c r="AA233" s="164" t="s">
        <v>139</v>
      </c>
      <c r="AB233" s="164" t="s">
        <v>962</v>
      </c>
      <c r="AC233" s="162" t="s">
        <v>97</v>
      </c>
      <c r="AD233" s="163" t="s">
        <v>97</v>
      </c>
      <c r="AE233" s="143"/>
      <c r="AF233" s="143"/>
      <c r="AG233" s="143"/>
      <c r="AH233" s="154"/>
      <c r="AI233" s="143">
        <f t="shared" ca="1" si="69"/>
        <v>160</v>
      </c>
      <c r="AJ233" s="143" t="str">
        <f t="shared" si="70"/>
        <v>Pending</v>
      </c>
      <c r="AK233" s="154"/>
      <c r="AL233" s="155"/>
      <c r="AM233" s="154"/>
      <c r="AN233" s="143"/>
      <c r="AO233" s="155"/>
      <c r="AP233" s="156"/>
      <c r="AQ233" s="141"/>
      <c r="AV233" s="146"/>
    </row>
    <row r="234" spans="1:48" ht="89.25" x14ac:dyDescent="0.25">
      <c r="A234" s="151" t="s">
        <v>111</v>
      </c>
      <c r="B234" s="143" t="s">
        <v>88</v>
      </c>
      <c r="C234" s="148" t="s">
        <v>1112</v>
      </c>
      <c r="D234" s="143" t="s">
        <v>100</v>
      </c>
      <c r="E234" s="143" t="s">
        <v>54</v>
      </c>
      <c r="F234" s="143" t="s">
        <v>222</v>
      </c>
      <c r="G234" s="152">
        <v>45875</v>
      </c>
      <c r="H234" s="149">
        <f>MONTH(Table1[[#This Row],[Received Date]])</f>
        <v>8</v>
      </c>
      <c r="I234" s="149">
        <f>YEAR(Table1[[#This Row],[Received Date]])</f>
        <v>2025</v>
      </c>
      <c r="J234" s="150" t="s">
        <v>119</v>
      </c>
      <c r="K234" s="143" t="s">
        <v>134</v>
      </c>
      <c r="L234" s="143" t="str">
        <f t="shared" si="64"/>
        <v>Axle</v>
      </c>
      <c r="M234" s="143">
        <v>899240</v>
      </c>
      <c r="N234" s="143" t="s">
        <v>113</v>
      </c>
      <c r="O234" s="143" t="str">
        <f t="shared" si="73"/>
        <v/>
      </c>
      <c r="P234" s="149" t="str">
        <f t="shared" si="74"/>
        <v/>
      </c>
      <c r="Q234" s="149">
        <f t="shared" si="75"/>
        <v>8</v>
      </c>
      <c r="R234" s="153" t="str">
        <f t="shared" si="72"/>
        <v>don't count</v>
      </c>
      <c r="S234" s="149">
        <v>510071</v>
      </c>
      <c r="T234" s="280">
        <v>45833</v>
      </c>
      <c r="U234" s="149">
        <v>1</v>
      </c>
      <c r="V234" s="161" t="s">
        <v>1074</v>
      </c>
      <c r="W234" s="143" t="s">
        <v>114</v>
      </c>
      <c r="X234" s="143" t="s">
        <v>136</v>
      </c>
      <c r="Y234" s="164" t="s">
        <v>137</v>
      </c>
      <c r="Z234" s="143" t="s">
        <v>144</v>
      </c>
      <c r="AA234" s="143" t="s">
        <v>139</v>
      </c>
      <c r="AB234" s="143" t="s">
        <v>962</v>
      </c>
      <c r="AC234" s="144" t="s">
        <v>97</v>
      </c>
      <c r="AD234" s="144" t="s">
        <v>97</v>
      </c>
      <c r="AE234" s="143"/>
      <c r="AF234" s="143"/>
      <c r="AG234" s="143"/>
      <c r="AH234" s="154"/>
      <c r="AI234" s="143">
        <f t="shared" ca="1" si="69"/>
        <v>159</v>
      </c>
      <c r="AJ234" s="143" t="str">
        <f t="shared" si="70"/>
        <v>Pending</v>
      </c>
      <c r="AK234" s="154"/>
      <c r="AL234" s="155"/>
      <c r="AM234" s="154"/>
      <c r="AN234" s="143"/>
      <c r="AO234" s="155"/>
      <c r="AP234" s="156"/>
      <c r="AQ234" s="141"/>
      <c r="AS234" s="197">
        <v>1200</v>
      </c>
      <c r="AT234" s="197"/>
      <c r="AV234" s="146"/>
    </row>
    <row r="235" spans="1:48" ht="89.25" x14ac:dyDescent="0.25">
      <c r="A235" s="151" t="s">
        <v>111</v>
      </c>
      <c r="B235" s="143" t="s">
        <v>88</v>
      </c>
      <c r="C235" s="148" t="s">
        <v>1113</v>
      </c>
      <c r="D235" s="143" t="s">
        <v>100</v>
      </c>
      <c r="E235" s="143" t="s">
        <v>54</v>
      </c>
      <c r="F235" s="143" t="s">
        <v>222</v>
      </c>
      <c r="G235" s="152">
        <v>45875</v>
      </c>
      <c r="H235" s="149">
        <f>MONTH(Table1[[#This Row],[Received Date]])</f>
        <v>8</v>
      </c>
      <c r="I235" s="149">
        <f>YEAR(Table1[[#This Row],[Received Date]])</f>
        <v>2025</v>
      </c>
      <c r="J235" s="150" t="s">
        <v>120</v>
      </c>
      <c r="K235" s="143" t="s">
        <v>134</v>
      </c>
      <c r="L235" s="143" t="str">
        <f t="shared" si="64"/>
        <v>Axle</v>
      </c>
      <c r="M235" s="143">
        <v>899248</v>
      </c>
      <c r="N235" s="143" t="s">
        <v>113</v>
      </c>
      <c r="O235" s="143" t="str">
        <f t="shared" si="73"/>
        <v/>
      </c>
      <c r="P235" s="149" t="str">
        <f t="shared" si="74"/>
        <v/>
      </c>
      <c r="Q235" s="149">
        <f t="shared" si="75"/>
        <v>8</v>
      </c>
      <c r="R235" s="153" t="str">
        <f t="shared" si="72"/>
        <v>don't count</v>
      </c>
      <c r="S235" s="149">
        <v>510186</v>
      </c>
      <c r="T235" s="280">
        <v>45833</v>
      </c>
      <c r="U235" s="149">
        <v>1</v>
      </c>
      <c r="V235" s="161" t="s">
        <v>1074</v>
      </c>
      <c r="W235" s="143" t="s">
        <v>114</v>
      </c>
      <c r="X235" s="143" t="s">
        <v>136</v>
      </c>
      <c r="Y235" s="164" t="s">
        <v>137</v>
      </c>
      <c r="Z235" s="143" t="s">
        <v>144</v>
      </c>
      <c r="AA235" s="143" t="s">
        <v>139</v>
      </c>
      <c r="AB235" s="143" t="s">
        <v>962</v>
      </c>
      <c r="AC235" s="144" t="s">
        <v>97</v>
      </c>
      <c r="AD235" s="144" t="s">
        <v>97</v>
      </c>
      <c r="AE235" s="143"/>
      <c r="AF235" s="143"/>
      <c r="AG235" s="143"/>
      <c r="AH235" s="154"/>
      <c r="AI235" s="143">
        <f t="shared" ca="1" si="69"/>
        <v>159</v>
      </c>
      <c r="AJ235" s="143" t="str">
        <f t="shared" si="70"/>
        <v>Pending</v>
      </c>
      <c r="AK235" s="154"/>
      <c r="AL235" s="155"/>
      <c r="AM235" s="154"/>
      <c r="AN235" s="143"/>
      <c r="AO235" s="155"/>
      <c r="AP235" s="156"/>
      <c r="AQ235" s="141"/>
      <c r="AS235" s="197">
        <v>1500</v>
      </c>
      <c r="AT235" s="197"/>
      <c r="AV235" s="146"/>
    </row>
    <row r="236" spans="1:48" ht="89.25" x14ac:dyDescent="0.25">
      <c r="A236" s="151" t="s">
        <v>111</v>
      </c>
      <c r="B236" s="143" t="s">
        <v>88</v>
      </c>
      <c r="C236" s="148" t="s">
        <v>1114</v>
      </c>
      <c r="D236" s="143" t="s">
        <v>100</v>
      </c>
      <c r="E236" s="143" t="s">
        <v>54</v>
      </c>
      <c r="F236" s="143" t="s">
        <v>222</v>
      </c>
      <c r="G236" s="152">
        <v>45875</v>
      </c>
      <c r="H236" s="149">
        <f>MONTH(Table1[[#This Row],[Received Date]])</f>
        <v>8</v>
      </c>
      <c r="I236" s="149">
        <f>YEAR(Table1[[#This Row],[Received Date]])</f>
        <v>2025</v>
      </c>
      <c r="J236" s="150" t="s">
        <v>119</v>
      </c>
      <c r="K236" s="143" t="s">
        <v>134</v>
      </c>
      <c r="L236" s="143" t="str">
        <f t="shared" si="64"/>
        <v>Axle</v>
      </c>
      <c r="M236" s="143">
        <v>899251</v>
      </c>
      <c r="N236" s="143" t="s">
        <v>113</v>
      </c>
      <c r="O236" s="143" t="str">
        <f t="shared" si="73"/>
        <v/>
      </c>
      <c r="P236" s="149" t="str">
        <f t="shared" si="74"/>
        <v/>
      </c>
      <c r="Q236" s="149">
        <f t="shared" si="75"/>
        <v>8</v>
      </c>
      <c r="R236" s="153" t="str">
        <f t="shared" si="72"/>
        <v>don't count</v>
      </c>
      <c r="S236" s="149">
        <v>510072</v>
      </c>
      <c r="T236" s="280">
        <v>45833</v>
      </c>
      <c r="U236" s="149">
        <v>1</v>
      </c>
      <c r="V236" s="161" t="s">
        <v>1074</v>
      </c>
      <c r="W236" s="143" t="s">
        <v>114</v>
      </c>
      <c r="X236" s="143" t="s">
        <v>136</v>
      </c>
      <c r="Y236" s="162" t="s">
        <v>137</v>
      </c>
      <c r="Z236" s="143" t="s">
        <v>144</v>
      </c>
      <c r="AA236" s="144" t="s">
        <v>139</v>
      </c>
      <c r="AB236" s="144" t="s">
        <v>962</v>
      </c>
      <c r="AC236" s="144" t="s">
        <v>97</v>
      </c>
      <c r="AD236" s="144" t="s">
        <v>97</v>
      </c>
      <c r="AE236" s="143"/>
      <c r="AF236" s="143"/>
      <c r="AG236" s="143"/>
      <c r="AH236" s="154"/>
      <c r="AI236" s="143">
        <f t="shared" ca="1" si="69"/>
        <v>159</v>
      </c>
      <c r="AJ236" s="143" t="str">
        <f t="shared" si="70"/>
        <v>Pending</v>
      </c>
      <c r="AK236" s="154"/>
      <c r="AL236" s="155"/>
      <c r="AM236" s="154"/>
      <c r="AN236" s="143"/>
      <c r="AO236" s="155"/>
      <c r="AP236" s="156"/>
      <c r="AQ236" s="141"/>
      <c r="AV236" s="146"/>
    </row>
    <row r="237" spans="1:48" ht="89.25" hidden="1" x14ac:dyDescent="0.25">
      <c r="A237" s="151" t="s">
        <v>111</v>
      </c>
      <c r="B237" s="143" t="s">
        <v>88</v>
      </c>
      <c r="C237" s="148" t="s">
        <v>1115</v>
      </c>
      <c r="D237" s="143" t="s">
        <v>89</v>
      </c>
      <c r="E237" s="143" t="s">
        <v>54</v>
      </c>
      <c r="F237" s="143" t="s">
        <v>222</v>
      </c>
      <c r="G237" s="152">
        <v>45875</v>
      </c>
      <c r="H237" s="149">
        <f>MONTH(Table1[[#This Row],[Received Date]])</f>
        <v>8</v>
      </c>
      <c r="I237" s="149">
        <f>YEAR(Table1[[#This Row],[Received Date]])</f>
        <v>2025</v>
      </c>
      <c r="J237" s="155" t="s">
        <v>180</v>
      </c>
      <c r="K237" s="143" t="s">
        <v>1116</v>
      </c>
      <c r="L237" s="143" t="str">
        <f t="shared" si="64"/>
        <v>Cab</v>
      </c>
      <c r="M237" s="143">
        <v>518012</v>
      </c>
      <c r="N237" s="143" t="s">
        <v>113</v>
      </c>
      <c r="O237" s="143" t="str">
        <f t="shared" si="73"/>
        <v/>
      </c>
      <c r="P237" s="149" t="str">
        <f t="shared" si="74"/>
        <v/>
      </c>
      <c r="Q237" s="149" t="str">
        <f t="shared" si="75"/>
        <v/>
      </c>
      <c r="R237" s="153" t="str">
        <f t="shared" si="72"/>
        <v>count</v>
      </c>
      <c r="S237" s="149">
        <v>509213</v>
      </c>
      <c r="T237" s="280">
        <v>45863</v>
      </c>
      <c r="U237" s="149">
        <v>1</v>
      </c>
      <c r="V237" s="16" t="s">
        <v>1117</v>
      </c>
      <c r="W237" s="143" t="s">
        <v>114</v>
      </c>
      <c r="X237" s="143" t="s">
        <v>103</v>
      </c>
      <c r="Y237" s="144" t="s">
        <v>184</v>
      </c>
      <c r="Z237" s="143" t="s">
        <v>144</v>
      </c>
      <c r="AA237" s="144" t="s">
        <v>1118</v>
      </c>
      <c r="AB237" s="144" t="s">
        <v>1044</v>
      </c>
      <c r="AC237" s="144" t="s">
        <v>97</v>
      </c>
      <c r="AD237" s="144" t="s">
        <v>97</v>
      </c>
      <c r="AE237" s="143"/>
      <c r="AF237" s="143"/>
      <c r="AG237" s="143"/>
      <c r="AH237" s="154"/>
      <c r="AI237" s="143">
        <f t="shared" ca="1" si="69"/>
        <v>159</v>
      </c>
      <c r="AJ237" s="143" t="str">
        <f t="shared" si="70"/>
        <v>Pending</v>
      </c>
      <c r="AK237" s="154"/>
      <c r="AL237" s="155"/>
      <c r="AM237" s="154"/>
      <c r="AN237" s="143"/>
      <c r="AO237" s="155"/>
      <c r="AP237" s="156"/>
      <c r="AQ237" s="141"/>
      <c r="AS237" s="197">
        <v>300</v>
      </c>
      <c r="AT237" s="197" t="s">
        <v>824</v>
      </c>
      <c r="AV237" s="146"/>
    </row>
    <row r="238" spans="1:48" ht="89.25" hidden="1" x14ac:dyDescent="0.25">
      <c r="A238" s="151" t="s">
        <v>111</v>
      </c>
      <c r="B238" s="143" t="s">
        <v>88</v>
      </c>
      <c r="C238" s="148" t="s">
        <v>1119</v>
      </c>
      <c r="D238" s="143" t="s">
        <v>89</v>
      </c>
      <c r="E238" s="143" t="s">
        <v>54</v>
      </c>
      <c r="F238" s="143" t="s">
        <v>222</v>
      </c>
      <c r="G238" s="152">
        <v>45875</v>
      </c>
      <c r="H238" s="149">
        <f>MONTH(Table1[[#This Row],[Received Date]])</f>
        <v>8</v>
      </c>
      <c r="I238" s="149">
        <f>YEAR(Table1[[#This Row],[Received Date]])</f>
        <v>2025</v>
      </c>
      <c r="J238" s="155" t="s">
        <v>180</v>
      </c>
      <c r="K238" s="143" t="s">
        <v>1116</v>
      </c>
      <c r="L238" s="143" t="str">
        <f t="shared" si="64"/>
        <v>Cab</v>
      </c>
      <c r="M238" s="143">
        <v>518014</v>
      </c>
      <c r="N238" s="143" t="s">
        <v>113</v>
      </c>
      <c r="O238" s="143" t="str">
        <f t="shared" si="73"/>
        <v/>
      </c>
      <c r="P238" s="149" t="str">
        <f t="shared" si="74"/>
        <v/>
      </c>
      <c r="Q238" s="149" t="str">
        <f t="shared" si="75"/>
        <v/>
      </c>
      <c r="R238" s="153" t="str">
        <f t="shared" si="72"/>
        <v>count</v>
      </c>
      <c r="S238" s="149">
        <v>509211</v>
      </c>
      <c r="T238" s="280">
        <v>45863</v>
      </c>
      <c r="U238" s="149">
        <v>1</v>
      </c>
      <c r="V238" s="143" t="s">
        <v>1046</v>
      </c>
      <c r="W238" s="143" t="s">
        <v>114</v>
      </c>
      <c r="X238" s="143" t="s">
        <v>103</v>
      </c>
      <c r="Y238" s="143" t="s">
        <v>184</v>
      </c>
      <c r="Z238" s="143" t="s">
        <v>144</v>
      </c>
      <c r="AA238" s="143" t="s">
        <v>1047</v>
      </c>
      <c r="AB238" s="143" t="s">
        <v>1044</v>
      </c>
      <c r="AC238" s="143" t="s">
        <v>97</v>
      </c>
      <c r="AD238" s="143" t="s">
        <v>97</v>
      </c>
      <c r="AE238" s="143"/>
      <c r="AF238" s="143"/>
      <c r="AG238" s="143"/>
      <c r="AH238" s="154"/>
      <c r="AI238" s="143">
        <f t="shared" ref="AI238:AI270" ca="1" si="76">IF(ISBLANK(G238), "",IF(ISBLANK(AK238), TODAY()-G238, "Closed"))</f>
        <v>159</v>
      </c>
      <c r="AJ238" s="143" t="str">
        <f t="shared" ref="AJ238:AJ269" si="77">IF(ISBLANK(G238),"", IF(ISBLANK(AK238), "Pending", DATEDIF(G238,AK238,"d")))</f>
        <v>Pending</v>
      </c>
      <c r="AK238" s="154"/>
      <c r="AL238" s="155"/>
      <c r="AM238" s="154"/>
      <c r="AN238" s="143"/>
      <c r="AO238" s="155"/>
      <c r="AP238" s="156"/>
      <c r="AQ238" s="141"/>
      <c r="AT238" s="141" t="s">
        <v>824</v>
      </c>
      <c r="AV238" s="146"/>
    </row>
    <row r="239" spans="1:48" ht="89.25" x14ac:dyDescent="0.25">
      <c r="A239" s="151" t="s">
        <v>111</v>
      </c>
      <c r="B239" s="143" t="s">
        <v>88</v>
      </c>
      <c r="C239" s="148" t="s">
        <v>1120</v>
      </c>
      <c r="D239" s="143" t="s">
        <v>100</v>
      </c>
      <c r="E239" s="143" t="s">
        <v>54</v>
      </c>
      <c r="F239" s="143" t="s">
        <v>222</v>
      </c>
      <c r="G239" s="152">
        <v>45875</v>
      </c>
      <c r="H239" s="149">
        <f>MONTH(Table1[[#This Row],[Received Date]])</f>
        <v>8</v>
      </c>
      <c r="I239" s="149">
        <f>YEAR(Table1[[#This Row],[Received Date]])</f>
        <v>2025</v>
      </c>
      <c r="J239" s="150" t="s">
        <v>119</v>
      </c>
      <c r="K239" s="143" t="s">
        <v>134</v>
      </c>
      <c r="L239" s="143" t="str">
        <f t="shared" si="64"/>
        <v>Axle</v>
      </c>
      <c r="M239" s="143" t="s">
        <v>1121</v>
      </c>
      <c r="N239" s="143" t="s">
        <v>113</v>
      </c>
      <c r="O239" s="143" t="str">
        <f t="shared" si="73"/>
        <v/>
      </c>
      <c r="P239" s="149" t="str">
        <f t="shared" si="74"/>
        <v/>
      </c>
      <c r="Q239" s="149" t="str">
        <f t="shared" si="75"/>
        <v/>
      </c>
      <c r="R239" s="153" t="s">
        <v>169</v>
      </c>
      <c r="S239" s="149">
        <v>510188</v>
      </c>
      <c r="T239" s="280">
        <v>45833</v>
      </c>
      <c r="U239" s="149">
        <v>1</v>
      </c>
      <c r="V239" s="161" t="s">
        <v>1122</v>
      </c>
      <c r="W239" s="143" t="s">
        <v>114</v>
      </c>
      <c r="X239" s="143" t="s">
        <v>136</v>
      </c>
      <c r="Y239" s="164" t="s">
        <v>137</v>
      </c>
      <c r="Z239" s="143" t="s">
        <v>144</v>
      </c>
      <c r="AA239" s="143" t="s">
        <v>139</v>
      </c>
      <c r="AB239" s="143" t="s">
        <v>962</v>
      </c>
      <c r="AC239" s="144" t="s">
        <v>97</v>
      </c>
      <c r="AD239" s="144" t="s">
        <v>97</v>
      </c>
      <c r="AE239" s="143"/>
      <c r="AF239" s="143"/>
      <c r="AG239" s="143"/>
      <c r="AH239" s="154"/>
      <c r="AI239" s="143">
        <f t="shared" ca="1" si="76"/>
        <v>159</v>
      </c>
      <c r="AJ239" s="143" t="str">
        <f t="shared" si="77"/>
        <v>Pending</v>
      </c>
      <c r="AK239" s="154"/>
      <c r="AL239" s="155"/>
      <c r="AM239" s="154"/>
      <c r="AN239" s="143"/>
      <c r="AO239" s="155"/>
      <c r="AP239" s="156"/>
      <c r="AQ239" s="141"/>
      <c r="AV239" s="146"/>
    </row>
    <row r="240" spans="1:48" ht="89.25" x14ac:dyDescent="0.25">
      <c r="A240" s="151" t="s">
        <v>111</v>
      </c>
      <c r="B240" s="143" t="s">
        <v>88</v>
      </c>
      <c r="C240" s="148" t="s">
        <v>1123</v>
      </c>
      <c r="D240" s="143" t="s">
        <v>100</v>
      </c>
      <c r="E240" s="143" t="s">
        <v>54</v>
      </c>
      <c r="F240" s="143" t="s">
        <v>222</v>
      </c>
      <c r="G240" s="152">
        <v>45875</v>
      </c>
      <c r="H240" s="149">
        <f>MONTH(Table1[[#This Row],[Received Date]])</f>
        <v>8</v>
      </c>
      <c r="I240" s="149">
        <f>YEAR(Table1[[#This Row],[Received Date]])</f>
        <v>2025</v>
      </c>
      <c r="J240" s="150" t="s">
        <v>120</v>
      </c>
      <c r="K240" s="143" t="s">
        <v>134</v>
      </c>
      <c r="L240" s="143" t="str">
        <f t="shared" si="64"/>
        <v>Axle</v>
      </c>
      <c r="M240" s="143">
        <v>899253</v>
      </c>
      <c r="N240" s="143" t="s">
        <v>113</v>
      </c>
      <c r="O240" s="143" t="str">
        <f t="shared" si="73"/>
        <v/>
      </c>
      <c r="P240" s="149" t="str">
        <f t="shared" si="74"/>
        <v/>
      </c>
      <c r="Q240" s="149">
        <f t="shared" si="75"/>
        <v>8</v>
      </c>
      <c r="R240" s="153" t="str">
        <f t="shared" ref="R240:R284" si="78">IF(OR(O240="Email",P240=2, Q240=8), "don't count", "count")</f>
        <v>don't count</v>
      </c>
      <c r="S240" s="149">
        <v>510185</v>
      </c>
      <c r="T240" s="280">
        <v>45833</v>
      </c>
      <c r="U240" s="149">
        <v>1</v>
      </c>
      <c r="V240" s="161" t="s">
        <v>1074</v>
      </c>
      <c r="W240" s="143" t="s">
        <v>114</v>
      </c>
      <c r="X240" s="143" t="s">
        <v>136</v>
      </c>
      <c r="Y240" s="164" t="s">
        <v>137</v>
      </c>
      <c r="Z240" s="143" t="s">
        <v>144</v>
      </c>
      <c r="AA240" s="143" t="s">
        <v>139</v>
      </c>
      <c r="AB240" s="143" t="s">
        <v>962</v>
      </c>
      <c r="AC240" s="143" t="s">
        <v>97</v>
      </c>
      <c r="AD240" s="143" t="s">
        <v>97</v>
      </c>
      <c r="AE240" s="143"/>
      <c r="AF240" s="143"/>
      <c r="AG240" s="143"/>
      <c r="AH240" s="154"/>
      <c r="AI240" s="143">
        <f t="shared" ca="1" si="76"/>
        <v>159</v>
      </c>
      <c r="AJ240" s="143" t="str">
        <f t="shared" si="77"/>
        <v>Pending</v>
      </c>
      <c r="AK240" s="154"/>
      <c r="AL240" s="155"/>
      <c r="AM240" s="154"/>
      <c r="AN240" s="143"/>
      <c r="AO240" s="155"/>
      <c r="AP240" s="156"/>
      <c r="AQ240" s="141"/>
      <c r="AS240" s="197">
        <v>2100</v>
      </c>
      <c r="AT240" s="197"/>
      <c r="AV240" s="146"/>
    </row>
    <row r="241" spans="1:48" ht="89.25" x14ac:dyDescent="0.25">
      <c r="A241" s="151" t="s">
        <v>111</v>
      </c>
      <c r="B241" s="143" t="s">
        <v>88</v>
      </c>
      <c r="C241" s="148" t="s">
        <v>1124</v>
      </c>
      <c r="D241" s="143" t="s">
        <v>100</v>
      </c>
      <c r="E241" s="143" t="s">
        <v>54</v>
      </c>
      <c r="F241" s="143" t="s">
        <v>222</v>
      </c>
      <c r="G241" s="152">
        <v>45875</v>
      </c>
      <c r="H241" s="149">
        <f>MONTH(Table1[[#This Row],[Received Date]])</f>
        <v>8</v>
      </c>
      <c r="I241" s="149">
        <f>YEAR(Table1[[#This Row],[Received Date]])</f>
        <v>2025</v>
      </c>
      <c r="J241" s="150" t="s">
        <v>1059</v>
      </c>
      <c r="K241" s="143" t="s">
        <v>134</v>
      </c>
      <c r="L241" s="143" t="str">
        <f t="shared" si="64"/>
        <v>Axle</v>
      </c>
      <c r="M241" s="143">
        <v>899254</v>
      </c>
      <c r="N241" s="143" t="s">
        <v>113</v>
      </c>
      <c r="O241" s="143" t="str">
        <f t="shared" si="73"/>
        <v/>
      </c>
      <c r="P241" s="149" t="str">
        <f t="shared" si="74"/>
        <v/>
      </c>
      <c r="Q241" s="149">
        <f t="shared" si="75"/>
        <v>8</v>
      </c>
      <c r="R241" s="153" t="str">
        <f t="shared" si="78"/>
        <v>don't count</v>
      </c>
      <c r="S241" s="149">
        <v>510394</v>
      </c>
      <c r="T241" s="280">
        <v>45833</v>
      </c>
      <c r="U241" s="149">
        <v>1</v>
      </c>
      <c r="V241" s="161" t="s">
        <v>1074</v>
      </c>
      <c r="W241" s="143" t="s">
        <v>114</v>
      </c>
      <c r="X241" s="143" t="s">
        <v>136</v>
      </c>
      <c r="Y241" s="164" t="s">
        <v>137</v>
      </c>
      <c r="Z241" s="143" t="s">
        <v>144</v>
      </c>
      <c r="AA241" s="143" t="s">
        <v>139</v>
      </c>
      <c r="AB241" s="143" t="s">
        <v>962</v>
      </c>
      <c r="AC241" s="144" t="s">
        <v>97</v>
      </c>
      <c r="AD241" s="144" t="s">
        <v>97</v>
      </c>
      <c r="AE241" s="143"/>
      <c r="AF241" s="143"/>
      <c r="AG241" s="143"/>
      <c r="AH241" s="154"/>
      <c r="AI241" s="143">
        <f t="shared" ca="1" si="76"/>
        <v>159</v>
      </c>
      <c r="AJ241" s="143" t="str">
        <f t="shared" si="77"/>
        <v>Pending</v>
      </c>
      <c r="AK241" s="154"/>
      <c r="AL241" s="155"/>
      <c r="AM241" s="154"/>
      <c r="AN241" s="143"/>
      <c r="AO241" s="155"/>
      <c r="AP241" s="156"/>
      <c r="AQ241" s="141"/>
      <c r="AV241" s="146"/>
    </row>
    <row r="242" spans="1:48" ht="89.25" hidden="1" x14ac:dyDescent="0.25">
      <c r="A242" s="151" t="s">
        <v>111</v>
      </c>
      <c r="B242" s="143" t="s">
        <v>88</v>
      </c>
      <c r="C242" s="148" t="s">
        <v>1125</v>
      </c>
      <c r="D242" s="143" t="s">
        <v>89</v>
      </c>
      <c r="E242" s="143" t="s">
        <v>54</v>
      </c>
      <c r="F242" s="143" t="s">
        <v>222</v>
      </c>
      <c r="G242" s="152">
        <v>45876</v>
      </c>
      <c r="H242" s="149">
        <f>MONTH(Table1[[#This Row],[Received Date]])</f>
        <v>8</v>
      </c>
      <c r="I242" s="149">
        <f>YEAR(Table1[[#This Row],[Received Date]])</f>
        <v>2025</v>
      </c>
      <c r="J242" s="155" t="s">
        <v>1126</v>
      </c>
      <c r="K242" s="143" t="s">
        <v>253</v>
      </c>
      <c r="L242" s="143" t="str">
        <f t="shared" si="64"/>
        <v>Deck</v>
      </c>
      <c r="M242" s="143">
        <v>518022</v>
      </c>
      <c r="N242" s="143" t="s">
        <v>113</v>
      </c>
      <c r="O242" s="143" t="str">
        <f t="shared" si="73"/>
        <v/>
      </c>
      <c r="P242" s="149" t="str">
        <f t="shared" si="74"/>
        <v/>
      </c>
      <c r="Q242" s="149" t="str">
        <f t="shared" si="75"/>
        <v/>
      </c>
      <c r="R242" s="153" t="str">
        <f t="shared" si="78"/>
        <v>count</v>
      </c>
      <c r="S242" s="149">
        <v>508195</v>
      </c>
      <c r="T242" s="280">
        <v>45833</v>
      </c>
      <c r="U242" s="149">
        <v>1</v>
      </c>
      <c r="V242" s="143" t="s">
        <v>1127</v>
      </c>
      <c r="W242" s="143" t="s">
        <v>114</v>
      </c>
      <c r="X242" s="143" t="s">
        <v>931</v>
      </c>
      <c r="Y242" s="143" t="s">
        <v>184</v>
      </c>
      <c r="Z242" s="143" t="s">
        <v>144</v>
      </c>
      <c r="AA242" s="143" t="s">
        <v>1054</v>
      </c>
      <c r="AB242" s="143" t="s">
        <v>1055</v>
      </c>
      <c r="AC242" s="143" t="s">
        <v>97</v>
      </c>
      <c r="AD242" s="143" t="s">
        <v>97</v>
      </c>
      <c r="AE242" s="143"/>
      <c r="AF242" s="143"/>
      <c r="AG242" s="143"/>
      <c r="AH242" s="154"/>
      <c r="AI242" s="143">
        <f t="shared" ca="1" si="76"/>
        <v>158</v>
      </c>
      <c r="AJ242" s="143" t="str">
        <f t="shared" si="77"/>
        <v>Pending</v>
      </c>
      <c r="AK242" s="154"/>
      <c r="AL242" s="155"/>
      <c r="AM242" s="154"/>
      <c r="AN242" s="143"/>
      <c r="AO242" s="155"/>
      <c r="AP242" s="156"/>
      <c r="AQ242" s="141"/>
      <c r="AV242" s="146"/>
    </row>
    <row r="243" spans="1:48" ht="89.25" hidden="1" x14ac:dyDescent="0.25">
      <c r="A243" s="151" t="s">
        <v>111</v>
      </c>
      <c r="B243" s="143" t="s">
        <v>88</v>
      </c>
      <c r="C243" s="148" t="s">
        <v>1128</v>
      </c>
      <c r="D243" s="143" t="s">
        <v>89</v>
      </c>
      <c r="E243" s="143" t="s">
        <v>54</v>
      </c>
      <c r="F243" s="143" t="s">
        <v>222</v>
      </c>
      <c r="G243" s="152">
        <v>45876</v>
      </c>
      <c r="H243" s="149">
        <f>MONTH(Table1[[#This Row],[Received Date]])</f>
        <v>8</v>
      </c>
      <c r="I243" s="149">
        <f>YEAR(Table1[[#This Row],[Received Date]])</f>
        <v>2025</v>
      </c>
      <c r="J243" s="155" t="s">
        <v>270</v>
      </c>
      <c r="K243" s="143" t="s">
        <v>312</v>
      </c>
      <c r="L243" s="143" t="str">
        <f t="shared" si="64"/>
        <v>Deck</v>
      </c>
      <c r="M243" s="143">
        <v>518023</v>
      </c>
      <c r="N243" s="143" t="s">
        <v>113</v>
      </c>
      <c r="O243" s="143" t="str">
        <f t="shared" si="73"/>
        <v/>
      </c>
      <c r="P243" s="149" t="str">
        <f t="shared" si="74"/>
        <v/>
      </c>
      <c r="Q243" s="149" t="str">
        <f t="shared" si="75"/>
        <v/>
      </c>
      <c r="R243" s="153" t="str">
        <f t="shared" si="78"/>
        <v>count</v>
      </c>
      <c r="S243" s="149">
        <v>509621</v>
      </c>
      <c r="T243" s="280">
        <v>45863</v>
      </c>
      <c r="U243" s="149">
        <v>1</v>
      </c>
      <c r="V243" s="143" t="s">
        <v>1129</v>
      </c>
      <c r="W243" s="143" t="s">
        <v>114</v>
      </c>
      <c r="X243" s="143" t="s">
        <v>931</v>
      </c>
      <c r="Y243" s="143" t="s">
        <v>184</v>
      </c>
      <c r="Z243" s="143" t="s">
        <v>144</v>
      </c>
      <c r="AA243" s="143" t="s">
        <v>1054</v>
      </c>
      <c r="AB243" s="143" t="s">
        <v>1055</v>
      </c>
      <c r="AC243" s="143" t="s">
        <v>97</v>
      </c>
      <c r="AD243" s="143" t="s">
        <v>97</v>
      </c>
      <c r="AE243" s="143"/>
      <c r="AF243" s="143"/>
      <c r="AG243" s="143"/>
      <c r="AH243" s="154"/>
      <c r="AI243" s="143">
        <f t="shared" ca="1" si="76"/>
        <v>158</v>
      </c>
      <c r="AJ243" s="143" t="str">
        <f t="shared" si="77"/>
        <v>Pending</v>
      </c>
      <c r="AK243" s="154"/>
      <c r="AL243" s="155"/>
      <c r="AM243" s="154"/>
      <c r="AN243" s="143"/>
      <c r="AO243" s="155"/>
      <c r="AP243" s="156"/>
      <c r="AQ243" s="141"/>
      <c r="AV243" s="146"/>
    </row>
    <row r="244" spans="1:48" ht="70.150000000000006" hidden="1" customHeight="1" x14ac:dyDescent="0.25">
      <c r="A244" s="151" t="s">
        <v>87</v>
      </c>
      <c r="B244" s="143" t="s">
        <v>140</v>
      </c>
      <c r="C244" s="148" t="s">
        <v>1130</v>
      </c>
      <c r="D244" s="143" t="s">
        <v>100</v>
      </c>
      <c r="E244" s="143" t="s">
        <v>54</v>
      </c>
      <c r="F244" s="143" t="s">
        <v>222</v>
      </c>
      <c r="G244" s="152">
        <v>45877</v>
      </c>
      <c r="H244" s="149">
        <f>MONTH(Table1[[#This Row],[Received Date]])</f>
        <v>8</v>
      </c>
      <c r="I244" s="149">
        <f>YEAR(Table1[[#This Row],[Received Date]])</f>
        <v>2025</v>
      </c>
      <c r="J244" s="155" t="s">
        <v>1131</v>
      </c>
      <c r="K244" s="143" t="s">
        <v>1132</v>
      </c>
      <c r="L244" s="143" t="str">
        <f t="shared" si="64"/>
        <v>Other</v>
      </c>
      <c r="M244" s="143">
        <v>899238</v>
      </c>
      <c r="N244" s="143" t="s">
        <v>113</v>
      </c>
      <c r="O244" s="143" t="str">
        <f t="shared" si="73"/>
        <v/>
      </c>
      <c r="P244" s="149" t="str">
        <f t="shared" si="74"/>
        <v/>
      </c>
      <c r="Q244" s="149">
        <f t="shared" si="75"/>
        <v>8</v>
      </c>
      <c r="R244" s="153" t="str">
        <f t="shared" si="78"/>
        <v>don't count</v>
      </c>
      <c r="S244" s="191" t="s">
        <v>1133</v>
      </c>
      <c r="T244" s="280">
        <v>45863</v>
      </c>
      <c r="U244" s="149">
        <v>1</v>
      </c>
      <c r="V244" s="143" t="s">
        <v>1134</v>
      </c>
      <c r="W244" s="143" t="s">
        <v>114</v>
      </c>
      <c r="X244" s="143" t="s">
        <v>143</v>
      </c>
      <c r="Y244" s="143" t="s">
        <v>142</v>
      </c>
      <c r="Z244" s="143" t="s">
        <v>144</v>
      </c>
      <c r="AA244" s="143" t="s">
        <v>1135</v>
      </c>
      <c r="AB244" s="143" t="s">
        <v>1136</v>
      </c>
      <c r="AC244" s="143" t="s">
        <v>97</v>
      </c>
      <c r="AD244" s="143" t="s">
        <v>97</v>
      </c>
      <c r="AE244" s="143"/>
      <c r="AF244" s="143"/>
      <c r="AG244" s="143"/>
      <c r="AH244" s="154"/>
      <c r="AI244" s="143">
        <f t="shared" ca="1" si="76"/>
        <v>157</v>
      </c>
      <c r="AJ244" s="143" t="str">
        <f t="shared" si="77"/>
        <v>Pending</v>
      </c>
      <c r="AK244" s="154"/>
      <c r="AL244" s="155"/>
      <c r="AM244" s="154"/>
      <c r="AN244" s="143"/>
      <c r="AO244" s="155"/>
      <c r="AP244" s="156"/>
      <c r="AQ244" s="141"/>
      <c r="AV244" s="146"/>
    </row>
    <row r="245" spans="1:48" ht="89.45" hidden="1" customHeight="1" x14ac:dyDescent="0.25">
      <c r="A245" s="151" t="s">
        <v>111</v>
      </c>
      <c r="B245" s="143" t="s">
        <v>88</v>
      </c>
      <c r="C245" s="148" t="s">
        <v>1137</v>
      </c>
      <c r="D245" s="143" t="s">
        <v>89</v>
      </c>
      <c r="E245" s="143" t="s">
        <v>54</v>
      </c>
      <c r="F245" s="143" t="s">
        <v>222</v>
      </c>
      <c r="G245" s="152">
        <v>45877</v>
      </c>
      <c r="H245" s="149">
        <f>MONTH(Table1[[#This Row],[Received Date]])</f>
        <v>8</v>
      </c>
      <c r="I245" s="149">
        <f>YEAR(Table1[[#This Row],[Received Date]])</f>
        <v>2025</v>
      </c>
      <c r="J245" s="155" t="s">
        <v>119</v>
      </c>
      <c r="K245" s="143" t="s">
        <v>134</v>
      </c>
      <c r="L245" s="143" t="str">
        <f t="shared" si="64"/>
        <v>Axle</v>
      </c>
      <c r="M245" s="143">
        <v>518024</v>
      </c>
      <c r="N245" s="143" t="s">
        <v>113</v>
      </c>
      <c r="O245" s="143" t="str">
        <f t="shared" si="73"/>
        <v/>
      </c>
      <c r="P245" s="149" t="str">
        <f t="shared" si="74"/>
        <v/>
      </c>
      <c r="Q245" s="149" t="str">
        <f t="shared" si="75"/>
        <v/>
      </c>
      <c r="R245" s="153" t="str">
        <f t="shared" si="78"/>
        <v>count</v>
      </c>
      <c r="S245" s="149">
        <v>509711</v>
      </c>
      <c r="T245" s="280">
        <v>45833</v>
      </c>
      <c r="U245" s="149">
        <v>1</v>
      </c>
      <c r="V245" s="143" t="s">
        <v>1138</v>
      </c>
      <c r="W245" s="143" t="s">
        <v>109</v>
      </c>
      <c r="X245" s="143" t="s">
        <v>206</v>
      </c>
      <c r="Y245" s="143" t="s">
        <v>137</v>
      </c>
      <c r="Z245" s="143" t="s">
        <v>144</v>
      </c>
      <c r="AA245" s="143" t="s">
        <v>207</v>
      </c>
      <c r="AB245" s="143" t="s">
        <v>208</v>
      </c>
      <c r="AC245" s="143" t="s">
        <v>97</v>
      </c>
      <c r="AD245" s="154" t="s">
        <v>97</v>
      </c>
      <c r="AE245" s="143"/>
      <c r="AF245" s="143"/>
      <c r="AG245" s="143"/>
      <c r="AH245" s="154"/>
      <c r="AI245" s="143">
        <f t="shared" ca="1" si="76"/>
        <v>157</v>
      </c>
      <c r="AJ245" s="143" t="str">
        <f t="shared" si="77"/>
        <v>Pending</v>
      </c>
      <c r="AK245" s="154"/>
      <c r="AL245" s="155"/>
      <c r="AM245" s="154"/>
      <c r="AN245" s="143"/>
      <c r="AO245" s="155"/>
      <c r="AP245" s="156"/>
      <c r="AQ245" s="141"/>
      <c r="AV245" s="146"/>
    </row>
    <row r="246" spans="1:48" ht="89.25" hidden="1" x14ac:dyDescent="0.25">
      <c r="A246" s="151" t="s">
        <v>111</v>
      </c>
      <c r="B246" s="143" t="s">
        <v>88</v>
      </c>
      <c r="C246" s="148" t="s">
        <v>1139</v>
      </c>
      <c r="D246" s="143" t="s">
        <v>89</v>
      </c>
      <c r="E246" s="143" t="s">
        <v>54</v>
      </c>
      <c r="F246" s="143" t="s">
        <v>222</v>
      </c>
      <c r="G246" s="152">
        <v>45882</v>
      </c>
      <c r="H246" s="149">
        <f>MONTH(Table1[[#This Row],[Received Date]])</f>
        <v>8</v>
      </c>
      <c r="I246" s="149">
        <f>YEAR(Table1[[#This Row],[Received Date]])</f>
        <v>2025</v>
      </c>
      <c r="J246" s="155" t="s">
        <v>1140</v>
      </c>
      <c r="K246" s="143" t="s">
        <v>1141</v>
      </c>
      <c r="L246" s="143" t="str">
        <f t="shared" si="64"/>
        <v>Other</v>
      </c>
      <c r="M246" s="143">
        <v>954443</v>
      </c>
      <c r="N246" s="143" t="s">
        <v>113</v>
      </c>
      <c r="O246" s="143" t="str">
        <f t="shared" si="73"/>
        <v/>
      </c>
      <c r="P246" s="149" t="str">
        <f t="shared" si="74"/>
        <v/>
      </c>
      <c r="Q246" s="149" t="str">
        <f t="shared" si="75"/>
        <v/>
      </c>
      <c r="R246" s="153" t="str">
        <f t="shared" si="78"/>
        <v>count</v>
      </c>
      <c r="S246" s="149">
        <v>510662</v>
      </c>
      <c r="T246" s="280">
        <v>45833</v>
      </c>
      <c r="U246" s="149">
        <v>1</v>
      </c>
      <c r="V246" s="143" t="s">
        <v>1142</v>
      </c>
      <c r="W246" s="143" t="s">
        <v>872</v>
      </c>
      <c r="X246" s="143" t="s">
        <v>931</v>
      </c>
      <c r="Y246" s="143"/>
      <c r="Z246" s="143" t="s">
        <v>144</v>
      </c>
      <c r="AA246" s="143"/>
      <c r="AB246" s="143"/>
      <c r="AC246" s="144"/>
      <c r="AD246" s="144"/>
      <c r="AE246" s="143"/>
      <c r="AF246" s="143"/>
      <c r="AG246" s="143"/>
      <c r="AH246" s="154"/>
      <c r="AI246" s="143">
        <f t="shared" ca="1" si="76"/>
        <v>152</v>
      </c>
      <c r="AJ246" s="143" t="str">
        <f t="shared" si="77"/>
        <v>Pending</v>
      </c>
      <c r="AK246" s="154"/>
      <c r="AL246" s="155"/>
      <c r="AM246" s="154"/>
      <c r="AN246" s="143"/>
      <c r="AO246" s="155"/>
      <c r="AP246" s="156"/>
      <c r="AQ246" s="141"/>
      <c r="AV246" s="146"/>
    </row>
    <row r="247" spans="1:48" ht="89.45" customHeight="1" x14ac:dyDescent="0.25">
      <c r="A247" s="151" t="s">
        <v>111</v>
      </c>
      <c r="B247" s="143" t="s">
        <v>88</v>
      </c>
      <c r="C247" s="148" t="s">
        <v>1143</v>
      </c>
      <c r="D247" s="143" t="s">
        <v>100</v>
      </c>
      <c r="E247" s="143" t="s">
        <v>54</v>
      </c>
      <c r="F247" s="143" t="s">
        <v>222</v>
      </c>
      <c r="G247" s="152">
        <v>45882</v>
      </c>
      <c r="H247" s="149">
        <f>MONTH(Table1[[#This Row],[Received Date]])</f>
        <v>8</v>
      </c>
      <c r="I247" s="149">
        <f>YEAR(Table1[[#This Row],[Received Date]])</f>
        <v>2025</v>
      </c>
      <c r="J247" s="150" t="s">
        <v>1059</v>
      </c>
      <c r="K247" s="143" t="s">
        <v>134</v>
      </c>
      <c r="L247" s="143" t="str">
        <f t="shared" si="64"/>
        <v>Axle</v>
      </c>
      <c r="M247" s="143">
        <v>899270</v>
      </c>
      <c r="N247" s="143" t="s">
        <v>113</v>
      </c>
      <c r="O247" s="143" t="str">
        <f t="shared" si="73"/>
        <v/>
      </c>
      <c r="P247" s="149" t="str">
        <f t="shared" si="74"/>
        <v/>
      </c>
      <c r="Q247" s="149">
        <f t="shared" si="75"/>
        <v>8</v>
      </c>
      <c r="R247" s="153" t="str">
        <f t="shared" si="78"/>
        <v>don't count</v>
      </c>
      <c r="S247" s="149">
        <v>510395</v>
      </c>
      <c r="T247" s="280">
        <v>45863</v>
      </c>
      <c r="U247" s="149">
        <v>1</v>
      </c>
      <c r="V247" s="161" t="s">
        <v>1074</v>
      </c>
      <c r="W247" s="143" t="s">
        <v>114</v>
      </c>
      <c r="X247" s="143" t="s">
        <v>136</v>
      </c>
      <c r="Y247" s="164" t="s">
        <v>137</v>
      </c>
      <c r="Z247" s="143" t="s">
        <v>144</v>
      </c>
      <c r="AA247" s="143" t="s">
        <v>139</v>
      </c>
      <c r="AB247" s="143" t="s">
        <v>962</v>
      </c>
      <c r="AC247" s="144" t="s">
        <v>97</v>
      </c>
      <c r="AD247" s="144" t="s">
        <v>97</v>
      </c>
      <c r="AE247" s="143"/>
      <c r="AF247" s="143"/>
      <c r="AG247" s="143"/>
      <c r="AH247" s="154"/>
      <c r="AI247" s="143">
        <f t="shared" ca="1" si="76"/>
        <v>152</v>
      </c>
      <c r="AJ247" s="143" t="str">
        <f t="shared" si="77"/>
        <v>Pending</v>
      </c>
      <c r="AK247" s="154"/>
      <c r="AL247" s="155"/>
      <c r="AM247" s="154"/>
      <c r="AN247" s="143"/>
      <c r="AO247" s="155"/>
      <c r="AP247" s="156"/>
      <c r="AQ247" s="141"/>
      <c r="AV247" s="146"/>
    </row>
    <row r="248" spans="1:48" ht="89.25" hidden="1" x14ac:dyDescent="0.25">
      <c r="A248" s="151" t="s">
        <v>111</v>
      </c>
      <c r="B248" s="143" t="s">
        <v>88</v>
      </c>
      <c r="C248" s="148" t="s">
        <v>1144</v>
      </c>
      <c r="D248" s="143" t="s">
        <v>89</v>
      </c>
      <c r="E248" s="143" t="s">
        <v>54</v>
      </c>
      <c r="F248" s="143" t="s">
        <v>222</v>
      </c>
      <c r="G248" s="152">
        <v>45882</v>
      </c>
      <c r="H248" s="149">
        <f>MONTH(Table1[[#This Row],[Received Date]])</f>
        <v>8</v>
      </c>
      <c r="I248" s="149">
        <f>YEAR(Table1[[#This Row],[Received Date]])</f>
        <v>2025</v>
      </c>
      <c r="J248" s="155" t="s">
        <v>1145</v>
      </c>
      <c r="K248" s="143" t="s">
        <v>1146</v>
      </c>
      <c r="L248" s="143" t="str">
        <f t="shared" si="64"/>
        <v>Other</v>
      </c>
      <c r="M248" s="143">
        <v>954444</v>
      </c>
      <c r="N248" s="143" t="s">
        <v>113</v>
      </c>
      <c r="O248" s="143" t="str">
        <f t="shared" si="73"/>
        <v/>
      </c>
      <c r="P248" s="149" t="str">
        <f t="shared" si="74"/>
        <v/>
      </c>
      <c r="Q248" s="149" t="str">
        <f t="shared" si="75"/>
        <v/>
      </c>
      <c r="R248" s="153" t="str">
        <f t="shared" si="78"/>
        <v>count</v>
      </c>
      <c r="S248" s="149"/>
      <c r="T248" s="280">
        <v>45863</v>
      </c>
      <c r="U248" s="149">
        <v>1</v>
      </c>
      <c r="V248" s="143" t="s">
        <v>1142</v>
      </c>
      <c r="W248" s="143" t="s">
        <v>872</v>
      </c>
      <c r="X248" s="143" t="s">
        <v>1147</v>
      </c>
      <c r="Y248" s="143"/>
      <c r="Z248" s="143" t="s">
        <v>144</v>
      </c>
      <c r="AA248" s="141"/>
      <c r="AB248" s="143"/>
      <c r="AC248" s="143"/>
      <c r="AD248" s="143"/>
      <c r="AE248" s="143"/>
      <c r="AF248" s="143"/>
      <c r="AG248" s="143"/>
      <c r="AH248" s="154"/>
      <c r="AI248" s="143">
        <f t="shared" ca="1" si="76"/>
        <v>152</v>
      </c>
      <c r="AJ248" s="143" t="str">
        <f t="shared" si="77"/>
        <v>Pending</v>
      </c>
      <c r="AK248" s="154"/>
      <c r="AL248" s="155"/>
      <c r="AM248" s="154"/>
      <c r="AN248" s="143"/>
      <c r="AO248" s="155"/>
      <c r="AP248" s="156"/>
      <c r="AQ248" s="141"/>
      <c r="AV248" s="146"/>
    </row>
    <row r="249" spans="1:48" ht="90" hidden="1" customHeight="1" x14ac:dyDescent="0.25">
      <c r="A249" s="151" t="s">
        <v>111</v>
      </c>
      <c r="B249" s="143" t="s">
        <v>95</v>
      </c>
      <c r="C249" s="148" t="s">
        <v>1148</v>
      </c>
      <c r="D249" s="143" t="s">
        <v>89</v>
      </c>
      <c r="E249" s="143" t="s">
        <v>54</v>
      </c>
      <c r="F249" s="143" t="s">
        <v>222</v>
      </c>
      <c r="G249" s="152">
        <v>45882</v>
      </c>
      <c r="H249" s="149">
        <f>MONTH(Table1[[#This Row],[Received Date]])</f>
        <v>8</v>
      </c>
      <c r="I249" s="149">
        <f>YEAR(Table1[[#This Row],[Received Date]])</f>
        <v>2025</v>
      </c>
      <c r="J249" s="155" t="s">
        <v>180</v>
      </c>
      <c r="K249" s="143" t="s">
        <v>324</v>
      </c>
      <c r="L249" s="143" t="str">
        <f t="shared" si="64"/>
        <v>Cab</v>
      </c>
      <c r="M249" s="143"/>
      <c r="N249" s="143" t="s">
        <v>113</v>
      </c>
      <c r="O249" s="143" t="str">
        <f t="shared" si="73"/>
        <v/>
      </c>
      <c r="P249" s="149" t="str">
        <f t="shared" si="74"/>
        <v/>
      </c>
      <c r="Q249" s="149" t="str">
        <f t="shared" si="75"/>
        <v/>
      </c>
      <c r="R249" s="153" t="str">
        <f t="shared" si="78"/>
        <v>count</v>
      </c>
      <c r="S249" s="149"/>
      <c r="T249" s="268"/>
      <c r="U249" s="149"/>
      <c r="V249" s="143" t="s">
        <v>1149</v>
      </c>
      <c r="W249" s="143" t="s">
        <v>149</v>
      </c>
      <c r="X249" s="143" t="s">
        <v>316</v>
      </c>
      <c r="Y249" s="143"/>
      <c r="Z249" s="143"/>
      <c r="AA249" s="141" t="s">
        <v>1150</v>
      </c>
      <c r="AB249" s="143"/>
      <c r="AC249" s="143"/>
      <c r="AD249" s="143"/>
      <c r="AE249" s="143"/>
      <c r="AF249" s="143"/>
      <c r="AG249" s="143"/>
      <c r="AH249" s="154"/>
      <c r="AI249" s="143">
        <f t="shared" ca="1" si="76"/>
        <v>152</v>
      </c>
      <c r="AJ249" s="143" t="str">
        <f t="shared" si="77"/>
        <v>Pending</v>
      </c>
      <c r="AK249" s="154"/>
      <c r="AL249" s="155"/>
      <c r="AM249" s="154"/>
      <c r="AN249" s="143"/>
      <c r="AO249" s="155"/>
      <c r="AP249" s="156"/>
      <c r="AQ249" s="141"/>
      <c r="AV249" s="146"/>
    </row>
    <row r="250" spans="1:48" ht="89.25" hidden="1" x14ac:dyDescent="0.25">
      <c r="A250" s="151" t="s">
        <v>111</v>
      </c>
      <c r="B250" s="143" t="s">
        <v>95</v>
      </c>
      <c r="C250" s="148" t="s">
        <v>1151</v>
      </c>
      <c r="D250" s="143" t="s">
        <v>89</v>
      </c>
      <c r="E250" s="143" t="s">
        <v>54</v>
      </c>
      <c r="F250" s="143" t="s">
        <v>222</v>
      </c>
      <c r="G250" s="152">
        <v>45887</v>
      </c>
      <c r="H250" s="149">
        <f>MONTH(Table1[[#This Row],[Received Date]])</f>
        <v>8</v>
      </c>
      <c r="I250" s="149">
        <f>YEAR(Table1[[#This Row],[Received Date]])</f>
        <v>2025</v>
      </c>
      <c r="J250" s="155" t="s">
        <v>239</v>
      </c>
      <c r="K250" s="143" t="s">
        <v>319</v>
      </c>
      <c r="L250" s="143" t="str">
        <f t="shared" si="64"/>
        <v>Deck</v>
      </c>
      <c r="M250" s="143">
        <v>518076</v>
      </c>
      <c r="N250" s="143" t="s">
        <v>113</v>
      </c>
      <c r="O250" s="143" t="str">
        <f t="shared" si="73"/>
        <v/>
      </c>
      <c r="P250" s="149" t="str">
        <f t="shared" si="74"/>
        <v/>
      </c>
      <c r="Q250" s="149" t="str">
        <f t="shared" si="75"/>
        <v/>
      </c>
      <c r="R250" s="153" t="str">
        <f t="shared" si="78"/>
        <v>count</v>
      </c>
      <c r="S250" s="149">
        <v>509600</v>
      </c>
      <c r="T250" s="280">
        <v>45863</v>
      </c>
      <c r="U250" s="149">
        <v>1</v>
      </c>
      <c r="V250" s="143" t="s">
        <v>1152</v>
      </c>
      <c r="W250" s="143" t="s">
        <v>149</v>
      </c>
      <c r="X250" s="143" t="s">
        <v>316</v>
      </c>
      <c r="Y250" s="143" t="s">
        <v>184</v>
      </c>
      <c r="Z250" s="143" t="s">
        <v>144</v>
      </c>
      <c r="AA250" s="143" t="s">
        <v>957</v>
      </c>
      <c r="AB250" s="143" t="s">
        <v>1153</v>
      </c>
      <c r="AC250" s="143" t="s">
        <v>97</v>
      </c>
      <c r="AD250" s="143" t="s">
        <v>97</v>
      </c>
      <c r="AE250" s="143"/>
      <c r="AF250" s="143"/>
      <c r="AG250" s="143"/>
      <c r="AH250" s="154"/>
      <c r="AI250" s="143">
        <f t="shared" ca="1" si="76"/>
        <v>147</v>
      </c>
      <c r="AJ250" s="143" t="str">
        <f t="shared" si="77"/>
        <v>Pending</v>
      </c>
      <c r="AK250" s="154"/>
      <c r="AL250" s="155"/>
      <c r="AM250" s="154"/>
      <c r="AN250" s="143"/>
      <c r="AO250" s="155"/>
      <c r="AP250" s="156"/>
      <c r="AQ250" s="141"/>
      <c r="AV250" s="146"/>
    </row>
    <row r="251" spans="1:48" ht="47.25" hidden="1" customHeight="1" x14ac:dyDescent="0.25">
      <c r="A251" s="151" t="s">
        <v>111</v>
      </c>
      <c r="B251" s="143" t="s">
        <v>140</v>
      </c>
      <c r="C251" s="148" t="s">
        <v>1154</v>
      </c>
      <c r="D251" s="143" t="s">
        <v>89</v>
      </c>
      <c r="E251" s="143" t="s">
        <v>54</v>
      </c>
      <c r="F251" s="143" t="s">
        <v>222</v>
      </c>
      <c r="G251" s="152">
        <v>45889</v>
      </c>
      <c r="H251" s="149"/>
      <c r="I251" s="149"/>
      <c r="J251" s="155" t="s">
        <v>231</v>
      </c>
      <c r="K251" s="143" t="s">
        <v>134</v>
      </c>
      <c r="L251" s="143" t="str">
        <f t="shared" si="64"/>
        <v>Axle</v>
      </c>
      <c r="M251" s="143">
        <v>518094</v>
      </c>
      <c r="N251" s="143" t="s">
        <v>113</v>
      </c>
      <c r="O251" s="143" t="str">
        <f t="shared" si="73"/>
        <v/>
      </c>
      <c r="P251" s="149" t="str">
        <f t="shared" si="74"/>
        <v/>
      </c>
      <c r="Q251" s="149" t="str">
        <f t="shared" si="75"/>
        <v/>
      </c>
      <c r="R251" s="153" t="str">
        <f t="shared" si="78"/>
        <v>count</v>
      </c>
      <c r="S251" s="149">
        <v>510076</v>
      </c>
      <c r="T251" s="280">
        <v>45863</v>
      </c>
      <c r="U251" s="149">
        <v>1</v>
      </c>
      <c r="V251" s="143" t="s">
        <v>1155</v>
      </c>
      <c r="W251" s="143" t="s">
        <v>123</v>
      </c>
      <c r="X251" s="143" t="s">
        <v>1946</v>
      </c>
      <c r="Y251" s="164" t="s">
        <v>137</v>
      </c>
      <c r="Z251" s="143" t="s">
        <v>97</v>
      </c>
      <c r="AA251" s="143" t="s">
        <v>1050</v>
      </c>
      <c r="AB251" s="143" t="s">
        <v>1156</v>
      </c>
      <c r="AC251" s="143" t="s">
        <v>97</v>
      </c>
      <c r="AD251" s="143" t="s">
        <v>97</v>
      </c>
      <c r="AE251" s="143"/>
      <c r="AF251" s="143"/>
      <c r="AG251" s="143"/>
      <c r="AH251" s="154"/>
      <c r="AI251" s="143">
        <f t="shared" ca="1" si="76"/>
        <v>145</v>
      </c>
      <c r="AJ251" s="143" t="str">
        <f t="shared" si="77"/>
        <v>Pending</v>
      </c>
      <c r="AK251" s="154"/>
      <c r="AL251" s="155"/>
      <c r="AM251" s="154"/>
      <c r="AN251" s="143"/>
      <c r="AO251" s="155"/>
      <c r="AP251" s="156"/>
      <c r="AQ251" s="141"/>
      <c r="AV251" s="146"/>
    </row>
    <row r="252" spans="1:48" ht="89.25" hidden="1" x14ac:dyDescent="0.25">
      <c r="A252" s="151" t="s">
        <v>111</v>
      </c>
      <c r="B252" s="143" t="s">
        <v>140</v>
      </c>
      <c r="C252" s="148" t="s">
        <v>1157</v>
      </c>
      <c r="D252" s="143" t="s">
        <v>100</v>
      </c>
      <c r="E252" s="143" t="s">
        <v>54</v>
      </c>
      <c r="F252" s="143" t="s">
        <v>222</v>
      </c>
      <c r="G252" s="152">
        <v>45889</v>
      </c>
      <c r="H252" s="149">
        <f>MONTH(Table1[[#This Row],[Received Date]])</f>
        <v>8</v>
      </c>
      <c r="I252" s="149">
        <f>YEAR(Table1[[#This Row],[Received Date]])</f>
        <v>2025</v>
      </c>
      <c r="J252" s="155" t="s">
        <v>301</v>
      </c>
      <c r="K252" s="143" t="s">
        <v>146</v>
      </c>
      <c r="L252" s="143" t="str">
        <f t="shared" si="64"/>
        <v>Tank</v>
      </c>
      <c r="M252" s="143">
        <v>899309</v>
      </c>
      <c r="N252" s="143" t="s">
        <v>113</v>
      </c>
      <c r="O252" s="143" t="str">
        <f t="shared" si="73"/>
        <v/>
      </c>
      <c r="P252" s="149" t="str">
        <f t="shared" si="74"/>
        <v/>
      </c>
      <c r="Q252" s="149">
        <f t="shared" si="75"/>
        <v>8</v>
      </c>
      <c r="R252" s="153" t="str">
        <f t="shared" si="78"/>
        <v>don't count</v>
      </c>
      <c r="S252" s="149">
        <v>510715</v>
      </c>
      <c r="T252" s="280">
        <v>45863</v>
      </c>
      <c r="U252" s="149">
        <v>1</v>
      </c>
      <c r="V252" s="143" t="s">
        <v>1158</v>
      </c>
      <c r="W252" s="143" t="s">
        <v>149</v>
      </c>
      <c r="X252" s="143" t="s">
        <v>316</v>
      </c>
      <c r="Y252" s="143" t="s">
        <v>184</v>
      </c>
      <c r="Z252" s="143" t="s">
        <v>144</v>
      </c>
      <c r="AA252" s="143" t="s">
        <v>451</v>
      </c>
      <c r="AB252" s="143" t="s">
        <v>452</v>
      </c>
      <c r="AC252" s="144" t="s">
        <v>97</v>
      </c>
      <c r="AD252" s="144" t="s">
        <v>97</v>
      </c>
      <c r="AE252" s="143"/>
      <c r="AF252" s="143"/>
      <c r="AG252" s="143"/>
      <c r="AH252" s="154"/>
      <c r="AI252" s="143">
        <f t="shared" ca="1" si="76"/>
        <v>145</v>
      </c>
      <c r="AJ252" s="143" t="str">
        <f t="shared" si="77"/>
        <v>Pending</v>
      </c>
      <c r="AK252" s="154"/>
      <c r="AL252" s="155"/>
      <c r="AM252" s="154"/>
      <c r="AN252" s="143"/>
      <c r="AO252" s="155"/>
      <c r="AP252" s="156"/>
      <c r="AQ252" s="141"/>
      <c r="AV252" s="146"/>
    </row>
    <row r="253" spans="1:48" ht="89.25" hidden="1" x14ac:dyDescent="0.25">
      <c r="A253" s="151" t="s">
        <v>111</v>
      </c>
      <c r="B253" s="143" t="s">
        <v>140</v>
      </c>
      <c r="C253" s="148" t="s">
        <v>187</v>
      </c>
      <c r="D253" s="143" t="s">
        <v>89</v>
      </c>
      <c r="E253" s="143" t="s">
        <v>54</v>
      </c>
      <c r="F253" s="143" t="s">
        <v>222</v>
      </c>
      <c r="G253" s="152">
        <v>45996</v>
      </c>
      <c r="H253" s="149">
        <f>MONTH(Table1[[#This Row],[Received Date]])</f>
        <v>12</v>
      </c>
      <c r="I253" s="149">
        <f>YEAR(Table1[[#This Row],[Received Date]])</f>
        <v>2025</v>
      </c>
      <c r="J253" s="155" t="s">
        <v>1159</v>
      </c>
      <c r="K253" s="143" t="s">
        <v>134</v>
      </c>
      <c r="L253" s="143" t="str">
        <f t="shared" si="64"/>
        <v>Axle</v>
      </c>
      <c r="M253" s="143">
        <v>520515</v>
      </c>
      <c r="N253" s="143" t="s">
        <v>113</v>
      </c>
      <c r="O253" s="143" t="str">
        <f t="shared" si="73"/>
        <v/>
      </c>
      <c r="P253" s="149" t="str">
        <f t="shared" si="74"/>
        <v/>
      </c>
      <c r="Q253" s="149" t="str">
        <f t="shared" si="75"/>
        <v/>
      </c>
      <c r="R253" s="153" t="str">
        <f t="shared" si="78"/>
        <v>count</v>
      </c>
      <c r="S253" s="149">
        <v>513658</v>
      </c>
      <c r="T253" s="281">
        <v>45996</v>
      </c>
      <c r="U253" s="149">
        <v>1</v>
      </c>
      <c r="V253" s="143" t="s">
        <v>1160</v>
      </c>
      <c r="W253" s="143" t="s">
        <v>114</v>
      </c>
      <c r="X253" s="143" t="s">
        <v>302</v>
      </c>
      <c r="Y253" s="143" t="s">
        <v>192</v>
      </c>
      <c r="Z253" s="13"/>
      <c r="AA253" s="143" t="s">
        <v>1161</v>
      </c>
      <c r="AB253" s="143" t="s">
        <v>1162</v>
      </c>
      <c r="AC253" s="143"/>
      <c r="AD253" s="143"/>
      <c r="AE253" s="143"/>
      <c r="AF253" s="143"/>
      <c r="AG253" s="143"/>
      <c r="AH253" s="154"/>
      <c r="AI253" s="143">
        <f t="shared" ca="1" si="76"/>
        <v>38</v>
      </c>
      <c r="AJ253" s="143" t="str">
        <f t="shared" si="77"/>
        <v>Pending</v>
      </c>
      <c r="AK253" s="154"/>
      <c r="AL253" s="155"/>
      <c r="AM253" s="154"/>
      <c r="AN253" s="143"/>
      <c r="AO253" s="155"/>
      <c r="AP253" s="156"/>
      <c r="AQ253" s="141"/>
      <c r="AV253" s="146"/>
    </row>
    <row r="254" spans="1:48" ht="89.25" hidden="1" x14ac:dyDescent="0.25">
      <c r="A254" s="151" t="s">
        <v>111</v>
      </c>
      <c r="B254" s="143" t="s">
        <v>140</v>
      </c>
      <c r="C254" s="148" t="s">
        <v>1163</v>
      </c>
      <c r="D254" s="143" t="s">
        <v>89</v>
      </c>
      <c r="E254" s="143" t="s">
        <v>54</v>
      </c>
      <c r="F254" s="143" t="s">
        <v>222</v>
      </c>
      <c r="G254" s="152">
        <v>45890</v>
      </c>
      <c r="H254" s="149">
        <f>MONTH(Table1[[#This Row],[Received Date]])</f>
        <v>8</v>
      </c>
      <c r="I254" s="149">
        <f>YEAR(Table1[[#This Row],[Received Date]])</f>
        <v>2025</v>
      </c>
      <c r="J254" s="155" t="s">
        <v>846</v>
      </c>
      <c r="K254" s="143" t="s">
        <v>1164</v>
      </c>
      <c r="L254" s="143" t="str">
        <f t="shared" si="64"/>
        <v>Deck</v>
      </c>
      <c r="M254" s="143">
        <v>518098</v>
      </c>
      <c r="N254" s="143" t="s">
        <v>113</v>
      </c>
      <c r="O254" s="143" t="str">
        <f t="shared" si="73"/>
        <v/>
      </c>
      <c r="P254" s="149" t="str">
        <f t="shared" si="74"/>
        <v/>
      </c>
      <c r="Q254" s="149" t="str">
        <f t="shared" si="75"/>
        <v/>
      </c>
      <c r="R254" s="153" t="str">
        <f t="shared" si="78"/>
        <v>count</v>
      </c>
      <c r="S254" s="149">
        <v>506650</v>
      </c>
      <c r="T254" s="280">
        <v>45863</v>
      </c>
      <c r="U254" s="149">
        <v>1</v>
      </c>
      <c r="V254" s="150" t="s">
        <v>1165</v>
      </c>
      <c r="W254" s="143" t="s">
        <v>114</v>
      </c>
      <c r="X254" s="143" t="s">
        <v>288</v>
      </c>
      <c r="Y254" s="143"/>
      <c r="Z254" s="143" t="s">
        <v>144</v>
      </c>
      <c r="AA254" s="215" t="s">
        <v>1166</v>
      </c>
      <c r="AB254" s="143" t="s">
        <v>1167</v>
      </c>
      <c r="AC254" s="143"/>
      <c r="AD254" s="143"/>
      <c r="AE254" s="143"/>
      <c r="AF254" s="143"/>
      <c r="AG254" s="143"/>
      <c r="AH254" s="154"/>
      <c r="AI254" s="143">
        <f t="shared" ca="1" si="76"/>
        <v>144</v>
      </c>
      <c r="AJ254" s="143" t="str">
        <f t="shared" si="77"/>
        <v>Pending</v>
      </c>
      <c r="AK254" s="154"/>
      <c r="AL254" s="155"/>
      <c r="AM254" s="154" t="s">
        <v>1168</v>
      </c>
      <c r="AN254" s="143"/>
      <c r="AO254" s="155"/>
      <c r="AP254" s="156"/>
      <c r="AQ254" s="141"/>
      <c r="AS254" s="197">
        <v>15091.62</v>
      </c>
      <c r="AT254" s="197"/>
      <c r="AV254" s="146"/>
    </row>
    <row r="255" spans="1:48" ht="89.25" hidden="1" x14ac:dyDescent="0.25">
      <c r="A255" s="151" t="s">
        <v>111</v>
      </c>
      <c r="B255" s="143" t="s">
        <v>140</v>
      </c>
      <c r="C255" s="148" t="s">
        <v>1169</v>
      </c>
      <c r="D255" s="143" t="s">
        <v>89</v>
      </c>
      <c r="E255" s="143" t="s">
        <v>54</v>
      </c>
      <c r="F255" s="143" t="s">
        <v>222</v>
      </c>
      <c r="G255" s="152">
        <v>45890</v>
      </c>
      <c r="H255" s="149">
        <f>MONTH(Table1[[#This Row],[Received Date]])</f>
        <v>8</v>
      </c>
      <c r="I255" s="149">
        <f>YEAR(Table1[[#This Row],[Received Date]])</f>
        <v>2025</v>
      </c>
      <c r="J255" s="155" t="s">
        <v>1170</v>
      </c>
      <c r="K255" s="143" t="s">
        <v>556</v>
      </c>
      <c r="L255" s="143" t="str">
        <f t="shared" si="64"/>
        <v>Cab</v>
      </c>
      <c r="M255" s="143">
        <v>518097</v>
      </c>
      <c r="N255" s="143" t="s">
        <v>113</v>
      </c>
      <c r="O255" s="143" t="str">
        <f t="shared" si="73"/>
        <v/>
      </c>
      <c r="P255" s="149" t="str">
        <f t="shared" si="74"/>
        <v/>
      </c>
      <c r="Q255" s="149" t="str">
        <f t="shared" si="75"/>
        <v/>
      </c>
      <c r="R255" s="153" t="str">
        <f t="shared" si="78"/>
        <v>count</v>
      </c>
      <c r="S255" s="149">
        <v>510942</v>
      </c>
      <c r="T255" s="280">
        <v>45863</v>
      </c>
      <c r="U255" s="149">
        <v>1</v>
      </c>
      <c r="V255" s="143" t="s">
        <v>1171</v>
      </c>
      <c r="W255" s="143" t="s">
        <v>126</v>
      </c>
      <c r="X255" s="143" t="s">
        <v>787</v>
      </c>
      <c r="Y255" s="143" t="s">
        <v>184</v>
      </c>
      <c r="Z255" s="143" t="s">
        <v>144</v>
      </c>
      <c r="AA255" s="143" t="s">
        <v>1172</v>
      </c>
      <c r="AB255" s="143" t="s">
        <v>1173</v>
      </c>
      <c r="AC255" s="143" t="s">
        <v>97</v>
      </c>
      <c r="AD255" s="143" t="s">
        <v>97</v>
      </c>
      <c r="AE255" s="143"/>
      <c r="AF255" s="143"/>
      <c r="AG255" s="143"/>
      <c r="AH255" s="154"/>
      <c r="AI255" s="143">
        <f t="shared" ca="1" si="76"/>
        <v>144</v>
      </c>
      <c r="AJ255" s="143" t="str">
        <f t="shared" si="77"/>
        <v>Pending</v>
      </c>
      <c r="AK255" s="154"/>
      <c r="AL255" s="155"/>
      <c r="AM255" s="154"/>
      <c r="AN255" s="143"/>
      <c r="AO255" s="155"/>
      <c r="AP255" s="156"/>
      <c r="AQ255" s="141"/>
      <c r="AV255" s="146"/>
    </row>
    <row r="256" spans="1:48" ht="38.25" hidden="1" x14ac:dyDescent="0.25">
      <c r="A256" s="151" t="s">
        <v>111</v>
      </c>
      <c r="B256" s="143" t="s">
        <v>88</v>
      </c>
      <c r="C256" s="148" t="s">
        <v>1174</v>
      </c>
      <c r="D256" s="143" t="s">
        <v>89</v>
      </c>
      <c r="E256" s="143" t="s">
        <v>54</v>
      </c>
      <c r="F256" s="143" t="s">
        <v>222</v>
      </c>
      <c r="G256" s="152">
        <v>45893</v>
      </c>
      <c r="H256" s="149">
        <f>MONTH(Table1[[#This Row],[Received Date]])</f>
        <v>8</v>
      </c>
      <c r="I256" s="149">
        <f>YEAR(Table1[[#This Row],[Received Date]])</f>
        <v>2025</v>
      </c>
      <c r="J256" s="155" t="s">
        <v>318</v>
      </c>
      <c r="K256" s="143" t="s">
        <v>556</v>
      </c>
      <c r="L256" s="143" t="str">
        <f t="shared" si="64"/>
        <v>Cab</v>
      </c>
      <c r="M256" s="143">
        <v>518113</v>
      </c>
      <c r="N256" s="143" t="s">
        <v>113</v>
      </c>
      <c r="O256" s="143" t="str">
        <f t="shared" si="73"/>
        <v/>
      </c>
      <c r="P256" s="149" t="str">
        <f t="shared" si="74"/>
        <v/>
      </c>
      <c r="Q256" s="149" t="str">
        <f t="shared" si="75"/>
        <v/>
      </c>
      <c r="R256" s="153" t="str">
        <f t="shared" si="78"/>
        <v>count</v>
      </c>
      <c r="S256" s="149">
        <v>510772</v>
      </c>
      <c r="T256" s="280">
        <v>45863</v>
      </c>
      <c r="U256" s="149">
        <v>1</v>
      </c>
      <c r="V256" s="143" t="s">
        <v>1175</v>
      </c>
      <c r="W256" s="143" t="s">
        <v>114</v>
      </c>
      <c r="X256" s="143" t="s">
        <v>132</v>
      </c>
      <c r="Y256" s="143" t="s">
        <v>1176</v>
      </c>
      <c r="Z256" s="143" t="s">
        <v>144</v>
      </c>
      <c r="AA256" s="143" t="s">
        <v>1177</v>
      </c>
      <c r="AB256" s="143" t="s">
        <v>1178</v>
      </c>
      <c r="AC256" s="143" t="s">
        <v>97</v>
      </c>
      <c r="AD256" s="143" t="s">
        <v>97</v>
      </c>
      <c r="AE256" s="143"/>
      <c r="AF256" s="143"/>
      <c r="AG256" s="143"/>
      <c r="AH256" s="154"/>
      <c r="AI256" s="143" t="str">
        <f t="shared" ca="1" si="76"/>
        <v>Closed</v>
      </c>
      <c r="AJ256" s="143" t="e">
        <f t="shared" si="77"/>
        <v>#VALUE!</v>
      </c>
      <c r="AK256" s="154" t="s">
        <v>1179</v>
      </c>
      <c r="AL256" s="155"/>
      <c r="AM256" s="168">
        <v>2237</v>
      </c>
      <c r="AN256" s="143"/>
      <c r="AO256" s="155"/>
      <c r="AP256" s="156"/>
      <c r="AQ256" s="141"/>
      <c r="AV256" s="146"/>
    </row>
    <row r="257" spans="1:48" ht="89.25" x14ac:dyDescent="0.25">
      <c r="A257" s="151" t="s">
        <v>111</v>
      </c>
      <c r="B257" s="143" t="s">
        <v>88</v>
      </c>
      <c r="C257" s="148" t="s">
        <v>1180</v>
      </c>
      <c r="D257" s="143" t="s">
        <v>89</v>
      </c>
      <c r="E257" s="143" t="s">
        <v>54</v>
      </c>
      <c r="F257" s="143" t="s">
        <v>222</v>
      </c>
      <c r="G257" s="152">
        <v>45879</v>
      </c>
      <c r="H257" s="149">
        <f>MONTH(Table1[[#This Row],[Received Date]])</f>
        <v>8</v>
      </c>
      <c r="I257" s="149">
        <f>YEAR(Table1[[#This Row],[Received Date]])</f>
        <v>2025</v>
      </c>
      <c r="J257" s="150" t="s">
        <v>119</v>
      </c>
      <c r="K257" s="143" t="s">
        <v>134</v>
      </c>
      <c r="L257" s="143" t="str">
        <f t="shared" si="64"/>
        <v>Axle</v>
      </c>
      <c r="M257" s="143">
        <v>517777</v>
      </c>
      <c r="N257" s="143" t="s">
        <v>113</v>
      </c>
      <c r="O257" s="143" t="str">
        <f t="shared" si="73"/>
        <v/>
      </c>
      <c r="P257" s="149" t="str">
        <f t="shared" si="74"/>
        <v/>
      </c>
      <c r="Q257" s="149" t="str">
        <f t="shared" si="75"/>
        <v/>
      </c>
      <c r="R257" s="153" t="str">
        <f t="shared" si="78"/>
        <v>count</v>
      </c>
      <c r="S257" s="149">
        <v>510188</v>
      </c>
      <c r="T257" s="280">
        <v>45833</v>
      </c>
      <c r="U257" s="149">
        <v>1</v>
      </c>
      <c r="V257" s="161" t="s">
        <v>1181</v>
      </c>
      <c r="W257" s="143" t="s">
        <v>114</v>
      </c>
      <c r="X257" s="143" t="s">
        <v>136</v>
      </c>
      <c r="Y257" s="164" t="s">
        <v>137</v>
      </c>
      <c r="Z257" s="143"/>
      <c r="AA257" s="143" t="s">
        <v>139</v>
      </c>
      <c r="AB257" s="143" t="s">
        <v>962</v>
      </c>
      <c r="AC257" s="144" t="s">
        <v>97</v>
      </c>
      <c r="AD257" s="144" t="s">
        <v>97</v>
      </c>
      <c r="AE257" s="143"/>
      <c r="AF257" s="143"/>
      <c r="AG257" s="143"/>
      <c r="AH257" s="154"/>
      <c r="AI257" s="143">
        <f t="shared" ca="1" si="76"/>
        <v>155</v>
      </c>
      <c r="AJ257" s="143" t="str">
        <f t="shared" si="77"/>
        <v>Pending</v>
      </c>
      <c r="AK257" s="154"/>
      <c r="AL257" s="155"/>
      <c r="AM257" s="154"/>
      <c r="AN257" s="143"/>
      <c r="AO257" s="155"/>
      <c r="AP257" s="156"/>
      <c r="AQ257" s="141"/>
      <c r="AV257" s="146"/>
    </row>
    <row r="258" spans="1:48" ht="89.25" hidden="1" x14ac:dyDescent="0.25">
      <c r="A258" s="151" t="s">
        <v>111</v>
      </c>
      <c r="B258" s="143" t="s">
        <v>128</v>
      </c>
      <c r="C258" s="148" t="s">
        <v>1182</v>
      </c>
      <c r="D258" s="143" t="s">
        <v>100</v>
      </c>
      <c r="E258" s="143" t="s">
        <v>54</v>
      </c>
      <c r="F258" s="143" t="s">
        <v>222</v>
      </c>
      <c r="G258" s="152">
        <v>45896</v>
      </c>
      <c r="H258" s="149">
        <f>MONTH(Table1[[#This Row],[Received Date]])</f>
        <v>8</v>
      </c>
      <c r="I258" s="149">
        <f>YEAR(Table1[[#This Row],[Received Date]])</f>
        <v>2025</v>
      </c>
      <c r="J258" s="155" t="s">
        <v>239</v>
      </c>
      <c r="K258" s="143" t="s">
        <v>1183</v>
      </c>
      <c r="L258" s="143" t="str">
        <f t="shared" si="64"/>
        <v>Deck</v>
      </c>
      <c r="M258" s="143">
        <v>899352</v>
      </c>
      <c r="N258" s="143" t="s">
        <v>113</v>
      </c>
      <c r="O258" s="143" t="str">
        <f t="shared" si="73"/>
        <v/>
      </c>
      <c r="P258" s="149" t="str">
        <f t="shared" si="74"/>
        <v/>
      </c>
      <c r="Q258" s="149">
        <f t="shared" si="75"/>
        <v>8</v>
      </c>
      <c r="R258" s="153" t="str">
        <f t="shared" si="78"/>
        <v>don't count</v>
      </c>
      <c r="S258" s="149">
        <v>509599</v>
      </c>
      <c r="T258" s="280">
        <v>45833</v>
      </c>
      <c r="U258" s="149">
        <v>1</v>
      </c>
      <c r="V258" s="143" t="s">
        <v>1184</v>
      </c>
      <c r="W258" s="143" t="s">
        <v>114</v>
      </c>
      <c r="X258" s="143" t="s">
        <v>316</v>
      </c>
      <c r="Y258" s="143" t="s">
        <v>137</v>
      </c>
      <c r="Z258" s="143" t="s">
        <v>144</v>
      </c>
      <c r="AA258" s="143" t="s">
        <v>957</v>
      </c>
      <c r="AB258" s="143" t="s">
        <v>1185</v>
      </c>
      <c r="AC258" s="144" t="s">
        <v>97</v>
      </c>
      <c r="AD258" s="144" t="s">
        <v>97</v>
      </c>
      <c r="AE258" s="143"/>
      <c r="AF258" s="143"/>
      <c r="AG258" s="143"/>
      <c r="AH258" s="154"/>
      <c r="AI258" s="143">
        <f t="shared" ca="1" si="76"/>
        <v>138</v>
      </c>
      <c r="AJ258" s="143" t="str">
        <f t="shared" si="77"/>
        <v>Pending</v>
      </c>
      <c r="AK258" s="154"/>
      <c r="AL258" s="155"/>
      <c r="AM258" s="154"/>
      <c r="AN258" s="143"/>
      <c r="AO258" s="155"/>
      <c r="AP258" s="156"/>
      <c r="AQ258" s="141"/>
      <c r="AV258" s="146"/>
    </row>
    <row r="259" spans="1:48" ht="89.25" hidden="1" x14ac:dyDescent="0.25">
      <c r="A259" s="151" t="s">
        <v>87</v>
      </c>
      <c r="B259" s="143" t="s">
        <v>163</v>
      </c>
      <c r="C259" s="148" t="s">
        <v>1186</v>
      </c>
      <c r="D259" s="143" t="s">
        <v>89</v>
      </c>
      <c r="E259" s="143" t="s">
        <v>90</v>
      </c>
      <c r="F259" s="143" t="s">
        <v>222</v>
      </c>
      <c r="G259" s="152">
        <v>45896</v>
      </c>
      <c r="H259" s="149">
        <f>MONTH(Table1[[#This Row],[Received Date]])</f>
        <v>8</v>
      </c>
      <c r="I259" s="149">
        <f>YEAR(Table1[[#This Row],[Received Date]])</f>
        <v>2025</v>
      </c>
      <c r="J259" s="155" t="s">
        <v>1187</v>
      </c>
      <c r="K259" s="143" t="s">
        <v>527</v>
      </c>
      <c r="L259" s="143" t="str">
        <f t="shared" si="64"/>
        <v>Grill</v>
      </c>
      <c r="M259" s="143" t="s">
        <v>97</v>
      </c>
      <c r="N259" s="143" t="s">
        <v>113</v>
      </c>
      <c r="O259" s="143" t="str">
        <f t="shared" si="73"/>
        <v/>
      </c>
      <c r="P259" s="149" t="str">
        <f t="shared" si="74"/>
        <v/>
      </c>
      <c r="Q259" s="149" t="str">
        <f t="shared" si="75"/>
        <v/>
      </c>
      <c r="R259" s="153" t="str">
        <f t="shared" si="78"/>
        <v>count</v>
      </c>
      <c r="S259" s="149">
        <v>510670</v>
      </c>
      <c r="T259" s="280">
        <v>45894</v>
      </c>
      <c r="U259" s="149">
        <v>2</v>
      </c>
      <c r="V259" s="143" t="s">
        <v>1188</v>
      </c>
      <c r="W259" s="143" t="s">
        <v>114</v>
      </c>
      <c r="X259" s="143" t="s">
        <v>136</v>
      </c>
      <c r="Y259" s="143" t="s">
        <v>142</v>
      </c>
      <c r="Z259" s="143" t="s">
        <v>144</v>
      </c>
      <c r="AA259" s="143" t="s">
        <v>1189</v>
      </c>
      <c r="AB259" s="143" t="s">
        <v>1190</v>
      </c>
      <c r="AC259" s="144" t="s">
        <v>97</v>
      </c>
      <c r="AD259" s="144" t="s">
        <v>97</v>
      </c>
      <c r="AE259" s="143"/>
      <c r="AF259" s="143"/>
      <c r="AG259" s="143"/>
      <c r="AH259" s="154"/>
      <c r="AI259" s="143">
        <f t="shared" ca="1" si="76"/>
        <v>138</v>
      </c>
      <c r="AJ259" s="143" t="str">
        <f t="shared" si="77"/>
        <v>Pending</v>
      </c>
      <c r="AK259" s="154"/>
      <c r="AL259" s="155"/>
      <c r="AM259" s="154"/>
      <c r="AN259" s="143"/>
      <c r="AO259" s="155"/>
      <c r="AP259" s="156"/>
      <c r="AQ259" s="141"/>
      <c r="AV259" s="146"/>
    </row>
    <row r="260" spans="1:48" ht="89.25" hidden="1" x14ac:dyDescent="0.25">
      <c r="A260" s="151" t="s">
        <v>111</v>
      </c>
      <c r="B260" s="143" t="s">
        <v>140</v>
      </c>
      <c r="C260" s="148" t="s">
        <v>1191</v>
      </c>
      <c r="D260" s="143" t="s">
        <v>89</v>
      </c>
      <c r="E260" s="143" t="s">
        <v>54</v>
      </c>
      <c r="F260" s="143" t="s">
        <v>222</v>
      </c>
      <c r="G260" s="152">
        <v>45897</v>
      </c>
      <c r="H260" s="149">
        <f>MONTH(Table1[[#This Row],[Received Date]])</f>
        <v>8</v>
      </c>
      <c r="I260" s="149">
        <f>YEAR(Table1[[#This Row],[Received Date]])</f>
        <v>2025</v>
      </c>
      <c r="J260" s="155" t="s">
        <v>1059</v>
      </c>
      <c r="K260" s="143" t="s">
        <v>134</v>
      </c>
      <c r="L260" s="143" t="str">
        <f t="shared" ref="L260:L323" si="79">IF(ISNUMBER(SEARCH("Axle",K260)),"Axle",
IF(ISNUMBER(SEARCH("Deck",K260)),"Deck",
IF(ISNUMBER(SEARCH("Cab",K260)),"Cab",
IF(ISNUMBER(SEARCH("Tank",K260)),"Tank",
IF(ISNUMBER(SEARCH("Grill",K260)),"Grill",
IF(ISNUMBER(SEARCH("Control",K260)),"Control Box",
"Other"))))))</f>
        <v>Axle</v>
      </c>
      <c r="M260" s="143">
        <v>518129</v>
      </c>
      <c r="N260" s="143" t="s">
        <v>113</v>
      </c>
      <c r="O260" s="143" t="str">
        <f t="shared" si="73"/>
        <v/>
      </c>
      <c r="P260" s="149" t="str">
        <f t="shared" si="74"/>
        <v/>
      </c>
      <c r="Q260" s="149" t="str">
        <f t="shared" si="75"/>
        <v/>
      </c>
      <c r="R260" s="153" t="str">
        <f t="shared" si="78"/>
        <v>count</v>
      </c>
      <c r="S260" s="149">
        <v>510889</v>
      </c>
      <c r="T260" s="280">
        <v>45894</v>
      </c>
      <c r="U260" s="149">
        <v>1</v>
      </c>
      <c r="V260" s="143" t="s">
        <v>1192</v>
      </c>
      <c r="W260" s="143" t="s">
        <v>102</v>
      </c>
      <c r="X260" s="143" t="s">
        <v>1193</v>
      </c>
      <c r="Y260" s="143" t="s">
        <v>327</v>
      </c>
      <c r="Z260" s="143" t="s">
        <v>144</v>
      </c>
      <c r="AA260" s="143" t="s">
        <v>1194</v>
      </c>
      <c r="AB260" s="143" t="s">
        <v>1195</v>
      </c>
      <c r="AC260" s="144" t="s">
        <v>97</v>
      </c>
      <c r="AD260" s="144" t="s">
        <v>97</v>
      </c>
      <c r="AE260" s="143"/>
      <c r="AF260" s="143"/>
      <c r="AG260" s="143"/>
      <c r="AH260" s="154"/>
      <c r="AI260" s="143">
        <f t="shared" ca="1" si="76"/>
        <v>137</v>
      </c>
      <c r="AJ260" s="143" t="str">
        <f t="shared" si="77"/>
        <v>Pending</v>
      </c>
      <c r="AK260" s="154"/>
      <c r="AL260" s="155"/>
      <c r="AM260" s="154"/>
      <c r="AN260" s="143"/>
      <c r="AO260" s="155"/>
      <c r="AP260" s="156"/>
      <c r="AQ260" s="141"/>
      <c r="AV260" s="146"/>
    </row>
    <row r="261" spans="1:48" ht="89.25" hidden="1" x14ac:dyDescent="0.25">
      <c r="A261" s="151" t="s">
        <v>111</v>
      </c>
      <c r="B261" s="143" t="s">
        <v>140</v>
      </c>
      <c r="C261" s="148" t="s">
        <v>1196</v>
      </c>
      <c r="D261" s="143" t="s">
        <v>89</v>
      </c>
      <c r="E261" s="143" t="s">
        <v>54</v>
      </c>
      <c r="F261" s="143" t="s">
        <v>222</v>
      </c>
      <c r="G261" s="152">
        <v>45897</v>
      </c>
      <c r="H261" s="149">
        <f>MONTH(Table1[[#This Row],[Received Date]])</f>
        <v>8</v>
      </c>
      <c r="I261" s="149">
        <f>YEAR(Table1[[#This Row],[Received Date]])</f>
        <v>2025</v>
      </c>
      <c r="J261" s="155" t="s">
        <v>1059</v>
      </c>
      <c r="K261" s="143" t="s">
        <v>134</v>
      </c>
      <c r="L261" s="143" t="str">
        <f t="shared" si="79"/>
        <v>Axle</v>
      </c>
      <c r="M261" s="143">
        <v>518132</v>
      </c>
      <c r="N261" s="143" t="s">
        <v>113</v>
      </c>
      <c r="O261" s="143" t="str">
        <f t="shared" si="73"/>
        <v/>
      </c>
      <c r="P261" s="149" t="str">
        <f t="shared" si="74"/>
        <v/>
      </c>
      <c r="Q261" s="149" t="str">
        <f t="shared" si="75"/>
        <v/>
      </c>
      <c r="R261" s="153" t="str">
        <f t="shared" si="78"/>
        <v>count</v>
      </c>
      <c r="S261" s="149">
        <v>510889</v>
      </c>
      <c r="T261" s="280">
        <v>45894</v>
      </c>
      <c r="U261" s="149">
        <v>1</v>
      </c>
      <c r="V261" s="143" t="s">
        <v>1197</v>
      </c>
      <c r="W261" s="143" t="s">
        <v>123</v>
      </c>
      <c r="X261" s="143" t="s">
        <v>1946</v>
      </c>
      <c r="Y261" s="143" t="s">
        <v>137</v>
      </c>
      <c r="Z261" s="143" t="s">
        <v>144</v>
      </c>
      <c r="AA261" s="143" t="s">
        <v>1198</v>
      </c>
      <c r="AB261" s="143" t="s">
        <v>1051</v>
      </c>
      <c r="AC261" s="144" t="s">
        <v>97</v>
      </c>
      <c r="AD261" s="144" t="s">
        <v>97</v>
      </c>
      <c r="AE261" s="143"/>
      <c r="AF261" s="143"/>
      <c r="AG261" s="143"/>
      <c r="AH261" s="154"/>
      <c r="AI261" s="143">
        <f t="shared" ca="1" si="76"/>
        <v>137</v>
      </c>
      <c r="AJ261" s="143" t="str">
        <f t="shared" si="77"/>
        <v>Pending</v>
      </c>
      <c r="AK261" s="154"/>
      <c r="AL261" s="155"/>
      <c r="AM261" s="154"/>
      <c r="AN261" s="143"/>
      <c r="AO261" s="155"/>
      <c r="AP261" s="156"/>
      <c r="AQ261" s="141"/>
      <c r="AV261" s="146"/>
    </row>
    <row r="262" spans="1:48" ht="89.25" x14ac:dyDescent="0.25">
      <c r="A262" s="151" t="s">
        <v>111</v>
      </c>
      <c r="B262" s="143" t="s">
        <v>88</v>
      </c>
      <c r="C262" s="148" t="s">
        <v>1199</v>
      </c>
      <c r="D262" s="143" t="s">
        <v>100</v>
      </c>
      <c r="E262" s="143" t="s">
        <v>54</v>
      </c>
      <c r="F262" s="143" t="s">
        <v>222</v>
      </c>
      <c r="G262" s="152">
        <v>45898</v>
      </c>
      <c r="H262" s="149">
        <f>MONTH(Table1[[#This Row],[Received Date]])</f>
        <v>8</v>
      </c>
      <c r="I262" s="149">
        <f>YEAR(Table1[[#This Row],[Received Date]])</f>
        <v>2025</v>
      </c>
      <c r="J262" s="155" t="s">
        <v>1200</v>
      </c>
      <c r="K262" s="143" t="s">
        <v>134</v>
      </c>
      <c r="L262" s="143" t="str">
        <f t="shared" si="79"/>
        <v>Axle</v>
      </c>
      <c r="M262" s="143">
        <v>899343</v>
      </c>
      <c r="N262" s="143" t="s">
        <v>113</v>
      </c>
      <c r="O262" s="143" t="str">
        <f t="shared" si="73"/>
        <v/>
      </c>
      <c r="P262" s="149" t="str">
        <f t="shared" si="74"/>
        <v/>
      </c>
      <c r="Q262" s="149">
        <f t="shared" si="75"/>
        <v>8</v>
      </c>
      <c r="R262" s="153" t="str">
        <f t="shared" si="78"/>
        <v>don't count</v>
      </c>
      <c r="S262" s="149">
        <v>510190</v>
      </c>
      <c r="T262" s="280">
        <v>45894</v>
      </c>
      <c r="U262" s="149">
        <v>1</v>
      </c>
      <c r="V262" s="161" t="s">
        <v>1201</v>
      </c>
      <c r="W262" s="143" t="s">
        <v>114</v>
      </c>
      <c r="X262" s="143" t="s">
        <v>136</v>
      </c>
      <c r="Y262" s="164" t="s">
        <v>137</v>
      </c>
      <c r="Z262" s="143"/>
      <c r="AA262" s="143" t="s">
        <v>139</v>
      </c>
      <c r="AB262" s="143" t="s">
        <v>962</v>
      </c>
      <c r="AC262" s="143" t="s">
        <v>97</v>
      </c>
      <c r="AD262" s="143" t="s">
        <v>97</v>
      </c>
      <c r="AE262" s="143"/>
      <c r="AF262" s="143"/>
      <c r="AG262" s="143"/>
      <c r="AH262" s="154"/>
      <c r="AI262" s="143">
        <f t="shared" ca="1" si="76"/>
        <v>136</v>
      </c>
      <c r="AJ262" s="143" t="str">
        <f t="shared" si="77"/>
        <v>Pending</v>
      </c>
      <c r="AK262" s="154"/>
      <c r="AL262" s="155"/>
      <c r="AM262" s="154"/>
      <c r="AN262" s="143"/>
      <c r="AO262" s="155"/>
      <c r="AP262" s="156"/>
      <c r="AQ262" s="141"/>
      <c r="AV262" s="146"/>
    </row>
    <row r="263" spans="1:48" ht="89.25" hidden="1" x14ac:dyDescent="0.25">
      <c r="A263" s="151" t="s">
        <v>111</v>
      </c>
      <c r="B263" s="143" t="s">
        <v>140</v>
      </c>
      <c r="C263" s="144" t="s">
        <v>1199</v>
      </c>
      <c r="D263" s="143" t="s">
        <v>100</v>
      </c>
      <c r="E263" s="143" t="s">
        <v>54</v>
      </c>
      <c r="F263" s="143" t="s">
        <v>222</v>
      </c>
      <c r="G263" s="152">
        <v>45898</v>
      </c>
      <c r="H263" s="149">
        <f>MONTH(Table1[[#This Row],[Received Date]])</f>
        <v>8</v>
      </c>
      <c r="I263" s="149">
        <f>YEAR(Table1[[#This Row],[Received Date]])</f>
        <v>2025</v>
      </c>
      <c r="J263" s="143" t="s">
        <v>91</v>
      </c>
      <c r="K263" s="143"/>
      <c r="L263" s="143" t="str">
        <f t="shared" si="79"/>
        <v>Other</v>
      </c>
      <c r="M263" s="143"/>
      <c r="N263" s="143"/>
      <c r="O263" s="143" t="str">
        <f t="shared" si="73"/>
        <v/>
      </c>
      <c r="P263" s="149" t="str">
        <f t="shared" si="74"/>
        <v/>
      </c>
      <c r="Q263" s="149" t="str">
        <f t="shared" si="75"/>
        <v/>
      </c>
      <c r="R263" s="153" t="str">
        <f t="shared" si="78"/>
        <v>count</v>
      </c>
      <c r="S263" s="149"/>
      <c r="T263" s="279"/>
      <c r="U263" s="149"/>
      <c r="V263" s="143"/>
      <c r="W263" s="143"/>
      <c r="X263" s="143"/>
      <c r="Y263" s="143"/>
      <c r="Z263" s="143"/>
      <c r="AA263" s="143"/>
      <c r="AB263" s="143"/>
      <c r="AC263" s="144"/>
      <c r="AD263" s="144"/>
      <c r="AE263" s="143"/>
      <c r="AF263" s="143"/>
      <c r="AG263" s="143"/>
      <c r="AH263" s="154"/>
      <c r="AI263" s="143">
        <f t="shared" ca="1" si="76"/>
        <v>136</v>
      </c>
      <c r="AJ263" s="143" t="str">
        <f t="shared" si="77"/>
        <v>Pending</v>
      </c>
      <c r="AK263" s="154"/>
      <c r="AL263" s="155"/>
      <c r="AM263" s="154"/>
      <c r="AN263" s="143"/>
      <c r="AO263" s="155"/>
      <c r="AP263" s="156"/>
      <c r="AQ263" s="141"/>
      <c r="AV263" s="146"/>
    </row>
    <row r="264" spans="1:48" ht="89.25" x14ac:dyDescent="0.25">
      <c r="A264" s="151" t="s">
        <v>111</v>
      </c>
      <c r="B264" s="143" t="s">
        <v>88</v>
      </c>
      <c r="C264" s="148" t="s">
        <v>1202</v>
      </c>
      <c r="D264" s="143" t="s">
        <v>100</v>
      </c>
      <c r="E264" s="143" t="s">
        <v>54</v>
      </c>
      <c r="F264" s="143" t="s">
        <v>222</v>
      </c>
      <c r="G264" s="152">
        <v>45900</v>
      </c>
      <c r="H264" s="149">
        <f>MONTH(Table1[[#This Row],[Received Date]])</f>
        <v>8</v>
      </c>
      <c r="I264" s="149">
        <f>YEAR(Table1[[#This Row],[Received Date]])</f>
        <v>2025</v>
      </c>
      <c r="J264" s="155" t="s">
        <v>119</v>
      </c>
      <c r="K264" s="143" t="s">
        <v>134</v>
      </c>
      <c r="L264" s="143" t="str">
        <f t="shared" si="79"/>
        <v>Axle</v>
      </c>
      <c r="M264" s="143">
        <v>899084</v>
      </c>
      <c r="N264" s="143" t="s">
        <v>113</v>
      </c>
      <c r="O264" s="143" t="str">
        <f t="shared" si="73"/>
        <v/>
      </c>
      <c r="P264" s="149" t="str">
        <f t="shared" si="74"/>
        <v/>
      </c>
      <c r="Q264" s="149">
        <f t="shared" si="75"/>
        <v>8</v>
      </c>
      <c r="R264" s="153" t="str">
        <f t="shared" si="78"/>
        <v>don't count</v>
      </c>
      <c r="S264" s="149">
        <v>509449</v>
      </c>
      <c r="T264" s="280">
        <v>45894</v>
      </c>
      <c r="U264" s="149">
        <v>1</v>
      </c>
      <c r="V264" s="161" t="s">
        <v>1201</v>
      </c>
      <c r="W264" s="143" t="s">
        <v>114</v>
      </c>
      <c r="X264" s="143" t="s">
        <v>136</v>
      </c>
      <c r="Y264" s="164" t="s">
        <v>137</v>
      </c>
      <c r="Z264" s="143"/>
      <c r="AA264" s="143" t="s">
        <v>139</v>
      </c>
      <c r="AB264" s="143" t="s">
        <v>962</v>
      </c>
      <c r="AC264" s="143" t="s">
        <v>97</v>
      </c>
      <c r="AD264" s="143" t="s">
        <v>97</v>
      </c>
      <c r="AE264" s="143"/>
      <c r="AF264" s="143"/>
      <c r="AG264" s="143"/>
      <c r="AH264" s="154"/>
      <c r="AI264" s="143">
        <f t="shared" ca="1" si="76"/>
        <v>134</v>
      </c>
      <c r="AJ264" s="143" t="str">
        <f t="shared" si="77"/>
        <v>Pending</v>
      </c>
      <c r="AK264" s="154"/>
      <c r="AL264" s="155"/>
      <c r="AM264" s="154"/>
      <c r="AN264" s="143"/>
      <c r="AO264" s="155"/>
      <c r="AP264" s="156"/>
      <c r="AQ264" s="141"/>
      <c r="AS264" s="197">
        <v>750</v>
      </c>
      <c r="AT264" s="197"/>
      <c r="AV264" s="146"/>
    </row>
    <row r="265" spans="1:48" ht="89.25" x14ac:dyDescent="0.25">
      <c r="A265" s="151" t="s">
        <v>111</v>
      </c>
      <c r="B265" s="143" t="s">
        <v>88</v>
      </c>
      <c r="C265" s="148" t="s">
        <v>1203</v>
      </c>
      <c r="D265" s="143" t="s">
        <v>100</v>
      </c>
      <c r="E265" s="143" t="s">
        <v>54</v>
      </c>
      <c r="F265" s="143" t="s">
        <v>222</v>
      </c>
      <c r="G265" s="152">
        <v>45900</v>
      </c>
      <c r="H265" s="149">
        <f>MONTH(Table1[[#This Row],[Received Date]])</f>
        <v>8</v>
      </c>
      <c r="I265" s="149">
        <f>YEAR(Table1[[#This Row],[Received Date]])</f>
        <v>2025</v>
      </c>
      <c r="J265" s="155" t="s">
        <v>119</v>
      </c>
      <c r="K265" s="143" t="s">
        <v>134</v>
      </c>
      <c r="L265" s="143" t="str">
        <f t="shared" si="79"/>
        <v>Axle</v>
      </c>
      <c r="M265" s="143">
        <v>899076</v>
      </c>
      <c r="N265" s="143" t="s">
        <v>113</v>
      </c>
      <c r="O265" s="143" t="str">
        <f t="shared" ref="O265:O275" si="80">IF(ISNUMBER(SEARCH("mail",M265)), "Email", "")</f>
        <v/>
      </c>
      <c r="P265" s="149" t="str">
        <f t="shared" ref="P265:P275" si="81">IF(AND(200000&lt;M265,M265&lt;299999), 2, "")</f>
        <v/>
      </c>
      <c r="Q265" s="149">
        <f t="shared" ref="Q265:Q275" si="82">IF(AND(800000&lt;M265,M265&lt;899999), 8, "")</f>
        <v>8</v>
      </c>
      <c r="R265" s="153" t="str">
        <f t="shared" si="78"/>
        <v>don't count</v>
      </c>
      <c r="S265" s="149">
        <v>509447</v>
      </c>
      <c r="T265" s="280">
        <v>45894</v>
      </c>
      <c r="U265" s="149">
        <v>1</v>
      </c>
      <c r="V265" s="161" t="s">
        <v>1201</v>
      </c>
      <c r="W265" s="143" t="s">
        <v>114</v>
      </c>
      <c r="X265" s="143" t="s">
        <v>136</v>
      </c>
      <c r="Y265" s="164" t="s">
        <v>137</v>
      </c>
      <c r="Z265" s="143"/>
      <c r="AA265" s="143" t="s">
        <v>139</v>
      </c>
      <c r="AB265" s="143" t="s">
        <v>962</v>
      </c>
      <c r="AC265" s="143" t="s">
        <v>97</v>
      </c>
      <c r="AD265" s="143" t="s">
        <v>97</v>
      </c>
      <c r="AE265" s="143"/>
      <c r="AF265" s="143"/>
      <c r="AG265" s="143"/>
      <c r="AH265" s="154"/>
      <c r="AI265" s="143">
        <f t="shared" ca="1" si="76"/>
        <v>134</v>
      </c>
      <c r="AJ265" s="143" t="str">
        <f t="shared" si="77"/>
        <v>Pending</v>
      </c>
      <c r="AK265" s="154"/>
      <c r="AL265" s="155"/>
      <c r="AM265" s="154"/>
      <c r="AN265" s="143"/>
      <c r="AO265" s="155"/>
      <c r="AP265" s="156"/>
      <c r="AQ265" s="141"/>
      <c r="AS265" s="197">
        <v>1200</v>
      </c>
      <c r="AT265" s="197"/>
      <c r="AV265" s="146"/>
    </row>
    <row r="266" spans="1:48" ht="89.25" x14ac:dyDescent="0.25">
      <c r="A266" s="151" t="s">
        <v>111</v>
      </c>
      <c r="B266" s="143" t="s">
        <v>88</v>
      </c>
      <c r="C266" s="148" t="s">
        <v>1204</v>
      </c>
      <c r="D266" s="143" t="s">
        <v>100</v>
      </c>
      <c r="E266" s="143" t="s">
        <v>54</v>
      </c>
      <c r="F266" s="143" t="s">
        <v>222</v>
      </c>
      <c r="G266" s="152">
        <v>45900</v>
      </c>
      <c r="H266" s="149">
        <f>MONTH(Table1[[#This Row],[Received Date]])</f>
        <v>8</v>
      </c>
      <c r="I266" s="149">
        <f>YEAR(Table1[[#This Row],[Received Date]])</f>
        <v>2025</v>
      </c>
      <c r="J266" s="155" t="s">
        <v>119</v>
      </c>
      <c r="K266" s="143" t="s">
        <v>134</v>
      </c>
      <c r="L266" s="143" t="str">
        <f t="shared" si="79"/>
        <v>Axle</v>
      </c>
      <c r="M266" s="143">
        <v>899093</v>
      </c>
      <c r="N266" s="143" t="s">
        <v>113</v>
      </c>
      <c r="O266" s="143" t="str">
        <f t="shared" si="80"/>
        <v/>
      </c>
      <c r="P266" s="149" t="str">
        <f t="shared" si="81"/>
        <v/>
      </c>
      <c r="Q266" s="149">
        <f t="shared" si="82"/>
        <v>8</v>
      </c>
      <c r="R266" s="153" t="str">
        <f t="shared" si="78"/>
        <v>don't count</v>
      </c>
      <c r="S266" s="149">
        <v>509706</v>
      </c>
      <c r="T266" s="280">
        <v>45894</v>
      </c>
      <c r="U266" s="149">
        <v>1</v>
      </c>
      <c r="V266" s="161" t="s">
        <v>1201</v>
      </c>
      <c r="W266" s="143" t="s">
        <v>114</v>
      </c>
      <c r="X266" s="143" t="s">
        <v>136</v>
      </c>
      <c r="Y266" s="164" t="s">
        <v>137</v>
      </c>
      <c r="Z266" s="143"/>
      <c r="AA266" s="143" t="s">
        <v>139</v>
      </c>
      <c r="AB266" s="143" t="s">
        <v>962</v>
      </c>
      <c r="AC266" s="143" t="s">
        <v>97</v>
      </c>
      <c r="AD266" s="143" t="s">
        <v>97</v>
      </c>
      <c r="AE266" s="143"/>
      <c r="AF266" s="143"/>
      <c r="AG266" s="143"/>
      <c r="AH266" s="154"/>
      <c r="AI266" s="143">
        <f t="shared" ca="1" si="76"/>
        <v>134</v>
      </c>
      <c r="AJ266" s="143" t="str">
        <f t="shared" si="77"/>
        <v>Pending</v>
      </c>
      <c r="AK266" s="154"/>
      <c r="AL266" s="155"/>
      <c r="AM266" s="154"/>
      <c r="AN266" s="143"/>
      <c r="AO266" s="155"/>
      <c r="AP266" s="156"/>
      <c r="AQ266" s="141"/>
      <c r="AS266" s="197">
        <v>1200</v>
      </c>
      <c r="AT266" s="197"/>
      <c r="AV266" s="146"/>
    </row>
    <row r="267" spans="1:48" ht="89.25" x14ac:dyDescent="0.25">
      <c r="A267" s="151" t="s">
        <v>111</v>
      </c>
      <c r="B267" s="143" t="s">
        <v>88</v>
      </c>
      <c r="C267" s="148" t="s">
        <v>1205</v>
      </c>
      <c r="D267" s="143" t="s">
        <v>89</v>
      </c>
      <c r="E267" s="143" t="s">
        <v>54</v>
      </c>
      <c r="F267" s="143" t="s">
        <v>222</v>
      </c>
      <c r="G267" s="152">
        <v>45900</v>
      </c>
      <c r="H267" s="149">
        <f>MONTH(Table1[[#This Row],[Received Date]])</f>
        <v>8</v>
      </c>
      <c r="I267" s="149">
        <f>YEAR(Table1[[#This Row],[Received Date]])</f>
        <v>2025</v>
      </c>
      <c r="J267" s="155" t="s">
        <v>120</v>
      </c>
      <c r="K267" s="143" t="s">
        <v>134</v>
      </c>
      <c r="L267" s="143" t="str">
        <f t="shared" si="79"/>
        <v>Axle</v>
      </c>
      <c r="M267" s="143">
        <v>517984</v>
      </c>
      <c r="N267" s="143" t="s">
        <v>113</v>
      </c>
      <c r="O267" s="143" t="str">
        <f t="shared" si="80"/>
        <v/>
      </c>
      <c r="P267" s="149" t="str">
        <f t="shared" si="81"/>
        <v/>
      </c>
      <c r="Q267" s="149" t="str">
        <f t="shared" si="82"/>
        <v/>
      </c>
      <c r="R267" s="153" t="str">
        <f t="shared" si="78"/>
        <v>count</v>
      </c>
      <c r="S267" s="149">
        <v>510184</v>
      </c>
      <c r="T267" s="280">
        <v>45894</v>
      </c>
      <c r="U267" s="149">
        <v>1</v>
      </c>
      <c r="V267" s="161" t="s">
        <v>1201</v>
      </c>
      <c r="W267" s="143" t="s">
        <v>114</v>
      </c>
      <c r="X267" s="143" t="s">
        <v>136</v>
      </c>
      <c r="Y267" s="164" t="s">
        <v>137</v>
      </c>
      <c r="Z267" s="143"/>
      <c r="AA267" s="143" t="s">
        <v>139</v>
      </c>
      <c r="AB267" s="143" t="s">
        <v>962</v>
      </c>
      <c r="AC267" s="143" t="s">
        <v>97</v>
      </c>
      <c r="AD267" s="143" t="s">
        <v>97</v>
      </c>
      <c r="AE267" s="143"/>
      <c r="AF267" s="143"/>
      <c r="AG267" s="143"/>
      <c r="AH267" s="154"/>
      <c r="AI267" s="143">
        <f t="shared" ca="1" si="76"/>
        <v>134</v>
      </c>
      <c r="AJ267" s="143" t="str">
        <f t="shared" si="77"/>
        <v>Pending</v>
      </c>
      <c r="AK267" s="154"/>
      <c r="AL267" s="155"/>
      <c r="AM267" s="154"/>
      <c r="AN267" s="143"/>
      <c r="AO267" s="155"/>
      <c r="AP267" s="156"/>
      <c r="AQ267" s="141"/>
      <c r="AS267" s="197">
        <v>1950</v>
      </c>
      <c r="AT267" s="197"/>
      <c r="AV267" s="146"/>
    </row>
    <row r="268" spans="1:48" ht="89.25" hidden="1" x14ac:dyDescent="0.25">
      <c r="A268" s="151" t="s">
        <v>87</v>
      </c>
      <c r="B268" s="143" t="s">
        <v>140</v>
      </c>
      <c r="C268" s="148" t="s">
        <v>1206</v>
      </c>
      <c r="D268" s="143" t="s">
        <v>89</v>
      </c>
      <c r="E268" s="143" t="s">
        <v>54</v>
      </c>
      <c r="F268" s="143" t="s">
        <v>222</v>
      </c>
      <c r="G268" s="152">
        <v>45893</v>
      </c>
      <c r="H268" s="149">
        <f>MONTH(Table1[[#This Row],[Received Date]])</f>
        <v>8</v>
      </c>
      <c r="I268" s="149">
        <f>YEAR(Table1[[#This Row],[Received Date]])</f>
        <v>2025</v>
      </c>
      <c r="J268" s="155" t="s">
        <v>1207</v>
      </c>
      <c r="K268" s="143" t="s">
        <v>1208</v>
      </c>
      <c r="L268" s="143" t="str">
        <f t="shared" si="79"/>
        <v>Other</v>
      </c>
      <c r="M268" s="143" t="s">
        <v>1209</v>
      </c>
      <c r="N268" s="143" t="s">
        <v>96</v>
      </c>
      <c r="O268" s="143" t="str">
        <f t="shared" si="80"/>
        <v/>
      </c>
      <c r="P268" s="149" t="str">
        <f t="shared" si="81"/>
        <v/>
      </c>
      <c r="Q268" s="149" t="str">
        <f t="shared" si="82"/>
        <v/>
      </c>
      <c r="R268" s="153" t="str">
        <f t="shared" si="78"/>
        <v>count</v>
      </c>
      <c r="S268" s="149" t="s">
        <v>1210</v>
      </c>
      <c r="T268" s="280">
        <v>45894</v>
      </c>
      <c r="U268" s="149">
        <v>1</v>
      </c>
      <c r="V268" s="143" t="s">
        <v>1211</v>
      </c>
      <c r="W268" s="143" t="s">
        <v>1212</v>
      </c>
      <c r="X268" s="143" t="s">
        <v>143</v>
      </c>
      <c r="Y268" s="143" t="s">
        <v>142</v>
      </c>
      <c r="Z268" s="143" t="s">
        <v>144</v>
      </c>
      <c r="AA268" s="143" t="s">
        <v>1213</v>
      </c>
      <c r="AB268" s="143" t="s">
        <v>1214</v>
      </c>
      <c r="AC268" s="143" t="s">
        <v>97</v>
      </c>
      <c r="AD268" s="143" t="s">
        <v>97</v>
      </c>
      <c r="AE268" s="143"/>
      <c r="AF268" s="143"/>
      <c r="AG268" s="143"/>
      <c r="AH268" s="154"/>
      <c r="AI268" s="143">
        <f t="shared" ca="1" si="76"/>
        <v>141</v>
      </c>
      <c r="AJ268" s="143" t="str">
        <f t="shared" si="77"/>
        <v>Pending</v>
      </c>
      <c r="AK268" s="154"/>
      <c r="AL268" s="155"/>
      <c r="AM268" s="154"/>
      <c r="AN268" s="143"/>
      <c r="AO268" s="155"/>
      <c r="AP268" s="156"/>
      <c r="AQ268" s="141"/>
      <c r="AV268" s="146"/>
    </row>
    <row r="269" spans="1:48" ht="89.25" hidden="1" x14ac:dyDescent="0.25">
      <c r="A269" s="151" t="s">
        <v>111</v>
      </c>
      <c r="B269" s="143" t="s">
        <v>128</v>
      </c>
      <c r="C269" s="148" t="s">
        <v>1215</v>
      </c>
      <c r="D269" s="143" t="s">
        <v>89</v>
      </c>
      <c r="E269" s="143" t="s">
        <v>54</v>
      </c>
      <c r="F269" s="143" t="s">
        <v>222</v>
      </c>
      <c r="G269" s="152">
        <v>45903</v>
      </c>
      <c r="H269" s="149">
        <f>MONTH(Table1[[#This Row],[Received Date]])</f>
        <v>9</v>
      </c>
      <c r="I269" s="149">
        <f>YEAR(Table1[[#This Row],[Received Date]])</f>
        <v>2025</v>
      </c>
      <c r="J269" s="155" t="s">
        <v>1216</v>
      </c>
      <c r="K269" s="143" t="s">
        <v>1217</v>
      </c>
      <c r="L269" s="143" t="str">
        <f t="shared" si="79"/>
        <v>Grill</v>
      </c>
      <c r="M269" s="143">
        <v>518150</v>
      </c>
      <c r="N269" s="143" t="s">
        <v>113</v>
      </c>
      <c r="O269" s="143" t="str">
        <f t="shared" si="80"/>
        <v/>
      </c>
      <c r="P269" s="149" t="str">
        <f t="shared" si="81"/>
        <v/>
      </c>
      <c r="Q269" s="149" t="str">
        <f t="shared" si="82"/>
        <v/>
      </c>
      <c r="R269" s="153" t="str">
        <f t="shared" si="78"/>
        <v>count</v>
      </c>
      <c r="S269" s="149" t="s">
        <v>1218</v>
      </c>
      <c r="T269" s="280">
        <v>45894</v>
      </c>
      <c r="U269" s="149">
        <v>1</v>
      </c>
      <c r="V269" s="143" t="s">
        <v>1219</v>
      </c>
      <c r="W269" s="143" t="s">
        <v>114</v>
      </c>
      <c r="X269" s="143" t="s">
        <v>136</v>
      </c>
      <c r="Y269" s="164" t="s">
        <v>137</v>
      </c>
      <c r="AA269" s="143" t="s">
        <v>1220</v>
      </c>
      <c r="AB269" s="143"/>
      <c r="AC269" s="143" t="s">
        <v>97</v>
      </c>
      <c r="AD269" s="143" t="s">
        <v>97</v>
      </c>
      <c r="AE269" s="143"/>
      <c r="AF269" s="143"/>
      <c r="AG269" s="143"/>
      <c r="AH269" s="154"/>
      <c r="AI269" s="143">
        <f t="shared" ca="1" si="76"/>
        <v>131</v>
      </c>
      <c r="AJ269" s="143" t="str">
        <f t="shared" si="77"/>
        <v>Pending</v>
      </c>
      <c r="AK269" s="154"/>
      <c r="AL269" s="155"/>
      <c r="AM269" s="154"/>
      <c r="AN269" s="143"/>
      <c r="AO269" s="155"/>
      <c r="AP269" s="156"/>
      <c r="AQ269" s="141"/>
      <c r="AV269" s="146"/>
    </row>
    <row r="270" spans="1:48" ht="89.25" hidden="1" x14ac:dyDescent="0.25">
      <c r="A270" s="151" t="s">
        <v>111</v>
      </c>
      <c r="B270" s="143" t="s">
        <v>128</v>
      </c>
      <c r="C270" s="148" t="s">
        <v>1221</v>
      </c>
      <c r="D270" s="143" t="s">
        <v>89</v>
      </c>
      <c r="E270" s="143" t="s">
        <v>54</v>
      </c>
      <c r="F270" s="143" t="s">
        <v>222</v>
      </c>
      <c r="G270" s="152">
        <v>45904</v>
      </c>
      <c r="H270" s="149">
        <f>MONTH(Table1[[#This Row],[Received Date]])</f>
        <v>9</v>
      </c>
      <c r="I270" s="149">
        <f>YEAR(Table1[[#This Row],[Received Date]])</f>
        <v>2025</v>
      </c>
      <c r="J270" s="155" t="s">
        <v>180</v>
      </c>
      <c r="K270" s="143" t="s">
        <v>1222</v>
      </c>
      <c r="L270" s="143" t="str">
        <f t="shared" si="79"/>
        <v>Cab</v>
      </c>
      <c r="M270" s="143">
        <v>518157</v>
      </c>
      <c r="N270" s="143" t="s">
        <v>113</v>
      </c>
      <c r="O270" s="143" t="str">
        <f t="shared" si="80"/>
        <v/>
      </c>
      <c r="P270" s="149" t="str">
        <f t="shared" si="81"/>
        <v/>
      </c>
      <c r="Q270" s="149" t="str">
        <f t="shared" si="82"/>
        <v/>
      </c>
      <c r="R270" s="153" t="str">
        <f t="shared" si="78"/>
        <v>count</v>
      </c>
      <c r="S270" s="149">
        <v>510856</v>
      </c>
      <c r="T270" s="280">
        <v>45894</v>
      </c>
      <c r="U270" s="149">
        <v>1</v>
      </c>
      <c r="V270" s="205" t="s">
        <v>1223</v>
      </c>
      <c r="W270" s="143" t="s">
        <v>126</v>
      </c>
      <c r="X270" s="143" t="s">
        <v>1224</v>
      </c>
      <c r="Y270" s="143" t="s">
        <v>1225</v>
      </c>
      <c r="Z270" s="143" t="s">
        <v>144</v>
      </c>
      <c r="AA270" s="143" t="s">
        <v>1226</v>
      </c>
      <c r="AB270" s="143" t="s">
        <v>1227</v>
      </c>
      <c r="AC270" s="143"/>
      <c r="AD270" s="143"/>
      <c r="AE270" s="143"/>
      <c r="AF270" s="143"/>
      <c r="AG270" s="143"/>
      <c r="AH270" s="154"/>
      <c r="AI270" s="143">
        <f t="shared" ca="1" si="76"/>
        <v>130</v>
      </c>
      <c r="AJ270" s="143" t="str">
        <f t="shared" ref="AJ270" si="83">IF(ISBLANK(G270),"", IF(ISBLANK(AK270), "Pending", DATEDIF(G270,AK270,"d")))</f>
        <v>Pending</v>
      </c>
      <c r="AK270" s="154"/>
      <c r="AL270" s="155"/>
      <c r="AM270" s="154"/>
      <c r="AN270" s="143"/>
      <c r="AO270" s="155"/>
      <c r="AP270" s="156"/>
      <c r="AQ270" s="141"/>
      <c r="AV270" s="146"/>
    </row>
    <row r="271" spans="1:48" ht="102" hidden="1" x14ac:dyDescent="0.25">
      <c r="A271" s="151" t="s">
        <v>111</v>
      </c>
      <c r="B271" s="143" t="s">
        <v>140</v>
      </c>
      <c r="C271" s="148" t="s">
        <v>1228</v>
      </c>
      <c r="D271" s="143" t="s">
        <v>89</v>
      </c>
      <c r="E271" s="143" t="s">
        <v>54</v>
      </c>
      <c r="F271" s="143" t="s">
        <v>222</v>
      </c>
      <c r="G271" s="152">
        <v>45904</v>
      </c>
      <c r="H271" s="149">
        <f>MONTH(Table1[[#This Row],[Received Date]])</f>
        <v>9</v>
      </c>
      <c r="I271" s="149">
        <f>YEAR(Table1[[#This Row],[Received Date]])</f>
        <v>2025</v>
      </c>
      <c r="J271" s="155" t="s">
        <v>1059</v>
      </c>
      <c r="K271" s="143" t="s">
        <v>134</v>
      </c>
      <c r="L271" s="143" t="str">
        <f t="shared" si="79"/>
        <v>Axle</v>
      </c>
      <c r="M271" s="143">
        <v>518126</v>
      </c>
      <c r="N271" s="143" t="s">
        <v>113</v>
      </c>
      <c r="O271" s="143" t="str">
        <f t="shared" si="80"/>
        <v/>
      </c>
      <c r="P271" s="149" t="str">
        <f t="shared" si="81"/>
        <v/>
      </c>
      <c r="Q271" s="149" t="str">
        <f t="shared" si="82"/>
        <v/>
      </c>
      <c r="R271" s="153" t="str">
        <f t="shared" si="78"/>
        <v>count</v>
      </c>
      <c r="S271" s="149">
        <v>510182</v>
      </c>
      <c r="T271" s="280">
        <v>45894</v>
      </c>
      <c r="U271" s="149">
        <v>1</v>
      </c>
      <c r="V271" s="143" t="s">
        <v>1229</v>
      </c>
      <c r="W271" s="143" t="s">
        <v>114</v>
      </c>
      <c r="X271" s="143" t="s">
        <v>1193</v>
      </c>
      <c r="Y271" s="143" t="s">
        <v>1230</v>
      </c>
      <c r="Z271" s="141" t="s">
        <v>144</v>
      </c>
      <c r="AA271" s="143" t="s">
        <v>1231</v>
      </c>
      <c r="AB271" s="141" t="s">
        <v>1232</v>
      </c>
      <c r="AC271" s="143" t="s">
        <v>97</v>
      </c>
      <c r="AD271" s="143" t="s">
        <v>97</v>
      </c>
      <c r="AE271" s="143"/>
      <c r="AF271" s="143"/>
      <c r="AG271" s="143"/>
      <c r="AH271" s="154"/>
      <c r="AI271" s="143" t="e">
        <f ca="1">IF(ISBLANK(#REF!), "",IF(ISBLANK(AK271), TODAY()-#REF!, "Closed"))</f>
        <v>#REF!</v>
      </c>
      <c r="AJ271" s="143" t="str">
        <f>IF(ISBLANK(#REF!),"", IF(ISBLANK(AK271), "Pending", DATEDIF(#REF!,AK271,"d")))</f>
        <v>Pending</v>
      </c>
      <c r="AK271" s="154"/>
      <c r="AL271" s="155"/>
      <c r="AM271" s="154"/>
      <c r="AN271" s="143"/>
      <c r="AO271" s="155"/>
      <c r="AP271" s="156"/>
      <c r="AQ271" s="141"/>
      <c r="AV271" s="146"/>
    </row>
    <row r="272" spans="1:48" ht="89.25" hidden="1" x14ac:dyDescent="0.25">
      <c r="A272" s="151" t="s">
        <v>87</v>
      </c>
      <c r="B272" s="143" t="s">
        <v>140</v>
      </c>
      <c r="C272" s="148" t="s">
        <v>1233</v>
      </c>
      <c r="D272" s="143" t="s">
        <v>89</v>
      </c>
      <c r="E272" s="143" t="s">
        <v>54</v>
      </c>
      <c r="F272" s="143" t="s">
        <v>222</v>
      </c>
      <c r="G272" s="152">
        <v>45904</v>
      </c>
      <c r="H272" s="149">
        <f>MONTH(Table1[[#This Row],[Received Date]])</f>
        <v>9</v>
      </c>
      <c r="I272" s="149">
        <f>YEAR(Table1[[#This Row],[Received Date]])</f>
        <v>2025</v>
      </c>
      <c r="J272" s="155" t="s">
        <v>1234</v>
      </c>
      <c r="K272" s="143" t="s">
        <v>1235</v>
      </c>
      <c r="L272" s="143" t="str">
        <f t="shared" si="79"/>
        <v>Other</v>
      </c>
      <c r="M272" s="143">
        <v>70739</v>
      </c>
      <c r="N272" s="143" t="s">
        <v>296</v>
      </c>
      <c r="O272" s="143" t="str">
        <f t="shared" si="80"/>
        <v/>
      </c>
      <c r="P272" s="149" t="str">
        <f t="shared" si="81"/>
        <v/>
      </c>
      <c r="Q272" s="149" t="str">
        <f t="shared" si="82"/>
        <v/>
      </c>
      <c r="R272" s="153" t="str">
        <f t="shared" si="78"/>
        <v>count</v>
      </c>
      <c r="S272" s="149" t="s">
        <v>1236</v>
      </c>
      <c r="T272" s="280">
        <v>45894</v>
      </c>
      <c r="U272" s="149">
        <v>12</v>
      </c>
      <c r="V272" s="143" t="s">
        <v>1237</v>
      </c>
      <c r="W272" s="143" t="s">
        <v>948</v>
      </c>
      <c r="X272" s="143" t="s">
        <v>787</v>
      </c>
      <c r="Y272" s="143" t="s">
        <v>142</v>
      </c>
      <c r="Z272" s="141" t="s">
        <v>144</v>
      </c>
      <c r="AA272" s="143"/>
      <c r="AB272" s="143"/>
      <c r="AC272" s="143"/>
      <c r="AD272" s="143"/>
      <c r="AE272" s="143"/>
      <c r="AF272" s="143"/>
      <c r="AG272" s="143"/>
      <c r="AH272" s="154"/>
      <c r="AI272" s="143">
        <f ca="1">IF(ISBLANK(G271), "",IF(ISBLANK(AK272), TODAY()-G271, "Closed"))</f>
        <v>130</v>
      </c>
      <c r="AJ272" s="143" t="str">
        <f>IF(ISBLANK(G271),"", IF(ISBLANK(AK272), "Pending", DATEDIF(G271,AK272,"d")))</f>
        <v>Pending</v>
      </c>
      <c r="AK272" s="154"/>
      <c r="AL272" s="155"/>
      <c r="AM272" s="154"/>
      <c r="AN272" s="143"/>
      <c r="AO272" s="155"/>
      <c r="AP272" s="156"/>
      <c r="AQ272" s="141"/>
      <c r="AV272" s="146"/>
    </row>
    <row r="273" spans="1:48" ht="89.25" hidden="1" x14ac:dyDescent="0.25">
      <c r="A273" s="151" t="s">
        <v>111</v>
      </c>
      <c r="B273" s="143" t="s">
        <v>128</v>
      </c>
      <c r="C273" s="148" t="s">
        <v>1238</v>
      </c>
      <c r="D273" s="143" t="s">
        <v>89</v>
      </c>
      <c r="E273" s="143" t="s">
        <v>54</v>
      </c>
      <c r="F273" s="143" t="s">
        <v>222</v>
      </c>
      <c r="G273" s="152">
        <v>45904</v>
      </c>
      <c r="H273" s="149">
        <f>MONTH(Table1[[#This Row],[Received Date]])</f>
        <v>9</v>
      </c>
      <c r="I273" s="149">
        <f>YEAR(Table1[[#This Row],[Received Date]])</f>
        <v>2025</v>
      </c>
      <c r="J273" s="155" t="s">
        <v>180</v>
      </c>
      <c r="K273" s="143" t="s">
        <v>1222</v>
      </c>
      <c r="L273" s="143" t="str">
        <f t="shared" si="79"/>
        <v>Cab</v>
      </c>
      <c r="M273" s="143">
        <v>899378</v>
      </c>
      <c r="N273" s="143" t="s">
        <v>113</v>
      </c>
      <c r="O273" s="143" t="str">
        <f t="shared" si="80"/>
        <v/>
      </c>
      <c r="P273" s="149" t="str">
        <f t="shared" si="81"/>
        <v/>
      </c>
      <c r="Q273" s="149">
        <f t="shared" si="82"/>
        <v>8</v>
      </c>
      <c r="R273" s="153" t="str">
        <f t="shared" si="78"/>
        <v>don't count</v>
      </c>
      <c r="S273" s="149"/>
      <c r="T273" s="280">
        <v>45894</v>
      </c>
      <c r="U273" s="149">
        <v>24</v>
      </c>
      <c r="V273" s="205" t="s">
        <v>1239</v>
      </c>
      <c r="W273" s="143" t="s">
        <v>126</v>
      </c>
      <c r="X273" s="143" t="s">
        <v>1224</v>
      </c>
      <c r="Y273" s="143" t="s">
        <v>1225</v>
      </c>
      <c r="Z273" s="143" t="s">
        <v>144</v>
      </c>
      <c r="AA273" s="143" t="s">
        <v>1226</v>
      </c>
      <c r="AB273" s="143" t="s">
        <v>1227</v>
      </c>
      <c r="AC273" s="143"/>
      <c r="AD273" s="143"/>
      <c r="AE273" s="143"/>
      <c r="AF273" s="143"/>
      <c r="AG273" s="143"/>
      <c r="AH273" s="154"/>
      <c r="AI273" s="143">
        <f t="shared" ref="AI273:AI284" ca="1" si="84">IF(ISBLANK(G273), "",IF(ISBLANK(AK273), TODAY()-G273, "Closed"))</f>
        <v>130</v>
      </c>
      <c r="AJ273" s="143" t="str">
        <f t="shared" ref="AJ273:AJ284" si="85">IF(ISBLANK(G273),"", IF(ISBLANK(AK273), "Pending", DATEDIF(G273,AK273,"d")))</f>
        <v>Pending</v>
      </c>
      <c r="AK273" s="154"/>
      <c r="AL273" s="155"/>
      <c r="AM273" s="154"/>
      <c r="AN273" s="143"/>
      <c r="AO273" s="155"/>
      <c r="AP273" s="156"/>
      <c r="AQ273" s="141"/>
      <c r="AV273" s="146"/>
    </row>
    <row r="274" spans="1:48" ht="24.75" hidden="1" customHeight="1" x14ac:dyDescent="0.25">
      <c r="A274" s="151" t="s">
        <v>111</v>
      </c>
      <c r="B274" s="143" t="s">
        <v>128</v>
      </c>
      <c r="C274" s="148" t="s">
        <v>1240</v>
      </c>
      <c r="D274" s="143" t="s">
        <v>89</v>
      </c>
      <c r="E274" s="143" t="s">
        <v>54</v>
      </c>
      <c r="F274" s="143" t="s">
        <v>222</v>
      </c>
      <c r="G274" s="152">
        <v>45908</v>
      </c>
      <c r="H274" s="149">
        <f>MONTH(Table1[[#This Row],[Received Date]])</f>
        <v>9</v>
      </c>
      <c r="I274" s="149">
        <f>YEAR(Table1[[#This Row],[Received Date]])</f>
        <v>2025</v>
      </c>
      <c r="J274" s="155" t="s">
        <v>180</v>
      </c>
      <c r="K274" s="143" t="s">
        <v>1222</v>
      </c>
      <c r="L274" s="143" t="str">
        <f t="shared" si="79"/>
        <v>Cab</v>
      </c>
      <c r="M274" s="143">
        <v>518176</v>
      </c>
      <c r="N274" s="143" t="s">
        <v>113</v>
      </c>
      <c r="O274" s="143" t="str">
        <f t="shared" si="80"/>
        <v/>
      </c>
      <c r="P274" s="149" t="str">
        <f t="shared" si="81"/>
        <v/>
      </c>
      <c r="Q274" s="149" t="str">
        <f t="shared" si="82"/>
        <v/>
      </c>
      <c r="R274" s="153" t="str">
        <f t="shared" si="78"/>
        <v>count</v>
      </c>
      <c r="S274" s="149">
        <v>510855</v>
      </c>
      <c r="T274" s="280">
        <v>45894</v>
      </c>
      <c r="U274" s="149">
        <v>1</v>
      </c>
      <c r="V274" s="205" t="s">
        <v>1241</v>
      </c>
      <c r="W274" s="143" t="s">
        <v>126</v>
      </c>
      <c r="X274" s="143" t="s">
        <v>1224</v>
      </c>
      <c r="Y274" s="143" t="s">
        <v>1225</v>
      </c>
      <c r="Z274" s="141" t="s">
        <v>144</v>
      </c>
      <c r="AA274" s="143" t="s">
        <v>1226</v>
      </c>
      <c r="AB274" s="143" t="s">
        <v>1242</v>
      </c>
      <c r="AC274" s="143"/>
      <c r="AD274" s="143"/>
      <c r="AE274" s="143"/>
      <c r="AF274" s="143"/>
      <c r="AG274" s="143"/>
      <c r="AH274" s="154"/>
      <c r="AI274" s="143">
        <f t="shared" ca="1" si="84"/>
        <v>126</v>
      </c>
      <c r="AJ274" s="143" t="str">
        <f t="shared" si="85"/>
        <v>Pending</v>
      </c>
      <c r="AK274" s="154"/>
      <c r="AL274" s="155"/>
      <c r="AM274" s="154"/>
      <c r="AN274" s="143"/>
      <c r="AO274" s="155"/>
      <c r="AP274" s="156"/>
      <c r="AQ274" s="141"/>
      <c r="AV274" s="146"/>
    </row>
    <row r="275" spans="1:48" ht="89.25" hidden="1" x14ac:dyDescent="0.25">
      <c r="A275" s="151" t="s">
        <v>111</v>
      </c>
      <c r="B275" s="143" t="s">
        <v>88</v>
      </c>
      <c r="C275" s="148" t="s">
        <v>1243</v>
      </c>
      <c r="D275" s="143" t="s">
        <v>89</v>
      </c>
      <c r="E275" s="143" t="s">
        <v>54</v>
      </c>
      <c r="F275" s="143" t="s">
        <v>222</v>
      </c>
      <c r="G275" s="152">
        <v>45908</v>
      </c>
      <c r="H275" s="149">
        <f>MONTH(Table1[[#This Row],[Received Date]])</f>
        <v>9</v>
      </c>
      <c r="I275" s="149">
        <f>YEAR(Table1[[#This Row],[Received Date]])</f>
        <v>2025</v>
      </c>
      <c r="J275" s="155" t="s">
        <v>231</v>
      </c>
      <c r="K275" s="143" t="s">
        <v>134</v>
      </c>
      <c r="L275" s="143" t="str">
        <f t="shared" si="79"/>
        <v>Axle</v>
      </c>
      <c r="M275" s="143">
        <v>518177</v>
      </c>
      <c r="N275" s="143" t="s">
        <v>113</v>
      </c>
      <c r="O275" s="143" t="str">
        <f t="shared" si="80"/>
        <v/>
      </c>
      <c r="P275" s="149" t="str">
        <f t="shared" si="81"/>
        <v/>
      </c>
      <c r="Q275" s="149" t="str">
        <f t="shared" si="82"/>
        <v/>
      </c>
      <c r="R275" s="153" t="str">
        <f t="shared" si="78"/>
        <v>count</v>
      </c>
      <c r="S275" s="149">
        <v>510403</v>
      </c>
      <c r="T275" s="280">
        <v>45863</v>
      </c>
      <c r="U275" s="149">
        <v>1</v>
      </c>
      <c r="V275" s="141" t="s">
        <v>1244</v>
      </c>
      <c r="W275" s="143" t="s">
        <v>114</v>
      </c>
      <c r="X275" s="143" t="s">
        <v>1245</v>
      </c>
      <c r="Y275" s="143" t="s">
        <v>1246</v>
      </c>
      <c r="Z275" s="141" t="s">
        <v>144</v>
      </c>
      <c r="AA275" s="143" t="s">
        <v>1247</v>
      </c>
      <c r="AB275" s="143" t="s">
        <v>1248</v>
      </c>
      <c r="AC275" s="143" t="s">
        <v>97</v>
      </c>
      <c r="AD275" s="143" t="s">
        <v>97</v>
      </c>
      <c r="AE275" s="143"/>
      <c r="AF275" s="143"/>
      <c r="AG275" s="143"/>
      <c r="AH275" s="154"/>
      <c r="AI275" s="143">
        <f t="shared" ca="1" si="84"/>
        <v>126</v>
      </c>
      <c r="AJ275" s="143" t="str">
        <f t="shared" si="85"/>
        <v>Pending</v>
      </c>
      <c r="AK275" s="154"/>
      <c r="AL275" s="155"/>
      <c r="AM275" s="154"/>
      <c r="AN275" s="143"/>
      <c r="AO275" s="155"/>
      <c r="AP275" s="156"/>
      <c r="AQ275" s="141"/>
      <c r="AV275" s="146"/>
    </row>
    <row r="276" spans="1:48" ht="89.25" hidden="1" x14ac:dyDescent="0.25">
      <c r="A276" s="151" t="s">
        <v>87</v>
      </c>
      <c r="B276" s="143" t="s">
        <v>140</v>
      </c>
      <c r="C276" s="148" t="s">
        <v>1249</v>
      </c>
      <c r="D276" s="143" t="s">
        <v>89</v>
      </c>
      <c r="E276" s="143" t="s">
        <v>54</v>
      </c>
      <c r="F276" s="143" t="s">
        <v>222</v>
      </c>
      <c r="G276" s="152">
        <v>45910</v>
      </c>
      <c r="H276" s="149">
        <f>MONTH(Table1[[#This Row],[Received Date]])</f>
        <v>9</v>
      </c>
      <c r="I276" s="149">
        <f>YEAR(Table1[[#This Row],[Received Date]])</f>
        <v>2025</v>
      </c>
      <c r="J276" s="150" t="s">
        <v>1250</v>
      </c>
      <c r="K276" s="143" t="s">
        <v>1251</v>
      </c>
      <c r="L276" s="143" t="str">
        <f t="shared" si="79"/>
        <v>Other</v>
      </c>
      <c r="M276" s="143" t="s">
        <v>1252</v>
      </c>
      <c r="N276" s="143" t="s">
        <v>96</v>
      </c>
      <c r="O276" s="143"/>
      <c r="P276" s="149"/>
      <c r="Q276" s="149"/>
      <c r="R276" s="153" t="str">
        <f t="shared" si="78"/>
        <v>count</v>
      </c>
      <c r="S276" s="149" t="s">
        <v>97</v>
      </c>
      <c r="T276" s="280">
        <v>45925</v>
      </c>
      <c r="U276" s="143">
        <v>1</v>
      </c>
      <c r="V276" s="143" t="s">
        <v>1253</v>
      </c>
      <c r="W276" s="143" t="s">
        <v>948</v>
      </c>
      <c r="X276" s="143" t="s">
        <v>1254</v>
      </c>
      <c r="Y276" s="143" t="s">
        <v>142</v>
      </c>
      <c r="Z276" s="141" t="s">
        <v>144</v>
      </c>
      <c r="AA276" s="143"/>
      <c r="AB276" s="143"/>
      <c r="AC276" s="143"/>
      <c r="AD276" s="143"/>
      <c r="AE276" s="143"/>
      <c r="AF276" s="143"/>
      <c r="AG276" s="143"/>
      <c r="AH276" s="154"/>
      <c r="AI276" s="143">
        <f t="shared" ca="1" si="84"/>
        <v>124</v>
      </c>
      <c r="AJ276" s="143" t="str">
        <f t="shared" si="85"/>
        <v>Pending</v>
      </c>
      <c r="AK276" s="154"/>
      <c r="AL276" s="155"/>
      <c r="AM276" s="155"/>
      <c r="AN276" s="143"/>
      <c r="AO276" s="143"/>
      <c r="AP276" s="174"/>
      <c r="AQ276" s="141"/>
      <c r="AV276" s="146"/>
    </row>
    <row r="277" spans="1:48" ht="89.25" hidden="1" x14ac:dyDescent="0.25">
      <c r="A277" s="151" t="s">
        <v>111</v>
      </c>
      <c r="B277" s="143" t="s">
        <v>140</v>
      </c>
      <c r="C277" s="148" t="s">
        <v>1255</v>
      </c>
      <c r="D277" s="143" t="s">
        <v>89</v>
      </c>
      <c r="E277" s="143" t="s">
        <v>54</v>
      </c>
      <c r="F277" s="143" t="s">
        <v>222</v>
      </c>
      <c r="G277" s="152">
        <v>45911</v>
      </c>
      <c r="H277" s="149">
        <f>MONTH(Table1[[#This Row],[Received Date]])</f>
        <v>9</v>
      </c>
      <c r="I277" s="149">
        <f>YEAR(Table1[[#This Row],[Received Date]])</f>
        <v>2025</v>
      </c>
      <c r="J277" s="150"/>
      <c r="K277" s="143"/>
      <c r="L277" s="143" t="str">
        <f t="shared" si="79"/>
        <v>Other</v>
      </c>
      <c r="M277" s="143"/>
      <c r="N277" s="143"/>
      <c r="O277" s="143" t="str">
        <f t="shared" ref="O277:O284" si="86">IF(ISNUMBER(SEARCH("mail",M277)), "Email", "")</f>
        <v/>
      </c>
      <c r="P277" s="149" t="str">
        <f t="shared" ref="P277:P284" si="87">IF(AND(200000&lt;M277,M277&lt;299999), 2, "")</f>
        <v/>
      </c>
      <c r="Q277" s="149" t="str">
        <f t="shared" ref="Q277:Q284" si="88">IF(AND(800000&lt;M277,M277&lt;899999), 8, "")</f>
        <v/>
      </c>
      <c r="R277" s="153" t="str">
        <f t="shared" si="78"/>
        <v>count</v>
      </c>
      <c r="S277" s="149"/>
      <c r="T277" s="282"/>
      <c r="U277" s="143"/>
      <c r="V277" s="143"/>
      <c r="W277" s="143"/>
      <c r="X277" s="143"/>
      <c r="Y277" s="143"/>
      <c r="AA277" s="143"/>
      <c r="AB277" s="143"/>
      <c r="AC277" s="143"/>
      <c r="AD277" s="143"/>
      <c r="AE277" s="143"/>
      <c r="AF277" s="143"/>
      <c r="AG277" s="143"/>
      <c r="AH277" s="154"/>
      <c r="AI277" s="143">
        <f t="shared" ca="1" si="84"/>
        <v>123</v>
      </c>
      <c r="AJ277" s="143" t="str">
        <f t="shared" si="85"/>
        <v>Pending</v>
      </c>
      <c r="AK277" s="154"/>
      <c r="AL277" s="155"/>
      <c r="AM277" s="155"/>
      <c r="AN277" s="143"/>
      <c r="AO277" s="143"/>
      <c r="AP277" s="174"/>
      <c r="AQ277" s="141"/>
      <c r="AV277" s="146"/>
    </row>
    <row r="278" spans="1:48" ht="89.25" hidden="1" x14ac:dyDescent="0.25">
      <c r="A278" s="151" t="s">
        <v>111</v>
      </c>
      <c r="B278" s="143" t="s">
        <v>140</v>
      </c>
      <c r="C278" s="148" t="s">
        <v>1256</v>
      </c>
      <c r="D278" s="143" t="s">
        <v>89</v>
      </c>
      <c r="E278" s="143" t="s">
        <v>54</v>
      </c>
      <c r="F278" s="143" t="s">
        <v>222</v>
      </c>
      <c r="G278" s="152">
        <v>45911</v>
      </c>
      <c r="H278" s="149">
        <f>MONTH(Table1[[#This Row],[Received Date]])</f>
        <v>9</v>
      </c>
      <c r="I278" s="149">
        <f>YEAR(Table1[[#This Row],[Received Date]])</f>
        <v>2025</v>
      </c>
      <c r="J278" s="155" t="s">
        <v>1059</v>
      </c>
      <c r="K278" s="143" t="s">
        <v>134</v>
      </c>
      <c r="L278" s="143" t="str">
        <f t="shared" si="79"/>
        <v>Axle</v>
      </c>
      <c r="M278" s="143">
        <v>520011</v>
      </c>
      <c r="N278" s="143" t="s">
        <v>113</v>
      </c>
      <c r="O278" s="143" t="str">
        <f t="shared" si="86"/>
        <v/>
      </c>
      <c r="P278" s="149" t="str">
        <f t="shared" si="87"/>
        <v/>
      </c>
      <c r="Q278" s="149" t="str">
        <f t="shared" si="88"/>
        <v/>
      </c>
      <c r="R278" s="153" t="str">
        <f t="shared" si="78"/>
        <v>count</v>
      </c>
      <c r="S278" s="149">
        <v>510401</v>
      </c>
      <c r="T278" s="282">
        <v>45894</v>
      </c>
      <c r="U278" s="149">
        <v>1</v>
      </c>
      <c r="V278" s="143" t="s">
        <v>1257</v>
      </c>
      <c r="W278" s="143" t="s">
        <v>123</v>
      </c>
      <c r="X278" s="143" t="s">
        <v>1946</v>
      </c>
      <c r="Y278" s="143" t="s">
        <v>137</v>
      </c>
      <c r="Z278" s="12" t="s">
        <v>144</v>
      </c>
      <c r="AA278" s="143" t="s">
        <v>1258</v>
      </c>
      <c r="AB278" s="13" t="s">
        <v>1162</v>
      </c>
      <c r="AC278" s="143"/>
      <c r="AD278" s="143"/>
      <c r="AE278" s="143"/>
      <c r="AF278" s="143"/>
      <c r="AG278" s="143"/>
      <c r="AH278" s="154"/>
      <c r="AI278" s="143">
        <f t="shared" ca="1" si="84"/>
        <v>123</v>
      </c>
      <c r="AJ278" s="143" t="str">
        <f t="shared" si="85"/>
        <v>Pending</v>
      </c>
      <c r="AK278" s="154"/>
      <c r="AL278" s="155"/>
      <c r="AM278" s="154"/>
      <c r="AN278" s="143"/>
      <c r="AO278" s="155"/>
      <c r="AP278" s="156"/>
      <c r="AQ278" s="141"/>
      <c r="AV278" s="146"/>
    </row>
    <row r="279" spans="1:48" ht="89.25" hidden="1" x14ac:dyDescent="0.25">
      <c r="A279" s="151" t="s">
        <v>111</v>
      </c>
      <c r="B279" s="143" t="s">
        <v>88</v>
      </c>
      <c r="C279" s="148" t="s">
        <v>1259</v>
      </c>
      <c r="D279" s="143" t="s">
        <v>89</v>
      </c>
      <c r="E279" s="143" t="s">
        <v>54</v>
      </c>
      <c r="F279" s="143" t="s">
        <v>222</v>
      </c>
      <c r="G279" s="152">
        <v>45912</v>
      </c>
      <c r="H279" s="149">
        <f>MONTH(Table1[[#This Row],[Received Date]])</f>
        <v>9</v>
      </c>
      <c r="I279" s="149">
        <f>YEAR(Table1[[#This Row],[Received Date]])</f>
        <v>2025</v>
      </c>
      <c r="J279" s="155" t="s">
        <v>119</v>
      </c>
      <c r="K279" s="143" t="s">
        <v>134</v>
      </c>
      <c r="L279" s="143" t="str">
        <f t="shared" si="79"/>
        <v>Axle</v>
      </c>
      <c r="M279" s="143">
        <v>520018</v>
      </c>
      <c r="N279" s="143" t="s">
        <v>113</v>
      </c>
      <c r="O279" s="143" t="str">
        <f t="shared" si="86"/>
        <v/>
      </c>
      <c r="P279" s="149" t="str">
        <f t="shared" si="87"/>
        <v/>
      </c>
      <c r="Q279" s="149" t="str">
        <f t="shared" si="88"/>
        <v/>
      </c>
      <c r="R279" s="153" t="str">
        <f t="shared" si="78"/>
        <v>count</v>
      </c>
      <c r="S279" s="149">
        <v>510023</v>
      </c>
      <c r="T279" s="282">
        <v>45894</v>
      </c>
      <c r="U279" s="149">
        <v>1</v>
      </c>
      <c r="V279" s="143" t="s">
        <v>1260</v>
      </c>
      <c r="W279" s="143" t="s">
        <v>123</v>
      </c>
      <c r="X279" s="143" t="s">
        <v>1946</v>
      </c>
      <c r="Y279" s="143" t="s">
        <v>137</v>
      </c>
      <c r="Z279" s="12" t="s">
        <v>144</v>
      </c>
      <c r="AA279" s="143" t="s">
        <v>1258</v>
      </c>
      <c r="AB279" s="143" t="s">
        <v>1162</v>
      </c>
      <c r="AC279" s="143"/>
      <c r="AD279" s="143"/>
      <c r="AE279" s="143"/>
      <c r="AF279" s="143"/>
      <c r="AG279" s="143"/>
      <c r="AH279" s="154"/>
      <c r="AI279" s="143">
        <f t="shared" ca="1" si="84"/>
        <v>122</v>
      </c>
      <c r="AJ279" s="143" t="str">
        <f t="shared" si="85"/>
        <v>Pending</v>
      </c>
      <c r="AK279" s="154"/>
      <c r="AL279" s="155"/>
      <c r="AM279" s="154"/>
      <c r="AN279" s="143"/>
      <c r="AO279" s="155"/>
      <c r="AP279" s="156"/>
      <c r="AQ279" s="141"/>
      <c r="AV279" s="146"/>
    </row>
    <row r="280" spans="1:48" ht="89.25" hidden="1" x14ac:dyDescent="0.25">
      <c r="A280" s="151" t="s">
        <v>111</v>
      </c>
      <c r="B280" s="143" t="s">
        <v>140</v>
      </c>
      <c r="C280" s="148" t="s">
        <v>1261</v>
      </c>
      <c r="D280" s="143" t="s">
        <v>89</v>
      </c>
      <c r="E280" s="143" t="s">
        <v>54</v>
      </c>
      <c r="F280" s="143" t="s">
        <v>222</v>
      </c>
      <c r="G280" s="152">
        <v>45911</v>
      </c>
      <c r="H280" s="149">
        <f>MONTH(Table1[[#This Row],[Received Date]])</f>
        <v>9</v>
      </c>
      <c r="I280" s="149">
        <f>YEAR(Table1[[#This Row],[Received Date]])</f>
        <v>2025</v>
      </c>
      <c r="J280" s="150" t="s">
        <v>846</v>
      </c>
      <c r="K280" s="143" t="s">
        <v>755</v>
      </c>
      <c r="L280" s="143" t="str">
        <f t="shared" si="79"/>
        <v>Deck</v>
      </c>
      <c r="M280" s="143">
        <v>518194</v>
      </c>
      <c r="N280" s="143" t="s">
        <v>113</v>
      </c>
      <c r="O280" s="143" t="str">
        <f t="shared" si="86"/>
        <v/>
      </c>
      <c r="P280" s="149" t="str">
        <f t="shared" si="87"/>
        <v/>
      </c>
      <c r="Q280" s="149" t="str">
        <f t="shared" si="88"/>
        <v/>
      </c>
      <c r="R280" s="153" t="str">
        <f t="shared" si="78"/>
        <v>count</v>
      </c>
      <c r="S280" s="149">
        <v>511251</v>
      </c>
      <c r="T280" s="282"/>
      <c r="U280" s="143"/>
      <c r="V280" s="143" t="s">
        <v>1262</v>
      </c>
      <c r="W280" s="143" t="s">
        <v>114</v>
      </c>
      <c r="X280" s="143" t="s">
        <v>328</v>
      </c>
      <c r="Y280" s="143" t="s">
        <v>184</v>
      </c>
      <c r="Z280" s="180" t="s">
        <v>144</v>
      </c>
      <c r="AA280" s="143" t="s">
        <v>1017</v>
      </c>
      <c r="AB280" s="143" t="s">
        <v>1263</v>
      </c>
      <c r="AC280" s="143" t="s">
        <v>97</v>
      </c>
      <c r="AD280" s="143" t="s">
        <v>97</v>
      </c>
      <c r="AE280" s="143"/>
      <c r="AF280" s="143"/>
      <c r="AG280" s="143"/>
      <c r="AH280" s="154"/>
      <c r="AI280" s="143">
        <f t="shared" ca="1" si="84"/>
        <v>123</v>
      </c>
      <c r="AJ280" s="143" t="str">
        <f t="shared" si="85"/>
        <v>Pending</v>
      </c>
      <c r="AK280" s="154"/>
      <c r="AL280" s="155"/>
      <c r="AM280" s="154"/>
      <c r="AN280" s="143"/>
      <c r="AO280" s="155"/>
      <c r="AP280" s="156"/>
      <c r="AQ280" s="141"/>
      <c r="AV280" s="146"/>
    </row>
    <row r="281" spans="1:48" ht="89.25" hidden="1" x14ac:dyDescent="0.25">
      <c r="A281" s="151" t="s">
        <v>111</v>
      </c>
      <c r="B281" s="143" t="s">
        <v>140</v>
      </c>
      <c r="C281" s="148" t="s">
        <v>1264</v>
      </c>
      <c r="D281" s="143" t="s">
        <v>125</v>
      </c>
      <c r="E281" s="143" t="s">
        <v>54</v>
      </c>
      <c r="F281" s="143" t="s">
        <v>222</v>
      </c>
      <c r="G281" s="152">
        <v>45915</v>
      </c>
      <c r="H281" s="149">
        <f>MONTH(Table1[[#This Row],[Received Date]])</f>
        <v>9</v>
      </c>
      <c r="I281" s="149">
        <f>YEAR(Table1[[#This Row],[Received Date]])</f>
        <v>2025</v>
      </c>
      <c r="J281" s="155" t="s">
        <v>268</v>
      </c>
      <c r="K281" s="143" t="s">
        <v>234</v>
      </c>
      <c r="L281" s="143" t="str">
        <f t="shared" si="79"/>
        <v>Control Box</v>
      </c>
      <c r="M281" s="143">
        <v>404506</v>
      </c>
      <c r="N281" s="143" t="s">
        <v>494</v>
      </c>
      <c r="O281" s="143" t="str">
        <f t="shared" si="86"/>
        <v/>
      </c>
      <c r="P281" s="149" t="str">
        <f t="shared" si="87"/>
        <v/>
      </c>
      <c r="Q281" s="149" t="str">
        <f t="shared" si="88"/>
        <v/>
      </c>
      <c r="R281" s="153" t="str">
        <f t="shared" si="78"/>
        <v>count</v>
      </c>
      <c r="S281" s="149"/>
      <c r="T281" s="268"/>
      <c r="U281" s="149">
        <v>1</v>
      </c>
      <c r="V281" s="143" t="s">
        <v>1265</v>
      </c>
      <c r="W281" s="143" t="s">
        <v>102</v>
      </c>
      <c r="X281" s="143" t="s">
        <v>1193</v>
      </c>
      <c r="Y281" s="143" t="s">
        <v>184</v>
      </c>
      <c r="Z281" s="12"/>
      <c r="AA281" s="143"/>
      <c r="AB281" s="143"/>
      <c r="AC281" s="143"/>
      <c r="AD281" s="143"/>
      <c r="AE281" s="143"/>
      <c r="AF281" s="143"/>
      <c r="AG281" s="143"/>
      <c r="AH281" s="154"/>
      <c r="AI281" s="143">
        <f t="shared" ca="1" si="84"/>
        <v>119</v>
      </c>
      <c r="AJ281" s="143" t="str">
        <f t="shared" si="85"/>
        <v>Pending</v>
      </c>
      <c r="AK281" s="154"/>
      <c r="AL281" s="155"/>
      <c r="AM281" s="154" t="s">
        <v>1266</v>
      </c>
      <c r="AN281" s="143"/>
      <c r="AO281" s="155"/>
      <c r="AP281" s="156"/>
      <c r="AQ281" s="141"/>
      <c r="AS281" s="197">
        <v>6793.17</v>
      </c>
      <c r="AT281" s="197"/>
      <c r="AV281" s="146"/>
    </row>
    <row r="282" spans="1:48" ht="89.25" hidden="1" x14ac:dyDescent="0.25">
      <c r="A282" s="151" t="s">
        <v>111</v>
      </c>
      <c r="B282" s="143" t="s">
        <v>140</v>
      </c>
      <c r="C282" s="148" t="s">
        <v>1267</v>
      </c>
      <c r="D282" s="143" t="s">
        <v>125</v>
      </c>
      <c r="E282" s="143" t="s">
        <v>54</v>
      </c>
      <c r="F282" s="143" t="s">
        <v>222</v>
      </c>
      <c r="G282" s="152">
        <v>45915</v>
      </c>
      <c r="H282" s="149">
        <f>MONTH(Table1[[#This Row],[Received Date]])</f>
        <v>9</v>
      </c>
      <c r="I282" s="149">
        <f>YEAR(Table1[[#This Row],[Received Date]])</f>
        <v>2025</v>
      </c>
      <c r="J282" s="155" t="s">
        <v>236</v>
      </c>
      <c r="K282" s="143" t="s">
        <v>234</v>
      </c>
      <c r="L282" s="143" t="str">
        <f t="shared" si="79"/>
        <v>Control Box</v>
      </c>
      <c r="M282" s="143">
        <v>404507</v>
      </c>
      <c r="N282" s="143" t="s">
        <v>494</v>
      </c>
      <c r="O282" s="143" t="str">
        <f t="shared" si="86"/>
        <v/>
      </c>
      <c r="P282" s="149" t="str">
        <f t="shared" si="87"/>
        <v/>
      </c>
      <c r="Q282" s="149" t="str">
        <f t="shared" si="88"/>
        <v/>
      </c>
      <c r="R282" s="153" t="str">
        <f t="shared" si="78"/>
        <v>count</v>
      </c>
      <c r="S282" s="149"/>
      <c r="T282" s="268"/>
      <c r="U282" s="149">
        <v>1</v>
      </c>
      <c r="V282" s="224" t="s">
        <v>1268</v>
      </c>
      <c r="W282" s="143" t="s">
        <v>102</v>
      </c>
      <c r="X282" s="143" t="s">
        <v>1193</v>
      </c>
      <c r="Y282" s="143" t="s">
        <v>1269</v>
      </c>
      <c r="Z282" s="12"/>
      <c r="AA282" s="143"/>
      <c r="AB282" s="143"/>
      <c r="AC282" s="143"/>
      <c r="AD282" s="143"/>
      <c r="AE282" s="143"/>
      <c r="AF282" s="143"/>
      <c r="AG282" s="143"/>
      <c r="AH282" s="154"/>
      <c r="AI282" s="143">
        <f t="shared" ca="1" si="84"/>
        <v>119</v>
      </c>
      <c r="AJ282" s="143" t="str">
        <f t="shared" si="85"/>
        <v>Pending</v>
      </c>
      <c r="AK282" s="154"/>
      <c r="AL282" s="155"/>
      <c r="AM282" s="154" t="s">
        <v>1270</v>
      </c>
      <c r="AN282" s="143"/>
      <c r="AO282" s="155"/>
      <c r="AP282" s="156"/>
      <c r="AQ282" s="141"/>
      <c r="AS282" s="197">
        <v>3743.5</v>
      </c>
      <c r="AT282" s="197"/>
      <c r="AV282" s="146"/>
    </row>
    <row r="283" spans="1:48" ht="89.25" hidden="1" x14ac:dyDescent="0.25">
      <c r="A283" s="151" t="s">
        <v>111</v>
      </c>
      <c r="B283" s="143" t="s">
        <v>88</v>
      </c>
      <c r="C283" s="148" t="s">
        <v>1271</v>
      </c>
      <c r="D283" s="143" t="s">
        <v>89</v>
      </c>
      <c r="E283" s="143" t="s">
        <v>54</v>
      </c>
      <c r="F283" s="143" t="s">
        <v>222</v>
      </c>
      <c r="G283" s="152">
        <v>45915</v>
      </c>
      <c r="H283" s="149">
        <f>MONTH(Table1[[#This Row],[Received Date]])</f>
        <v>9</v>
      </c>
      <c r="I283" s="149">
        <f>YEAR(Table1[[#This Row],[Received Date]])</f>
        <v>2025</v>
      </c>
      <c r="J283" s="155" t="s">
        <v>1272</v>
      </c>
      <c r="K283" s="143" t="s">
        <v>1273</v>
      </c>
      <c r="L283" s="143" t="str">
        <f t="shared" si="79"/>
        <v>Other</v>
      </c>
      <c r="M283" s="143">
        <v>311505</v>
      </c>
      <c r="N283" s="143" t="s">
        <v>113</v>
      </c>
      <c r="O283" s="143" t="str">
        <f t="shared" si="86"/>
        <v/>
      </c>
      <c r="P283" s="149" t="str">
        <f t="shared" si="87"/>
        <v/>
      </c>
      <c r="Q283" s="149" t="str">
        <f t="shared" si="88"/>
        <v/>
      </c>
      <c r="R283" s="153" t="str">
        <f t="shared" si="78"/>
        <v>count</v>
      </c>
      <c r="S283" s="149"/>
      <c r="T283" s="280">
        <v>45741</v>
      </c>
      <c r="U283" s="149">
        <v>10</v>
      </c>
      <c r="V283" s="141" t="s">
        <v>1274</v>
      </c>
      <c r="W283" s="143" t="s">
        <v>102</v>
      </c>
      <c r="X283" s="143" t="s">
        <v>347</v>
      </c>
      <c r="Y283" s="143" t="s">
        <v>1275</v>
      </c>
      <c r="Z283" s="12" t="s">
        <v>144</v>
      </c>
      <c r="AA283" s="143" t="s">
        <v>1276</v>
      </c>
      <c r="AB283" s="143" t="s">
        <v>1277</v>
      </c>
      <c r="AC283" s="143"/>
      <c r="AD283" s="143"/>
      <c r="AE283" s="143"/>
      <c r="AF283" s="143"/>
      <c r="AG283" s="143"/>
      <c r="AH283" s="154"/>
      <c r="AI283" s="143">
        <f t="shared" ca="1" si="84"/>
        <v>119</v>
      </c>
      <c r="AJ283" s="143" t="str">
        <f t="shared" si="85"/>
        <v>Pending</v>
      </c>
      <c r="AK283" s="154"/>
      <c r="AL283" s="155"/>
      <c r="AM283" s="154"/>
      <c r="AN283" s="143"/>
      <c r="AO283" s="155"/>
      <c r="AP283" s="156"/>
      <c r="AQ283" s="141"/>
      <c r="AV283" s="146"/>
    </row>
    <row r="284" spans="1:48" ht="55.5" hidden="1" customHeight="1" x14ac:dyDescent="0.25">
      <c r="A284" s="151" t="s">
        <v>111</v>
      </c>
      <c r="B284" s="143" t="s">
        <v>128</v>
      </c>
      <c r="C284" s="148" t="s">
        <v>1278</v>
      </c>
      <c r="D284" s="143" t="s">
        <v>89</v>
      </c>
      <c r="E284" s="143" t="s">
        <v>54</v>
      </c>
      <c r="F284" s="143" t="s">
        <v>222</v>
      </c>
      <c r="G284" s="152">
        <v>45915</v>
      </c>
      <c r="H284" s="149">
        <f>MONTH(Table1[[#This Row],[Received Date]])</f>
        <v>9</v>
      </c>
      <c r="I284" s="149">
        <f>YEAR(Table1[[#This Row],[Received Date]])</f>
        <v>2025</v>
      </c>
      <c r="J284" s="155" t="s">
        <v>323</v>
      </c>
      <c r="K284" s="143" t="s">
        <v>319</v>
      </c>
      <c r="L284" s="143" t="str">
        <f t="shared" si="79"/>
        <v>Deck</v>
      </c>
      <c r="M284" s="143">
        <v>520028</v>
      </c>
      <c r="N284" s="143" t="s">
        <v>113</v>
      </c>
      <c r="O284" s="143" t="str">
        <f t="shared" si="86"/>
        <v/>
      </c>
      <c r="P284" s="149" t="str">
        <f t="shared" si="87"/>
        <v/>
      </c>
      <c r="Q284" s="149" t="str">
        <f t="shared" si="88"/>
        <v/>
      </c>
      <c r="R284" s="153" t="str">
        <f t="shared" si="78"/>
        <v>count</v>
      </c>
      <c r="S284" s="149"/>
      <c r="T284" s="268"/>
      <c r="U284" s="149"/>
      <c r="V284" s="141" t="s">
        <v>1279</v>
      </c>
      <c r="W284" s="143" t="s">
        <v>114</v>
      </c>
      <c r="X284" s="143" t="s">
        <v>931</v>
      </c>
      <c r="Y284" s="143" t="s">
        <v>184</v>
      </c>
      <c r="Z284" s="12" t="s">
        <v>144</v>
      </c>
      <c r="AA284" s="143" t="s">
        <v>1280</v>
      </c>
      <c r="AB284" s="143" t="s">
        <v>1281</v>
      </c>
      <c r="AC284" s="143"/>
      <c r="AD284" s="143"/>
      <c r="AE284" s="143"/>
      <c r="AF284" s="143"/>
      <c r="AG284" s="143"/>
      <c r="AH284" s="154"/>
      <c r="AI284" s="143">
        <f t="shared" ca="1" si="84"/>
        <v>119</v>
      </c>
      <c r="AJ284" s="143" t="str">
        <f t="shared" si="85"/>
        <v>Pending</v>
      </c>
      <c r="AK284" s="154"/>
      <c r="AL284" s="155"/>
      <c r="AM284" s="154"/>
      <c r="AN284" s="143"/>
      <c r="AO284" s="155"/>
      <c r="AP284" s="156"/>
      <c r="AQ284" s="141"/>
      <c r="AV284" s="146"/>
    </row>
    <row r="285" spans="1:48" ht="45" hidden="1" customHeight="1" x14ac:dyDescent="0.25">
      <c r="A285" s="151" t="s">
        <v>111</v>
      </c>
      <c r="B285" s="143" t="s">
        <v>140</v>
      </c>
      <c r="C285" s="148" t="s">
        <v>1282</v>
      </c>
      <c r="D285" s="143" t="s">
        <v>89</v>
      </c>
      <c r="E285" s="143" t="s">
        <v>54</v>
      </c>
      <c r="F285" s="143" t="s">
        <v>222</v>
      </c>
      <c r="G285" s="152">
        <v>45916</v>
      </c>
      <c r="H285" s="149">
        <f>MONTH(Table1[[#This Row],[Received Date]])</f>
        <v>9</v>
      </c>
      <c r="I285" s="149">
        <f>YEAR(Table1[[#This Row],[Received Date]])</f>
        <v>2025</v>
      </c>
      <c r="J285" s="155" t="s">
        <v>1283</v>
      </c>
      <c r="K285" s="143" t="s">
        <v>181</v>
      </c>
      <c r="L285" s="143" t="str">
        <f t="shared" si="79"/>
        <v>Cab</v>
      </c>
      <c r="M285" s="143">
        <v>954477</v>
      </c>
      <c r="N285" s="143" t="s">
        <v>113</v>
      </c>
      <c r="O285" s="143"/>
      <c r="P285" s="149"/>
      <c r="Q285" s="149"/>
      <c r="R285" s="153" t="s">
        <v>122</v>
      </c>
      <c r="S285" s="149">
        <v>512149</v>
      </c>
      <c r="T285" s="280">
        <v>45894</v>
      </c>
      <c r="U285" s="149">
        <v>1</v>
      </c>
      <c r="V285" s="141" t="s">
        <v>1284</v>
      </c>
      <c r="W285" s="143" t="s">
        <v>114</v>
      </c>
      <c r="X285" s="143" t="s">
        <v>224</v>
      </c>
      <c r="Y285" s="143" t="s">
        <v>184</v>
      </c>
      <c r="Z285" s="12" t="s">
        <v>144</v>
      </c>
      <c r="AA285" s="143" t="s">
        <v>1285</v>
      </c>
      <c r="AB285" s="143" t="s">
        <v>1286</v>
      </c>
      <c r="AC285" s="143"/>
      <c r="AD285" s="143"/>
      <c r="AE285" s="143"/>
      <c r="AF285" s="143"/>
      <c r="AG285" s="143"/>
      <c r="AH285" s="154"/>
      <c r="AI285" s="143"/>
      <c r="AJ285" s="143"/>
      <c r="AK285" s="154"/>
      <c r="AL285" s="155"/>
      <c r="AM285" s="154" t="s">
        <v>1287</v>
      </c>
      <c r="AN285" s="143"/>
      <c r="AO285" s="155"/>
      <c r="AP285" s="156"/>
      <c r="AQ285" s="141"/>
      <c r="AS285" s="197">
        <v>35215.599999999999</v>
      </c>
      <c r="AT285" s="197"/>
      <c r="AV285" s="146"/>
    </row>
    <row r="286" spans="1:48" ht="102" hidden="1" x14ac:dyDescent="0.25">
      <c r="A286" s="151" t="s">
        <v>111</v>
      </c>
      <c r="B286" s="143" t="s">
        <v>140</v>
      </c>
      <c r="C286" s="148" t="s">
        <v>1288</v>
      </c>
      <c r="D286" s="143" t="s">
        <v>89</v>
      </c>
      <c r="E286" s="143" t="s">
        <v>54</v>
      </c>
      <c r="F286" s="143" t="s">
        <v>222</v>
      </c>
      <c r="G286" s="152">
        <v>45917</v>
      </c>
      <c r="H286" s="149">
        <f>MONTH(Table1[[#This Row],[Received Date]])</f>
        <v>9</v>
      </c>
      <c r="I286" s="149">
        <f>YEAR(Table1[[#This Row],[Received Date]])</f>
        <v>2025</v>
      </c>
      <c r="J286" s="155" t="s">
        <v>301</v>
      </c>
      <c r="K286" s="143" t="s">
        <v>146</v>
      </c>
      <c r="L286" s="143" t="str">
        <f t="shared" si="79"/>
        <v>Tank</v>
      </c>
      <c r="M286" s="143">
        <v>520036</v>
      </c>
      <c r="N286" s="143" t="s">
        <v>113</v>
      </c>
      <c r="O286" s="143" t="str">
        <f t="shared" ref="O286:O317" si="89">IF(ISNUMBER(SEARCH("mail",M286)), "Email", "")</f>
        <v/>
      </c>
      <c r="P286" s="149" t="str">
        <f t="shared" ref="P286:P317" si="90">IF(AND(200000&lt;M286,M286&lt;299999), 2, "")</f>
        <v/>
      </c>
      <c r="Q286" s="149" t="str">
        <f t="shared" ref="Q286:Q317" si="91">IF(AND(800000&lt;M286,M286&lt;899999), 8, "")</f>
        <v/>
      </c>
      <c r="R286" s="153" t="str">
        <f t="shared" ref="R286:R317" si="92">IF(OR(O286="Email",P286=2, Q286=8), "don't count", "count")</f>
        <v>count</v>
      </c>
      <c r="S286" s="149">
        <v>510716</v>
      </c>
      <c r="T286" s="280">
        <v>45894</v>
      </c>
      <c r="U286" s="149">
        <v>1</v>
      </c>
      <c r="V286" s="143" t="s">
        <v>1289</v>
      </c>
      <c r="W286" s="143" t="s">
        <v>114</v>
      </c>
      <c r="X286" s="143" t="s">
        <v>316</v>
      </c>
      <c r="Y286" s="143" t="s">
        <v>184</v>
      </c>
      <c r="Z286" s="12" t="s">
        <v>144</v>
      </c>
      <c r="AA286" s="143" t="s">
        <v>1290</v>
      </c>
      <c r="AB286" s="141" t="s">
        <v>1291</v>
      </c>
      <c r="AC286" s="143"/>
      <c r="AD286" s="143"/>
      <c r="AE286" s="143"/>
      <c r="AF286" s="143"/>
      <c r="AG286" s="143"/>
      <c r="AH286" s="154"/>
      <c r="AI286" s="143">
        <f t="shared" ref="AI286:AI317" ca="1" si="93">IF(ISBLANK(G286), "",IF(ISBLANK(AK286), TODAY()-G286, "Closed"))</f>
        <v>117</v>
      </c>
      <c r="AJ286" s="143" t="str">
        <f t="shared" ref="AJ286:AJ317" si="94">IF(ISBLANK(G286),"", IF(ISBLANK(AK286), "Pending", DATEDIF(G286,AK286,"d")))</f>
        <v>Pending</v>
      </c>
      <c r="AK286" s="154"/>
      <c r="AL286" s="155"/>
      <c r="AM286" s="154" t="s">
        <v>1292</v>
      </c>
      <c r="AN286" s="143"/>
      <c r="AO286" s="155"/>
      <c r="AP286" s="156"/>
      <c r="AQ286" s="141"/>
      <c r="AV286" s="146"/>
    </row>
    <row r="287" spans="1:48" ht="53.45" hidden="1" customHeight="1" x14ac:dyDescent="0.25">
      <c r="A287" s="151" t="s">
        <v>111</v>
      </c>
      <c r="B287" s="143" t="s">
        <v>88</v>
      </c>
      <c r="C287" s="148" t="s">
        <v>1293</v>
      </c>
      <c r="D287" s="143" t="s">
        <v>89</v>
      </c>
      <c r="E287" s="143" t="s">
        <v>54</v>
      </c>
      <c r="F287" s="143" t="s">
        <v>222</v>
      </c>
      <c r="G287" s="152">
        <v>45919</v>
      </c>
      <c r="H287" s="149">
        <f>MONTH(Table1[[#This Row],[Received Date]])</f>
        <v>9</v>
      </c>
      <c r="I287" s="149">
        <f>YEAR(Table1[[#This Row],[Received Date]])</f>
        <v>2025</v>
      </c>
      <c r="J287" s="155" t="s">
        <v>231</v>
      </c>
      <c r="K287" s="143" t="s">
        <v>134</v>
      </c>
      <c r="L287" s="143" t="str">
        <f t="shared" si="79"/>
        <v>Axle</v>
      </c>
      <c r="M287" s="143">
        <v>520053</v>
      </c>
      <c r="N287" s="143" t="s">
        <v>113</v>
      </c>
      <c r="O287" s="143" t="str">
        <f t="shared" si="89"/>
        <v/>
      </c>
      <c r="P287" s="149" t="str">
        <f t="shared" si="90"/>
        <v/>
      </c>
      <c r="Q287" s="149" t="str">
        <f t="shared" si="91"/>
        <v/>
      </c>
      <c r="R287" s="153" t="str">
        <f t="shared" si="92"/>
        <v>count</v>
      </c>
      <c r="S287" s="149">
        <v>510404</v>
      </c>
      <c r="T287" s="280">
        <v>45894</v>
      </c>
      <c r="U287" s="149">
        <v>1</v>
      </c>
      <c r="V287" s="143" t="s">
        <v>1294</v>
      </c>
      <c r="W287" s="143" t="s">
        <v>114</v>
      </c>
      <c r="X287" s="143" t="s">
        <v>103</v>
      </c>
      <c r="Y287" s="143" t="s">
        <v>1269</v>
      </c>
      <c r="Z287" s="12" t="s">
        <v>144</v>
      </c>
      <c r="AA287" s="143" t="s">
        <v>579</v>
      </c>
      <c r="AB287" s="143" t="s">
        <v>1295</v>
      </c>
      <c r="AC287" s="143" t="s">
        <v>97</v>
      </c>
      <c r="AD287" s="143" t="s">
        <v>97</v>
      </c>
      <c r="AE287" s="143"/>
      <c r="AF287" s="143"/>
      <c r="AG287" s="143"/>
      <c r="AH287" s="154"/>
      <c r="AI287" s="143">
        <f t="shared" ca="1" si="93"/>
        <v>115</v>
      </c>
      <c r="AJ287" s="143" t="str">
        <f t="shared" si="94"/>
        <v>Pending</v>
      </c>
      <c r="AK287" s="154"/>
      <c r="AL287" s="155"/>
      <c r="AM287" s="154"/>
      <c r="AN287" s="143"/>
      <c r="AO287" s="155"/>
      <c r="AP287" s="156"/>
      <c r="AQ287" s="141"/>
      <c r="AV287" s="146"/>
    </row>
    <row r="288" spans="1:48" ht="53.45" hidden="1" customHeight="1" x14ac:dyDescent="0.25">
      <c r="A288" s="151" t="s">
        <v>111</v>
      </c>
      <c r="B288" s="143" t="s">
        <v>88</v>
      </c>
      <c r="C288" s="148" t="s">
        <v>1296</v>
      </c>
      <c r="D288" s="143" t="s">
        <v>89</v>
      </c>
      <c r="E288" s="143" t="s">
        <v>54</v>
      </c>
      <c r="F288" s="143" t="s">
        <v>222</v>
      </c>
      <c r="G288" s="152">
        <v>45922</v>
      </c>
      <c r="H288" s="149">
        <f>MONTH(Table1[[#This Row],[Received Date]])</f>
        <v>9</v>
      </c>
      <c r="I288" s="149">
        <f>YEAR(Table1[[#This Row],[Received Date]])</f>
        <v>2025</v>
      </c>
      <c r="J288" s="155" t="s">
        <v>119</v>
      </c>
      <c r="K288" s="143" t="s">
        <v>134</v>
      </c>
      <c r="L288" s="143" t="str">
        <f t="shared" si="79"/>
        <v>Axle</v>
      </c>
      <c r="M288" s="143">
        <v>520074</v>
      </c>
      <c r="N288" s="143" t="s">
        <v>113</v>
      </c>
      <c r="O288" s="143" t="str">
        <f t="shared" si="89"/>
        <v/>
      </c>
      <c r="P288" s="149" t="str">
        <f t="shared" si="90"/>
        <v/>
      </c>
      <c r="Q288" s="149" t="str">
        <f t="shared" si="91"/>
        <v/>
      </c>
      <c r="R288" s="153" t="str">
        <f t="shared" si="92"/>
        <v>count</v>
      </c>
      <c r="S288" s="149">
        <v>510189</v>
      </c>
      <c r="T288" s="281">
        <v>45839</v>
      </c>
      <c r="U288" s="149">
        <v>1</v>
      </c>
      <c r="V288" s="221" t="s">
        <v>1297</v>
      </c>
      <c r="W288" s="143" t="s">
        <v>114</v>
      </c>
      <c r="X288" s="143" t="s">
        <v>931</v>
      </c>
      <c r="Y288" s="143" t="s">
        <v>1269</v>
      </c>
      <c r="Z288" s="12" t="s">
        <v>144</v>
      </c>
      <c r="AA288" s="143" t="s">
        <v>1298</v>
      </c>
      <c r="AB288" s="143" t="s">
        <v>1299</v>
      </c>
      <c r="AC288" s="143" t="s">
        <v>97</v>
      </c>
      <c r="AD288" s="143" t="s">
        <v>97</v>
      </c>
      <c r="AE288" s="143"/>
      <c r="AF288" s="143"/>
      <c r="AG288" s="143"/>
      <c r="AH288" s="154"/>
      <c r="AI288" s="143">
        <f t="shared" ca="1" si="93"/>
        <v>112</v>
      </c>
      <c r="AJ288" s="143" t="str">
        <f t="shared" si="94"/>
        <v>Pending</v>
      </c>
      <c r="AK288" s="154"/>
      <c r="AL288" s="155"/>
      <c r="AM288" s="154"/>
      <c r="AN288" s="143"/>
      <c r="AO288" s="155"/>
      <c r="AP288" s="156"/>
      <c r="AQ288" s="141"/>
      <c r="AV288" s="146"/>
    </row>
    <row r="289" spans="1:48" ht="53.45" hidden="1" customHeight="1" x14ac:dyDescent="0.25">
      <c r="A289" s="151" t="s">
        <v>111</v>
      </c>
      <c r="B289" s="143" t="s">
        <v>88</v>
      </c>
      <c r="C289" s="148" t="s">
        <v>1300</v>
      </c>
      <c r="D289" s="143" t="s">
        <v>89</v>
      </c>
      <c r="E289" s="143" t="s">
        <v>54</v>
      </c>
      <c r="F289" s="143" t="s">
        <v>222</v>
      </c>
      <c r="G289" s="152">
        <v>45923</v>
      </c>
      <c r="H289" s="149">
        <f>MONTH(Table1[[#This Row],[Received Date]])</f>
        <v>9</v>
      </c>
      <c r="I289" s="149">
        <f>YEAR(Table1[[#This Row],[Received Date]])</f>
        <v>2025</v>
      </c>
      <c r="J289" s="155" t="s">
        <v>1301</v>
      </c>
      <c r="K289" s="143" t="s">
        <v>134</v>
      </c>
      <c r="L289" s="143" t="str">
        <f t="shared" si="79"/>
        <v>Axle</v>
      </c>
      <c r="M289" s="143">
        <v>520080</v>
      </c>
      <c r="N289" s="143" t="s">
        <v>113</v>
      </c>
      <c r="O289" s="143" t="str">
        <f t="shared" si="89"/>
        <v/>
      </c>
      <c r="P289" s="149" t="str">
        <f t="shared" si="90"/>
        <v/>
      </c>
      <c r="Q289" s="149" t="str">
        <f t="shared" si="91"/>
        <v/>
      </c>
      <c r="R289" s="153" t="str">
        <f t="shared" si="92"/>
        <v>count</v>
      </c>
      <c r="S289" s="149">
        <v>510403</v>
      </c>
      <c r="T289" s="281">
        <v>45923</v>
      </c>
      <c r="U289" s="149">
        <v>1</v>
      </c>
      <c r="V289" s="221" t="s">
        <v>1302</v>
      </c>
      <c r="W289" s="143" t="s">
        <v>114</v>
      </c>
      <c r="X289" s="143" t="s">
        <v>288</v>
      </c>
      <c r="Y289" s="143" t="s">
        <v>192</v>
      </c>
      <c r="Z289" s="12" t="s">
        <v>144</v>
      </c>
      <c r="AA289" s="143" t="s">
        <v>1303</v>
      </c>
      <c r="AB289" s="143" t="s">
        <v>1304</v>
      </c>
      <c r="AC289" s="143" t="s">
        <v>97</v>
      </c>
      <c r="AD289" s="143" t="s">
        <v>97</v>
      </c>
      <c r="AE289" s="143"/>
      <c r="AF289" s="143"/>
      <c r="AG289" s="143"/>
      <c r="AH289" s="154"/>
      <c r="AI289" s="143">
        <f t="shared" ca="1" si="93"/>
        <v>111</v>
      </c>
      <c r="AJ289" s="143" t="str">
        <f t="shared" si="94"/>
        <v>Pending</v>
      </c>
      <c r="AK289" s="154"/>
      <c r="AL289" s="155"/>
      <c r="AM289" s="154"/>
      <c r="AN289" s="143"/>
      <c r="AO289" s="155"/>
      <c r="AP289" s="156"/>
      <c r="AQ289" s="141"/>
      <c r="AV289" s="146"/>
    </row>
    <row r="290" spans="1:48" ht="53.45" hidden="1" customHeight="1" x14ac:dyDescent="0.25">
      <c r="A290" s="151" t="s">
        <v>111</v>
      </c>
      <c r="B290" s="143" t="s">
        <v>128</v>
      </c>
      <c r="C290" s="148" t="s">
        <v>1305</v>
      </c>
      <c r="D290" s="143" t="s">
        <v>89</v>
      </c>
      <c r="E290" s="143" t="s">
        <v>54</v>
      </c>
      <c r="F290" s="143" t="s">
        <v>222</v>
      </c>
      <c r="G290" s="152">
        <v>45923</v>
      </c>
      <c r="H290" s="149">
        <f>MONTH(Table1[[#This Row],[Received Date]])</f>
        <v>9</v>
      </c>
      <c r="I290" s="149">
        <f>YEAR(Table1[[#This Row],[Received Date]])</f>
        <v>2025</v>
      </c>
      <c r="J290" s="155" t="s">
        <v>245</v>
      </c>
      <c r="K290" s="143" t="s">
        <v>1306</v>
      </c>
      <c r="L290" s="143" t="str">
        <f t="shared" si="79"/>
        <v>Other</v>
      </c>
      <c r="M290" s="143">
        <v>311533</v>
      </c>
      <c r="N290" s="143" t="s">
        <v>113</v>
      </c>
      <c r="O290" s="143" t="str">
        <f t="shared" si="89"/>
        <v/>
      </c>
      <c r="P290" s="149" t="str">
        <f t="shared" si="90"/>
        <v/>
      </c>
      <c r="Q290" s="149" t="str">
        <f t="shared" si="91"/>
        <v/>
      </c>
      <c r="R290" s="153" t="str">
        <f t="shared" si="92"/>
        <v>count</v>
      </c>
      <c r="S290" s="149">
        <v>463124</v>
      </c>
      <c r="T290" s="280">
        <v>45680</v>
      </c>
      <c r="U290" s="149">
        <v>1</v>
      </c>
      <c r="V290" s="221" t="s">
        <v>1307</v>
      </c>
      <c r="W290" s="143" t="s">
        <v>102</v>
      </c>
      <c r="X290" s="143" t="s">
        <v>1254</v>
      </c>
      <c r="Y290" s="143" t="s">
        <v>184</v>
      </c>
      <c r="Z290" s="12" t="s">
        <v>144</v>
      </c>
      <c r="AA290" s="143"/>
      <c r="AB290" s="141"/>
      <c r="AC290" s="143"/>
      <c r="AD290" s="143"/>
      <c r="AE290" s="143"/>
      <c r="AF290" s="143"/>
      <c r="AG290" s="143"/>
      <c r="AH290" s="154"/>
      <c r="AI290" s="143">
        <f t="shared" ca="1" si="93"/>
        <v>111</v>
      </c>
      <c r="AJ290" s="143" t="str">
        <f t="shared" si="94"/>
        <v>Pending</v>
      </c>
      <c r="AK290" s="154"/>
      <c r="AL290" s="155"/>
      <c r="AM290" s="154"/>
      <c r="AN290" s="143"/>
      <c r="AO290" s="155"/>
      <c r="AP290" s="156"/>
      <c r="AQ290" s="141"/>
      <c r="AV290" s="146"/>
    </row>
    <row r="291" spans="1:48" ht="53.45" hidden="1" customHeight="1" x14ac:dyDescent="0.25">
      <c r="A291" s="151" t="s">
        <v>111</v>
      </c>
      <c r="B291" s="143" t="s">
        <v>88</v>
      </c>
      <c r="C291" s="148" t="s">
        <v>1308</v>
      </c>
      <c r="D291" s="143" t="s">
        <v>89</v>
      </c>
      <c r="E291" s="143" t="s">
        <v>54</v>
      </c>
      <c r="F291" s="143" t="s">
        <v>222</v>
      </c>
      <c r="G291" s="152">
        <v>45924</v>
      </c>
      <c r="H291" s="149">
        <f>MONTH(Table1[[#This Row],[Received Date]])</f>
        <v>9</v>
      </c>
      <c r="I291" s="149">
        <f>YEAR(Table1[[#This Row],[Received Date]])</f>
        <v>2025</v>
      </c>
      <c r="J291" s="155" t="s">
        <v>318</v>
      </c>
      <c r="K291" s="143" t="s">
        <v>227</v>
      </c>
      <c r="L291" s="143" t="str">
        <f t="shared" si="79"/>
        <v>Cab</v>
      </c>
      <c r="M291" s="143">
        <v>520089</v>
      </c>
      <c r="N291" s="143" t="s">
        <v>113</v>
      </c>
      <c r="O291" s="143" t="str">
        <f t="shared" si="89"/>
        <v/>
      </c>
      <c r="P291" s="149" t="str">
        <f t="shared" si="90"/>
        <v/>
      </c>
      <c r="Q291" s="149" t="str">
        <f t="shared" si="91"/>
        <v/>
      </c>
      <c r="R291" s="153" t="str">
        <f t="shared" si="92"/>
        <v>count</v>
      </c>
      <c r="S291" s="149">
        <v>511093</v>
      </c>
      <c r="T291" s="280">
        <v>45925</v>
      </c>
      <c r="U291" s="149">
        <v>1</v>
      </c>
      <c r="V291" s="230" t="s">
        <v>1309</v>
      </c>
      <c r="W291" s="143" t="s">
        <v>114</v>
      </c>
      <c r="X291" s="143" t="s">
        <v>787</v>
      </c>
      <c r="Y291" s="143" t="s">
        <v>1269</v>
      </c>
      <c r="Z291" s="12" t="s">
        <v>144</v>
      </c>
      <c r="AA291" s="143" t="s">
        <v>1310</v>
      </c>
      <c r="AB291" s="141" t="s">
        <v>1311</v>
      </c>
      <c r="AC291" s="143" t="s">
        <v>97</v>
      </c>
      <c r="AD291" s="143" t="s">
        <v>97</v>
      </c>
      <c r="AE291" s="143"/>
      <c r="AF291" s="143"/>
      <c r="AG291" s="143"/>
      <c r="AH291" s="154"/>
      <c r="AI291" s="143">
        <f t="shared" ca="1" si="93"/>
        <v>110</v>
      </c>
      <c r="AJ291" s="143" t="str">
        <f t="shared" si="94"/>
        <v>Pending</v>
      </c>
      <c r="AK291" s="154"/>
      <c r="AL291" s="155"/>
      <c r="AM291" s="154"/>
      <c r="AN291" s="143"/>
      <c r="AO291" s="155"/>
      <c r="AP291" s="156"/>
      <c r="AQ291" s="141"/>
      <c r="AV291" s="146"/>
    </row>
    <row r="292" spans="1:48" ht="89.25" hidden="1" x14ac:dyDescent="0.25">
      <c r="A292" s="151" t="s">
        <v>111</v>
      </c>
      <c r="B292" s="143" t="s">
        <v>88</v>
      </c>
      <c r="C292" s="148" t="s">
        <v>1312</v>
      </c>
      <c r="D292" s="143" t="s">
        <v>89</v>
      </c>
      <c r="E292" s="143" t="s">
        <v>54</v>
      </c>
      <c r="F292" s="143" t="s">
        <v>222</v>
      </c>
      <c r="G292" s="152">
        <v>45924</v>
      </c>
      <c r="H292" s="149">
        <f>MONTH(Table1[[#This Row],[Received Date]])</f>
        <v>9</v>
      </c>
      <c r="I292" s="149">
        <f>YEAR(Table1[[#This Row],[Received Date]])</f>
        <v>2025</v>
      </c>
      <c r="J292" s="155" t="s">
        <v>1059</v>
      </c>
      <c r="K292" s="143" t="s">
        <v>134</v>
      </c>
      <c r="L292" s="143" t="str">
        <f t="shared" si="79"/>
        <v>Axle</v>
      </c>
      <c r="M292" s="143">
        <v>520094</v>
      </c>
      <c r="N292" s="143" t="s">
        <v>113</v>
      </c>
      <c r="O292" s="143" t="str">
        <f t="shared" si="89"/>
        <v/>
      </c>
      <c r="P292" s="149" t="str">
        <f t="shared" si="90"/>
        <v/>
      </c>
      <c r="Q292" s="149" t="str">
        <f t="shared" si="91"/>
        <v/>
      </c>
      <c r="R292" s="153" t="str">
        <f t="shared" si="92"/>
        <v>count</v>
      </c>
      <c r="S292" s="149">
        <v>510987</v>
      </c>
      <c r="T292" s="280">
        <v>45925</v>
      </c>
      <c r="U292" s="149">
        <v>1</v>
      </c>
      <c r="V292" s="143" t="s">
        <v>1313</v>
      </c>
      <c r="W292" s="143" t="s">
        <v>123</v>
      </c>
      <c r="X292" s="143" t="s">
        <v>1946</v>
      </c>
      <c r="Y292" s="143" t="s">
        <v>1269</v>
      </c>
      <c r="Z292" s="12" t="s">
        <v>144</v>
      </c>
      <c r="AA292" s="143" t="s">
        <v>1258</v>
      </c>
      <c r="AB292" s="13" t="s">
        <v>1162</v>
      </c>
      <c r="AC292" s="143" t="s">
        <v>97</v>
      </c>
      <c r="AD292" s="143" t="s">
        <v>97</v>
      </c>
      <c r="AE292" s="143"/>
      <c r="AF292" s="143"/>
      <c r="AG292" s="143"/>
      <c r="AH292" s="154"/>
      <c r="AI292" s="143">
        <f t="shared" ca="1" si="93"/>
        <v>110</v>
      </c>
      <c r="AJ292" s="143" t="str">
        <f t="shared" si="94"/>
        <v>Pending</v>
      </c>
      <c r="AK292" s="154"/>
      <c r="AL292" s="155"/>
      <c r="AM292" s="154"/>
      <c r="AN292" s="143"/>
      <c r="AO292" s="155"/>
      <c r="AP292" s="156"/>
      <c r="AQ292" s="141"/>
      <c r="AV292" s="146"/>
    </row>
    <row r="293" spans="1:48" ht="53.45" hidden="1" customHeight="1" x14ac:dyDescent="0.25">
      <c r="A293" s="151" t="s">
        <v>111</v>
      </c>
      <c r="B293" s="143" t="s">
        <v>140</v>
      </c>
      <c r="C293" s="148" t="s">
        <v>1314</v>
      </c>
      <c r="D293" s="143" t="s">
        <v>89</v>
      </c>
      <c r="E293" s="143" t="s">
        <v>54</v>
      </c>
      <c r="F293" s="143" t="s">
        <v>222</v>
      </c>
      <c r="G293" s="152">
        <v>45925</v>
      </c>
      <c r="H293" s="149">
        <f>MONTH(Table1[[#This Row],[Received Date]])</f>
        <v>9</v>
      </c>
      <c r="I293" s="149">
        <f>YEAR(Table1[[#This Row],[Received Date]])</f>
        <v>2025</v>
      </c>
      <c r="J293" s="155" t="s">
        <v>1315</v>
      </c>
      <c r="K293" s="143" t="s">
        <v>324</v>
      </c>
      <c r="L293" s="143" t="str">
        <f t="shared" si="79"/>
        <v>Cab</v>
      </c>
      <c r="M293" s="143">
        <v>954486</v>
      </c>
      <c r="N293" s="143" t="s">
        <v>113</v>
      </c>
      <c r="O293" s="143" t="str">
        <f t="shared" si="89"/>
        <v/>
      </c>
      <c r="P293" s="149" t="str">
        <f t="shared" si="90"/>
        <v/>
      </c>
      <c r="Q293" s="149" t="str">
        <f t="shared" si="91"/>
        <v/>
      </c>
      <c r="R293" s="153" t="str">
        <f t="shared" si="92"/>
        <v>count</v>
      </c>
      <c r="S293" s="149">
        <v>510867</v>
      </c>
      <c r="T293" s="280">
        <v>45925</v>
      </c>
      <c r="U293" s="149">
        <v>1</v>
      </c>
      <c r="V293" s="143" t="s">
        <v>1316</v>
      </c>
      <c r="W293" s="143" t="s">
        <v>114</v>
      </c>
      <c r="X293" s="143" t="s">
        <v>224</v>
      </c>
      <c r="Y293" s="143" t="s">
        <v>287</v>
      </c>
      <c r="Z293" s="12" t="s">
        <v>144</v>
      </c>
      <c r="AA293" s="143" t="s">
        <v>1317</v>
      </c>
      <c r="AB293" s="143" t="s">
        <v>1317</v>
      </c>
      <c r="AC293" s="143" t="s">
        <v>97</v>
      </c>
      <c r="AD293" s="143" t="s">
        <v>97</v>
      </c>
      <c r="AE293" s="143"/>
      <c r="AF293" s="143"/>
      <c r="AG293" s="143"/>
      <c r="AH293" s="154"/>
      <c r="AI293" s="143">
        <f t="shared" ca="1" si="93"/>
        <v>109</v>
      </c>
      <c r="AJ293" s="143" t="str">
        <f t="shared" si="94"/>
        <v>Pending</v>
      </c>
      <c r="AK293" s="154"/>
      <c r="AL293" s="155"/>
      <c r="AM293" s="154" t="s">
        <v>1318</v>
      </c>
      <c r="AN293" s="143"/>
      <c r="AO293" s="155"/>
      <c r="AP293" s="156"/>
      <c r="AQ293" s="141"/>
      <c r="AS293" s="197">
        <v>43225.9</v>
      </c>
      <c r="AT293" s="197"/>
      <c r="AV293" s="146"/>
    </row>
    <row r="294" spans="1:48" ht="53.45" hidden="1" customHeight="1" x14ac:dyDescent="0.25">
      <c r="A294" s="151" t="s">
        <v>111</v>
      </c>
      <c r="B294" s="143" t="s">
        <v>140</v>
      </c>
      <c r="C294" s="148" t="s">
        <v>1319</v>
      </c>
      <c r="D294" s="143" t="s">
        <v>89</v>
      </c>
      <c r="E294" s="143" t="s">
        <v>54</v>
      </c>
      <c r="F294" s="143" t="s">
        <v>222</v>
      </c>
      <c r="G294" s="152">
        <v>45926</v>
      </c>
      <c r="H294" s="149">
        <f>MONTH(Table1[[#This Row],[Received Date]])</f>
        <v>9</v>
      </c>
      <c r="I294" s="149">
        <f>YEAR(Table1[[#This Row],[Received Date]])</f>
        <v>2025</v>
      </c>
      <c r="J294" s="155" t="s">
        <v>301</v>
      </c>
      <c r="K294" s="143" t="s">
        <v>146</v>
      </c>
      <c r="L294" s="143" t="str">
        <f t="shared" si="79"/>
        <v>Tank</v>
      </c>
      <c r="M294" s="143">
        <v>900075</v>
      </c>
      <c r="N294" s="143" t="s">
        <v>113</v>
      </c>
      <c r="O294" s="143" t="str">
        <f t="shared" si="89"/>
        <v/>
      </c>
      <c r="P294" s="149" t="str">
        <f t="shared" si="90"/>
        <v/>
      </c>
      <c r="Q294" s="149" t="str">
        <f t="shared" si="91"/>
        <v/>
      </c>
      <c r="R294" s="153" t="str">
        <f t="shared" si="92"/>
        <v>count</v>
      </c>
      <c r="S294" s="149">
        <v>512082</v>
      </c>
      <c r="T294" s="280">
        <v>45925</v>
      </c>
      <c r="U294" s="149">
        <v>1</v>
      </c>
      <c r="V294" s="143" t="s">
        <v>1320</v>
      </c>
      <c r="W294" s="143" t="s">
        <v>149</v>
      </c>
      <c r="X294" s="143" t="s">
        <v>316</v>
      </c>
      <c r="Y294" s="143" t="s">
        <v>184</v>
      </c>
      <c r="Z294" s="12" t="s">
        <v>144</v>
      </c>
      <c r="AA294" s="143" t="s">
        <v>1290</v>
      </c>
      <c r="AB294" s="143" t="s">
        <v>1291</v>
      </c>
      <c r="AC294" s="143" t="s">
        <v>97</v>
      </c>
      <c r="AD294" s="143" t="s">
        <v>97</v>
      </c>
      <c r="AE294" s="143"/>
      <c r="AF294" s="143"/>
      <c r="AG294" s="143"/>
      <c r="AH294" s="154"/>
      <c r="AI294" s="143">
        <f t="shared" ca="1" si="93"/>
        <v>108</v>
      </c>
      <c r="AJ294" s="143" t="str">
        <f t="shared" si="94"/>
        <v>Pending</v>
      </c>
      <c r="AK294" s="154"/>
      <c r="AL294" s="155"/>
      <c r="AM294" s="154" t="s">
        <v>1321</v>
      </c>
      <c r="AN294" s="143"/>
      <c r="AO294" s="155"/>
      <c r="AP294" s="156"/>
      <c r="AQ294" s="141"/>
      <c r="AS294" s="197">
        <v>5837.14</v>
      </c>
      <c r="AT294" s="197"/>
      <c r="AV294" s="146"/>
    </row>
    <row r="295" spans="1:48" ht="89.25" hidden="1" x14ac:dyDescent="0.25">
      <c r="A295" s="151" t="s">
        <v>111</v>
      </c>
      <c r="B295" s="143" t="s">
        <v>88</v>
      </c>
      <c r="C295" s="148" t="s">
        <v>1322</v>
      </c>
      <c r="D295" s="143" t="s">
        <v>89</v>
      </c>
      <c r="E295" s="143" t="s">
        <v>54</v>
      </c>
      <c r="F295" s="143" t="s">
        <v>222</v>
      </c>
      <c r="G295" s="152">
        <v>45926</v>
      </c>
      <c r="H295" s="149">
        <f>MONTH(Table1[[#This Row],[Received Date]])</f>
        <v>9</v>
      </c>
      <c r="I295" s="149">
        <f>YEAR(Table1[[#This Row],[Received Date]])</f>
        <v>2025</v>
      </c>
      <c r="J295" s="155" t="s">
        <v>180</v>
      </c>
      <c r="K295" s="143" t="s">
        <v>324</v>
      </c>
      <c r="L295" s="143" t="str">
        <f t="shared" si="79"/>
        <v>Cab</v>
      </c>
      <c r="M295" s="143">
        <v>520109</v>
      </c>
      <c r="N295" s="143" t="s">
        <v>113</v>
      </c>
      <c r="O295" s="143" t="str">
        <f t="shared" si="89"/>
        <v/>
      </c>
      <c r="P295" s="149" t="str">
        <f t="shared" si="90"/>
        <v/>
      </c>
      <c r="Q295" s="149" t="str">
        <f t="shared" si="91"/>
        <v/>
      </c>
      <c r="R295" s="153" t="str">
        <f t="shared" si="92"/>
        <v>count</v>
      </c>
      <c r="S295" s="149">
        <v>506204</v>
      </c>
      <c r="T295" s="280">
        <v>45740</v>
      </c>
      <c r="U295" s="149">
        <v>1</v>
      </c>
      <c r="V295" s="143" t="s">
        <v>1323</v>
      </c>
      <c r="W295" s="143" t="s">
        <v>149</v>
      </c>
      <c r="X295" s="143" t="s">
        <v>103</v>
      </c>
      <c r="Y295" s="143" t="s">
        <v>1324</v>
      </c>
      <c r="Z295" s="12" t="s">
        <v>144</v>
      </c>
      <c r="AA295" s="143" t="s">
        <v>1325</v>
      </c>
      <c r="AB295" s="143" t="s">
        <v>1326</v>
      </c>
      <c r="AC295" s="143"/>
      <c r="AD295" s="143"/>
      <c r="AE295" s="143"/>
      <c r="AF295" s="143"/>
      <c r="AG295" s="143"/>
      <c r="AH295" s="154"/>
      <c r="AI295" s="143">
        <f t="shared" ca="1" si="93"/>
        <v>108</v>
      </c>
      <c r="AJ295" s="143" t="str">
        <f t="shared" si="94"/>
        <v>Pending</v>
      </c>
      <c r="AK295" s="154"/>
      <c r="AL295" s="155"/>
      <c r="AM295" s="154"/>
      <c r="AN295" s="143"/>
      <c r="AO295" s="155"/>
      <c r="AP295" s="156"/>
      <c r="AQ295" s="141"/>
      <c r="AT295" s="141" t="s">
        <v>1327</v>
      </c>
      <c r="AV295" s="146"/>
    </row>
    <row r="296" spans="1:48" ht="89.25" hidden="1" x14ac:dyDescent="0.25">
      <c r="A296" s="151" t="s">
        <v>111</v>
      </c>
      <c r="B296" s="143" t="s">
        <v>88</v>
      </c>
      <c r="C296" s="148" t="s">
        <v>1328</v>
      </c>
      <c r="D296" s="143" t="s">
        <v>89</v>
      </c>
      <c r="E296" s="143" t="s">
        <v>54</v>
      </c>
      <c r="F296" s="143" t="s">
        <v>222</v>
      </c>
      <c r="G296" s="152">
        <v>45929</v>
      </c>
      <c r="H296" s="149">
        <f>MONTH(Table1[[#This Row],[Received Date]])</f>
        <v>9</v>
      </c>
      <c r="I296" s="149">
        <f>YEAR(Table1[[#This Row],[Received Date]])</f>
        <v>2025</v>
      </c>
      <c r="J296" s="155" t="s">
        <v>1059</v>
      </c>
      <c r="K296" s="143" t="s">
        <v>134</v>
      </c>
      <c r="L296" s="143" t="str">
        <f t="shared" si="79"/>
        <v>Axle</v>
      </c>
      <c r="M296" s="143">
        <v>520110</v>
      </c>
      <c r="N296" s="143" t="s">
        <v>113</v>
      </c>
      <c r="O296" s="143" t="str">
        <f t="shared" si="89"/>
        <v/>
      </c>
      <c r="P296" s="149" t="str">
        <f t="shared" si="90"/>
        <v/>
      </c>
      <c r="Q296" s="149" t="str">
        <f t="shared" si="91"/>
        <v/>
      </c>
      <c r="R296" s="153" t="str">
        <f t="shared" si="92"/>
        <v>count</v>
      </c>
      <c r="S296" s="149">
        <v>510399</v>
      </c>
      <c r="T296" s="280">
        <v>45894</v>
      </c>
      <c r="U296" s="149">
        <v>1</v>
      </c>
      <c r="V296" s="143" t="s">
        <v>1329</v>
      </c>
      <c r="W296" s="143" t="s">
        <v>123</v>
      </c>
      <c r="X296" s="143" t="s">
        <v>1946</v>
      </c>
      <c r="Y296" s="143" t="s">
        <v>1269</v>
      </c>
      <c r="Z296" s="12" t="s">
        <v>144</v>
      </c>
      <c r="AA296" s="143" t="s">
        <v>1258</v>
      </c>
      <c r="AB296" s="12" t="s">
        <v>1162</v>
      </c>
      <c r="AC296" s="143" t="s">
        <v>97</v>
      </c>
      <c r="AD296" s="143" t="s">
        <v>97</v>
      </c>
      <c r="AE296" s="143"/>
      <c r="AF296" s="143"/>
      <c r="AG296" s="143"/>
      <c r="AH296" s="154"/>
      <c r="AI296" s="143">
        <f t="shared" ca="1" si="93"/>
        <v>105</v>
      </c>
      <c r="AJ296" s="143" t="str">
        <f t="shared" si="94"/>
        <v>Pending</v>
      </c>
      <c r="AK296" s="154"/>
      <c r="AL296" s="155"/>
      <c r="AM296" s="154"/>
      <c r="AN296" s="143"/>
      <c r="AO296" s="155"/>
      <c r="AP296" s="156"/>
      <c r="AQ296" s="141"/>
      <c r="AV296" s="146"/>
    </row>
    <row r="297" spans="1:48" ht="89.25" hidden="1" x14ac:dyDescent="0.25">
      <c r="A297" s="151" t="s">
        <v>111</v>
      </c>
      <c r="B297" s="143" t="s">
        <v>88</v>
      </c>
      <c r="C297" s="148" t="s">
        <v>1330</v>
      </c>
      <c r="D297" s="143" t="s">
        <v>89</v>
      </c>
      <c r="E297" s="143" t="s">
        <v>54</v>
      </c>
      <c r="F297" s="143" t="s">
        <v>222</v>
      </c>
      <c r="G297" s="152">
        <v>45933</v>
      </c>
      <c r="H297" s="149">
        <f>MONTH(Table1[[#This Row],[Received Date]])</f>
        <v>10</v>
      </c>
      <c r="I297" s="149">
        <f>YEAR(Table1[[#This Row],[Received Date]])</f>
        <v>2025</v>
      </c>
      <c r="J297" s="155" t="s">
        <v>231</v>
      </c>
      <c r="K297" s="143" t="s">
        <v>134</v>
      </c>
      <c r="L297" s="143" t="str">
        <f t="shared" si="79"/>
        <v>Axle</v>
      </c>
      <c r="M297" s="143">
        <v>520148</v>
      </c>
      <c r="N297" s="143" t="s">
        <v>113</v>
      </c>
      <c r="O297" s="143" t="str">
        <f t="shared" si="89"/>
        <v/>
      </c>
      <c r="P297" s="149" t="str">
        <f t="shared" si="90"/>
        <v/>
      </c>
      <c r="Q297" s="149" t="str">
        <f t="shared" si="91"/>
        <v/>
      </c>
      <c r="R297" s="153" t="str">
        <f t="shared" si="92"/>
        <v>count</v>
      </c>
      <c r="S297" s="149">
        <v>510403</v>
      </c>
      <c r="T297" s="280">
        <v>45894</v>
      </c>
      <c r="U297" s="149">
        <v>1</v>
      </c>
      <c r="V297" s="143" t="s">
        <v>1331</v>
      </c>
      <c r="W297" s="143" t="s">
        <v>123</v>
      </c>
      <c r="X297" s="143" t="s">
        <v>1946</v>
      </c>
      <c r="Y297" s="143" t="s">
        <v>1269</v>
      </c>
      <c r="Z297" s="12" t="s">
        <v>144</v>
      </c>
      <c r="AA297" s="143" t="s">
        <v>1258</v>
      </c>
      <c r="AB297" s="13" t="s">
        <v>1162</v>
      </c>
      <c r="AC297" s="143" t="s">
        <v>97</v>
      </c>
      <c r="AD297" s="143" t="s">
        <v>97</v>
      </c>
      <c r="AE297" s="143"/>
      <c r="AF297" s="143"/>
      <c r="AG297" s="143"/>
      <c r="AH297" s="154"/>
      <c r="AI297" s="143">
        <f t="shared" ca="1" si="93"/>
        <v>101</v>
      </c>
      <c r="AJ297" s="143" t="str">
        <f t="shared" si="94"/>
        <v>Pending</v>
      </c>
      <c r="AK297" s="154"/>
      <c r="AL297" s="155"/>
      <c r="AM297" s="154"/>
      <c r="AN297" s="143"/>
      <c r="AO297" s="155"/>
      <c r="AP297" s="156"/>
      <c r="AQ297" s="141"/>
      <c r="AV297" s="146"/>
    </row>
    <row r="298" spans="1:48" ht="89.25" hidden="1" x14ac:dyDescent="0.25">
      <c r="A298" s="151" t="s">
        <v>111</v>
      </c>
      <c r="B298" s="143" t="s">
        <v>88</v>
      </c>
      <c r="C298" s="148" t="s">
        <v>1332</v>
      </c>
      <c r="D298" s="143" t="s">
        <v>89</v>
      </c>
      <c r="E298" s="143" t="s">
        <v>54</v>
      </c>
      <c r="F298" s="143" t="s">
        <v>222</v>
      </c>
      <c r="G298" s="152">
        <v>45933</v>
      </c>
      <c r="H298" s="149">
        <f>MONTH(Table1[[#This Row],[Received Date]])</f>
        <v>10</v>
      </c>
      <c r="I298" s="149">
        <f>YEAR(Table1[[#This Row],[Received Date]])</f>
        <v>2025</v>
      </c>
      <c r="J298" s="155" t="s">
        <v>270</v>
      </c>
      <c r="K298" s="143" t="s">
        <v>304</v>
      </c>
      <c r="L298" s="143" t="str">
        <f t="shared" si="79"/>
        <v>Deck</v>
      </c>
      <c r="M298" s="143">
        <v>520149</v>
      </c>
      <c r="N298" s="143" t="s">
        <v>113</v>
      </c>
      <c r="O298" s="143" t="str">
        <f t="shared" si="89"/>
        <v/>
      </c>
      <c r="P298" s="149" t="str">
        <f t="shared" si="90"/>
        <v/>
      </c>
      <c r="Q298" s="149" t="str">
        <f t="shared" si="91"/>
        <v/>
      </c>
      <c r="R298" s="153" t="str">
        <f t="shared" si="92"/>
        <v>count</v>
      </c>
      <c r="S298" s="149">
        <v>511581</v>
      </c>
      <c r="T298" s="280">
        <v>45925</v>
      </c>
      <c r="U298" s="149">
        <v>1</v>
      </c>
      <c r="V298" s="143" t="s">
        <v>1333</v>
      </c>
      <c r="W298" s="143" t="s">
        <v>102</v>
      </c>
      <c r="X298" s="143" t="s">
        <v>1193</v>
      </c>
      <c r="Y298" s="143" t="s">
        <v>1334</v>
      </c>
      <c r="Z298" s="12" t="s">
        <v>144</v>
      </c>
      <c r="AA298" s="143" t="s">
        <v>1335</v>
      </c>
      <c r="AB298" s="143" t="s">
        <v>1336</v>
      </c>
      <c r="AC298" s="143" t="s">
        <v>97</v>
      </c>
      <c r="AD298" s="143" t="s">
        <v>97</v>
      </c>
      <c r="AE298" s="143"/>
      <c r="AF298" s="143"/>
      <c r="AG298" s="143"/>
      <c r="AH298" s="154"/>
      <c r="AI298" s="143">
        <f t="shared" ca="1" si="93"/>
        <v>101</v>
      </c>
      <c r="AJ298" s="143" t="str">
        <f t="shared" si="94"/>
        <v>Pending</v>
      </c>
      <c r="AK298" s="154"/>
      <c r="AL298" s="155"/>
      <c r="AM298" s="154"/>
      <c r="AN298" s="143"/>
      <c r="AO298" s="155"/>
      <c r="AP298" s="156"/>
      <c r="AQ298" s="141"/>
      <c r="AV298" s="146"/>
    </row>
    <row r="299" spans="1:48" ht="89.25" hidden="1" x14ac:dyDescent="0.25">
      <c r="A299" s="151" t="s">
        <v>111</v>
      </c>
      <c r="B299" s="143" t="s">
        <v>88</v>
      </c>
      <c r="C299" s="148" t="s">
        <v>1337</v>
      </c>
      <c r="D299" s="143" t="s">
        <v>89</v>
      </c>
      <c r="E299" s="143" t="s">
        <v>54</v>
      </c>
      <c r="F299" s="143" t="s">
        <v>222</v>
      </c>
      <c r="G299" s="152">
        <v>45933</v>
      </c>
      <c r="H299" s="149">
        <f>MONTH(Table1[[#This Row],[Received Date]])</f>
        <v>10</v>
      </c>
      <c r="I299" s="149">
        <f>YEAR(Table1[[#This Row],[Received Date]])</f>
        <v>2025</v>
      </c>
      <c r="J299" s="155" t="s">
        <v>325</v>
      </c>
      <c r="K299" s="143" t="s">
        <v>227</v>
      </c>
      <c r="L299" s="143" t="str">
        <f t="shared" si="79"/>
        <v>Cab</v>
      </c>
      <c r="M299" s="143">
        <v>520155</v>
      </c>
      <c r="N299" s="143" t="s">
        <v>113</v>
      </c>
      <c r="O299" s="143" t="str">
        <f t="shared" si="89"/>
        <v/>
      </c>
      <c r="P299" s="149" t="str">
        <f t="shared" si="90"/>
        <v/>
      </c>
      <c r="Q299" s="149" t="str">
        <f t="shared" si="91"/>
        <v/>
      </c>
      <c r="R299" s="153" t="str">
        <f t="shared" si="92"/>
        <v>count</v>
      </c>
      <c r="S299" s="149">
        <v>512107</v>
      </c>
      <c r="T299" s="280">
        <v>45925</v>
      </c>
      <c r="U299" s="149">
        <v>1</v>
      </c>
      <c r="V299" s="143" t="s">
        <v>1338</v>
      </c>
      <c r="W299" s="143" t="s">
        <v>1339</v>
      </c>
      <c r="X299" s="143" t="s">
        <v>787</v>
      </c>
      <c r="Y299" s="143" t="s">
        <v>1340</v>
      </c>
      <c r="Z299" s="12" t="s">
        <v>144</v>
      </c>
      <c r="AA299" s="143" t="s">
        <v>1341</v>
      </c>
      <c r="AB299" s="143" t="s">
        <v>1342</v>
      </c>
      <c r="AC299" s="143" t="s">
        <v>97</v>
      </c>
      <c r="AD299" s="143" t="s">
        <v>97</v>
      </c>
      <c r="AE299" s="143"/>
      <c r="AF299" s="143"/>
      <c r="AG299" s="143"/>
      <c r="AH299" s="154"/>
      <c r="AI299" s="143">
        <f t="shared" ca="1" si="93"/>
        <v>101</v>
      </c>
      <c r="AJ299" s="143" t="str">
        <f t="shared" si="94"/>
        <v>Pending</v>
      </c>
      <c r="AK299" s="154"/>
      <c r="AL299" s="155"/>
      <c r="AM299" s="154"/>
      <c r="AN299" s="143"/>
      <c r="AO299" s="155"/>
      <c r="AP299" s="156"/>
      <c r="AQ299" s="141"/>
      <c r="AV299" s="146"/>
    </row>
    <row r="300" spans="1:48" ht="89.25" x14ac:dyDescent="0.25">
      <c r="A300" s="151" t="s">
        <v>111</v>
      </c>
      <c r="B300" s="143" t="s">
        <v>140</v>
      </c>
      <c r="C300" s="148" t="s">
        <v>1343</v>
      </c>
      <c r="D300" s="143" t="s">
        <v>89</v>
      </c>
      <c r="E300" s="143" t="s">
        <v>54</v>
      </c>
      <c r="F300" s="143" t="s">
        <v>222</v>
      </c>
      <c r="G300" s="152">
        <v>45936</v>
      </c>
      <c r="H300" s="149">
        <f>MONTH(Table1[[#This Row],[Received Date]])</f>
        <v>10</v>
      </c>
      <c r="I300" s="149">
        <f>YEAR(Table1[[#This Row],[Received Date]])</f>
        <v>2025</v>
      </c>
      <c r="J300" s="155" t="s">
        <v>1059</v>
      </c>
      <c r="K300" s="143" t="s">
        <v>134</v>
      </c>
      <c r="L300" s="143" t="str">
        <f t="shared" si="79"/>
        <v>Axle</v>
      </c>
      <c r="M300" s="143">
        <v>900072</v>
      </c>
      <c r="N300" s="143" t="s">
        <v>113</v>
      </c>
      <c r="O300" s="143" t="str">
        <f t="shared" si="89"/>
        <v/>
      </c>
      <c r="P300" s="149" t="str">
        <f t="shared" si="90"/>
        <v/>
      </c>
      <c r="Q300" s="149" t="str">
        <f t="shared" si="91"/>
        <v/>
      </c>
      <c r="R300" s="153" t="str">
        <f t="shared" si="92"/>
        <v>count</v>
      </c>
      <c r="S300" s="149">
        <v>510992</v>
      </c>
      <c r="T300" s="280">
        <v>45925</v>
      </c>
      <c r="U300" s="149">
        <v>1</v>
      </c>
      <c r="V300" s="143" t="s">
        <v>1344</v>
      </c>
      <c r="W300" s="143" t="s">
        <v>114</v>
      </c>
      <c r="X300" s="143" t="s">
        <v>136</v>
      </c>
      <c r="Y300" s="143" t="s">
        <v>1345</v>
      </c>
      <c r="Z300" s="12" t="s">
        <v>144</v>
      </c>
      <c r="AA300" s="143" t="s">
        <v>139</v>
      </c>
      <c r="AB300" s="143" t="s">
        <v>448</v>
      </c>
      <c r="AC300" s="143" t="s">
        <v>97</v>
      </c>
      <c r="AD300" s="143" t="s">
        <v>97</v>
      </c>
      <c r="AE300" s="143"/>
      <c r="AF300" s="143"/>
      <c r="AG300" s="143"/>
      <c r="AH300" s="154"/>
      <c r="AI300" s="143">
        <f t="shared" ca="1" si="93"/>
        <v>98</v>
      </c>
      <c r="AJ300" s="143" t="str">
        <f t="shared" si="94"/>
        <v>Pending</v>
      </c>
      <c r="AK300" s="154"/>
      <c r="AL300" s="155"/>
      <c r="AM300" s="154"/>
      <c r="AN300" s="143"/>
      <c r="AO300" s="155"/>
      <c r="AP300" s="156"/>
      <c r="AQ300" s="141"/>
      <c r="AS300" s="197">
        <v>1125</v>
      </c>
      <c r="AT300" s="197"/>
      <c r="AV300" s="146"/>
    </row>
    <row r="301" spans="1:48" ht="89.25" hidden="1" x14ac:dyDescent="0.25">
      <c r="A301" s="151" t="s">
        <v>87</v>
      </c>
      <c r="B301" s="143" t="s">
        <v>140</v>
      </c>
      <c r="C301" s="148" t="s">
        <v>1346</v>
      </c>
      <c r="D301" s="143" t="s">
        <v>89</v>
      </c>
      <c r="E301" s="143" t="s">
        <v>54</v>
      </c>
      <c r="F301" s="143" t="s">
        <v>222</v>
      </c>
      <c r="G301" s="152">
        <v>45936</v>
      </c>
      <c r="H301" s="149">
        <f>MONTH(Table1[[#This Row],[Received Date]])</f>
        <v>10</v>
      </c>
      <c r="I301" s="149">
        <f>YEAR(Table1[[#This Row],[Received Date]])</f>
        <v>2025</v>
      </c>
      <c r="J301" s="155" t="s">
        <v>1347</v>
      </c>
      <c r="K301" s="143" t="s">
        <v>1348</v>
      </c>
      <c r="L301" s="143" t="str">
        <f t="shared" si="79"/>
        <v>Other</v>
      </c>
      <c r="M301" s="143">
        <v>936785</v>
      </c>
      <c r="N301" s="143" t="s">
        <v>113</v>
      </c>
      <c r="O301" s="143" t="str">
        <f t="shared" si="89"/>
        <v/>
      </c>
      <c r="P301" s="149" t="str">
        <f t="shared" si="90"/>
        <v/>
      </c>
      <c r="Q301" s="149" t="str">
        <f t="shared" si="91"/>
        <v/>
      </c>
      <c r="R301" s="153" t="str">
        <f t="shared" si="92"/>
        <v>count</v>
      </c>
      <c r="S301" s="149">
        <v>355082</v>
      </c>
      <c r="T301" s="280">
        <v>45925</v>
      </c>
      <c r="U301" s="149">
        <v>1</v>
      </c>
      <c r="V301" s="143" t="s">
        <v>1349</v>
      </c>
      <c r="W301" s="143" t="s">
        <v>114</v>
      </c>
      <c r="X301" s="143" t="s">
        <v>143</v>
      </c>
      <c r="Y301" s="143" t="s">
        <v>142</v>
      </c>
      <c r="Z301" s="12" t="s">
        <v>144</v>
      </c>
      <c r="AA301" s="143"/>
      <c r="AB301" s="143"/>
      <c r="AC301" s="143"/>
      <c r="AD301" s="143"/>
      <c r="AE301" s="143"/>
      <c r="AF301" s="143"/>
      <c r="AG301" s="143"/>
      <c r="AH301" s="154"/>
      <c r="AI301" s="143">
        <f t="shared" ca="1" si="93"/>
        <v>98</v>
      </c>
      <c r="AJ301" s="143" t="str">
        <f t="shared" si="94"/>
        <v>Pending</v>
      </c>
      <c r="AK301" s="154"/>
      <c r="AL301" s="155"/>
      <c r="AM301" s="154"/>
      <c r="AN301" s="143"/>
      <c r="AO301" s="155"/>
      <c r="AP301" s="156"/>
      <c r="AQ301" s="141"/>
      <c r="AV301" s="146"/>
    </row>
    <row r="302" spans="1:48" ht="89.25" hidden="1" x14ac:dyDescent="0.25">
      <c r="A302" s="151" t="s">
        <v>111</v>
      </c>
      <c r="B302" s="143" t="s">
        <v>88</v>
      </c>
      <c r="C302" s="148" t="s">
        <v>1350</v>
      </c>
      <c r="D302" s="143" t="s">
        <v>89</v>
      </c>
      <c r="E302" s="143" t="s">
        <v>54</v>
      </c>
      <c r="F302" s="143" t="s">
        <v>222</v>
      </c>
      <c r="G302" s="152">
        <v>45936</v>
      </c>
      <c r="H302" s="149">
        <f>MONTH(Table1[[#This Row],[Received Date]])</f>
        <v>10</v>
      </c>
      <c r="I302" s="149">
        <f>YEAR(Table1[[#This Row],[Received Date]])</f>
        <v>2025</v>
      </c>
      <c r="J302" s="155" t="s">
        <v>1059</v>
      </c>
      <c r="K302" s="143" t="s">
        <v>134</v>
      </c>
      <c r="L302" s="143" t="str">
        <f t="shared" si="79"/>
        <v>Axle</v>
      </c>
      <c r="M302" s="143">
        <v>520164</v>
      </c>
      <c r="N302" s="143" t="s">
        <v>113</v>
      </c>
      <c r="O302" s="143" t="str">
        <f t="shared" si="89"/>
        <v/>
      </c>
      <c r="P302" s="149" t="str">
        <f t="shared" si="90"/>
        <v/>
      </c>
      <c r="Q302" s="149" t="str">
        <f t="shared" si="91"/>
        <v/>
      </c>
      <c r="R302" s="153" t="str">
        <f t="shared" si="92"/>
        <v>count</v>
      </c>
      <c r="S302" s="149">
        <v>510989</v>
      </c>
      <c r="T302" s="280">
        <v>45925</v>
      </c>
      <c r="U302" s="149">
        <v>1</v>
      </c>
      <c r="V302" s="143" t="s">
        <v>1351</v>
      </c>
      <c r="W302" s="143" t="s">
        <v>123</v>
      </c>
      <c r="X302" s="143" t="s">
        <v>1946</v>
      </c>
      <c r="Y302" s="143" t="s">
        <v>1269</v>
      </c>
      <c r="Z302" s="12" t="s">
        <v>144</v>
      </c>
      <c r="AA302" s="143" t="s">
        <v>1258</v>
      </c>
      <c r="AB302" s="12" t="s">
        <v>1162</v>
      </c>
      <c r="AC302" s="143" t="s">
        <v>97</v>
      </c>
      <c r="AD302" s="143" t="s">
        <v>97</v>
      </c>
      <c r="AE302" s="143"/>
      <c r="AF302" s="143"/>
      <c r="AG302" s="143"/>
      <c r="AH302" s="154"/>
      <c r="AI302" s="143">
        <f t="shared" ca="1" si="93"/>
        <v>98</v>
      </c>
      <c r="AJ302" s="143" t="str">
        <f t="shared" si="94"/>
        <v>Pending</v>
      </c>
      <c r="AK302" s="154"/>
      <c r="AL302" s="155"/>
      <c r="AM302" s="154"/>
      <c r="AN302" s="143"/>
      <c r="AO302" s="155"/>
      <c r="AP302" s="156"/>
      <c r="AQ302" s="141"/>
      <c r="AV302" s="146"/>
    </row>
    <row r="303" spans="1:48" ht="89.25" hidden="1" x14ac:dyDescent="0.25">
      <c r="A303" s="151" t="s">
        <v>87</v>
      </c>
      <c r="B303" s="143" t="s">
        <v>88</v>
      </c>
      <c r="C303" s="148" t="s">
        <v>1352</v>
      </c>
      <c r="D303" s="143" t="s">
        <v>209</v>
      </c>
      <c r="E303" s="143" t="s">
        <v>54</v>
      </c>
      <c r="F303" s="143" t="s">
        <v>222</v>
      </c>
      <c r="G303" s="152">
        <v>45936</v>
      </c>
      <c r="H303" s="149">
        <f>MONTH(Table1[[#This Row],[Received Date]])</f>
        <v>10</v>
      </c>
      <c r="I303" s="149">
        <f>YEAR(Table1[[#This Row],[Received Date]])</f>
        <v>2025</v>
      </c>
      <c r="J303" s="155" t="s">
        <v>1353</v>
      </c>
      <c r="K303" s="143" t="s">
        <v>147</v>
      </c>
      <c r="L303" s="143" t="str">
        <f t="shared" si="79"/>
        <v>Other</v>
      </c>
      <c r="M303" s="143" t="s">
        <v>1354</v>
      </c>
      <c r="N303" s="143" t="s">
        <v>96</v>
      </c>
      <c r="O303" s="143" t="str">
        <f t="shared" si="89"/>
        <v/>
      </c>
      <c r="P303" s="149" t="str">
        <f t="shared" si="90"/>
        <v/>
      </c>
      <c r="Q303" s="149" t="str">
        <f t="shared" si="91"/>
        <v/>
      </c>
      <c r="R303" s="153" t="str">
        <f t="shared" si="92"/>
        <v>count</v>
      </c>
      <c r="S303" s="149" t="s">
        <v>97</v>
      </c>
      <c r="T303" s="280">
        <v>45925</v>
      </c>
      <c r="U303" s="149">
        <v>1</v>
      </c>
      <c r="V303" s="143" t="s">
        <v>1355</v>
      </c>
      <c r="W303" s="143" t="s">
        <v>1356</v>
      </c>
      <c r="X303" s="143" t="s">
        <v>123</v>
      </c>
      <c r="Y303" s="143" t="s">
        <v>1357</v>
      </c>
      <c r="Z303" s="12" t="s">
        <v>144</v>
      </c>
      <c r="AA303" s="143" t="s">
        <v>1358</v>
      </c>
      <c r="AB303" s="143" t="s">
        <v>97</v>
      </c>
      <c r="AC303" s="143" t="s">
        <v>97</v>
      </c>
      <c r="AD303" s="143" t="s">
        <v>97</v>
      </c>
      <c r="AE303" s="143"/>
      <c r="AF303" s="143"/>
      <c r="AG303" s="143"/>
      <c r="AH303" s="154"/>
      <c r="AI303" s="143">
        <f t="shared" ca="1" si="93"/>
        <v>98</v>
      </c>
      <c r="AJ303" s="143" t="str">
        <f t="shared" si="94"/>
        <v>Pending</v>
      </c>
      <c r="AK303" s="154"/>
      <c r="AL303" s="155"/>
      <c r="AM303" s="154"/>
      <c r="AN303" s="143"/>
      <c r="AO303" s="155"/>
      <c r="AP303" s="156"/>
      <c r="AQ303" s="141"/>
      <c r="AV303" s="146"/>
    </row>
    <row r="304" spans="1:48" ht="89.25" hidden="1" x14ac:dyDescent="0.25">
      <c r="A304" s="151" t="s">
        <v>87</v>
      </c>
      <c r="B304" s="143" t="s">
        <v>140</v>
      </c>
      <c r="C304" s="148" t="s">
        <v>1359</v>
      </c>
      <c r="D304" s="143" t="s">
        <v>209</v>
      </c>
      <c r="E304" s="143" t="s">
        <v>54</v>
      </c>
      <c r="F304" s="143" t="s">
        <v>222</v>
      </c>
      <c r="G304" s="152">
        <v>45936</v>
      </c>
      <c r="H304" s="149">
        <f>MONTH(Table1[[#This Row],[Received Date]])</f>
        <v>10</v>
      </c>
      <c r="I304" s="149">
        <f>YEAR(Table1[[#This Row],[Received Date]])</f>
        <v>2025</v>
      </c>
      <c r="J304" s="155" t="s">
        <v>1360</v>
      </c>
      <c r="K304" s="143" t="s">
        <v>147</v>
      </c>
      <c r="L304" s="143" t="str">
        <f t="shared" si="79"/>
        <v>Other</v>
      </c>
      <c r="M304" s="143" t="s">
        <v>1361</v>
      </c>
      <c r="N304" s="143" t="s">
        <v>96</v>
      </c>
      <c r="O304" s="143" t="str">
        <f t="shared" si="89"/>
        <v/>
      </c>
      <c r="P304" s="149" t="str">
        <f t="shared" si="90"/>
        <v/>
      </c>
      <c r="Q304" s="149" t="str">
        <f t="shared" si="91"/>
        <v/>
      </c>
      <c r="R304" s="153" t="str">
        <f t="shared" si="92"/>
        <v>count</v>
      </c>
      <c r="S304" s="149" t="s">
        <v>97</v>
      </c>
      <c r="T304" s="280">
        <v>45925</v>
      </c>
      <c r="U304" s="149">
        <v>1</v>
      </c>
      <c r="V304" s="143" t="s">
        <v>1362</v>
      </c>
      <c r="W304" s="143" t="s">
        <v>1356</v>
      </c>
      <c r="X304" s="143" t="s">
        <v>123</v>
      </c>
      <c r="Y304" s="143" t="s">
        <v>1357</v>
      </c>
      <c r="Z304" s="12" t="s">
        <v>144</v>
      </c>
      <c r="AA304" s="143" t="s">
        <v>1358</v>
      </c>
      <c r="AB304" s="143" t="s">
        <v>97</v>
      </c>
      <c r="AC304" s="143" t="s">
        <v>97</v>
      </c>
      <c r="AD304" s="143" t="s">
        <v>97</v>
      </c>
      <c r="AE304" s="143"/>
      <c r="AF304" s="143"/>
      <c r="AG304" s="143"/>
      <c r="AH304" s="154"/>
      <c r="AI304" s="143">
        <f t="shared" ca="1" si="93"/>
        <v>98</v>
      </c>
      <c r="AJ304" s="143" t="str">
        <f t="shared" si="94"/>
        <v>Pending</v>
      </c>
      <c r="AK304" s="154"/>
      <c r="AL304" s="155"/>
      <c r="AM304" s="154"/>
      <c r="AN304" s="143"/>
      <c r="AO304" s="155"/>
      <c r="AP304" s="156"/>
      <c r="AQ304" s="141"/>
      <c r="AV304" s="146"/>
    </row>
    <row r="305" spans="1:48" ht="89.25" hidden="1" x14ac:dyDescent="0.25">
      <c r="A305" s="151" t="s">
        <v>111</v>
      </c>
      <c r="B305" s="143" t="s">
        <v>88</v>
      </c>
      <c r="C305" s="148" t="s">
        <v>1363</v>
      </c>
      <c r="D305" s="143" t="s">
        <v>89</v>
      </c>
      <c r="E305" s="143" t="s">
        <v>54</v>
      </c>
      <c r="F305" s="143" t="s">
        <v>222</v>
      </c>
      <c r="G305" s="152">
        <v>45938</v>
      </c>
      <c r="H305" s="149">
        <f>MONTH(Table1[[#This Row],[Received Date]])</f>
        <v>10</v>
      </c>
      <c r="I305" s="149">
        <f>YEAR(Table1[[#This Row],[Received Date]])</f>
        <v>2025</v>
      </c>
      <c r="J305" s="155" t="s">
        <v>1059</v>
      </c>
      <c r="K305" s="143" t="s">
        <v>134</v>
      </c>
      <c r="L305" s="143" t="str">
        <f t="shared" si="79"/>
        <v>Axle</v>
      </c>
      <c r="M305" s="143">
        <v>520185</v>
      </c>
      <c r="N305" s="143" t="s">
        <v>113</v>
      </c>
      <c r="O305" s="143" t="str">
        <f t="shared" si="89"/>
        <v/>
      </c>
      <c r="P305" s="149" t="str">
        <f t="shared" si="90"/>
        <v/>
      </c>
      <c r="Q305" s="149" t="str">
        <f t="shared" si="91"/>
        <v/>
      </c>
      <c r="R305" s="153" t="str">
        <f t="shared" si="92"/>
        <v>count</v>
      </c>
      <c r="S305" s="149"/>
      <c r="T305" s="279">
        <v>510991</v>
      </c>
      <c r="U305" s="149">
        <v>1</v>
      </c>
      <c r="V305" s="143" t="s">
        <v>1364</v>
      </c>
      <c r="W305" s="143" t="s">
        <v>123</v>
      </c>
      <c r="X305" s="143" t="s">
        <v>1946</v>
      </c>
      <c r="Y305" s="143" t="s">
        <v>1269</v>
      </c>
      <c r="Z305" s="12" t="s">
        <v>144</v>
      </c>
      <c r="AA305" s="143" t="s">
        <v>1258</v>
      </c>
      <c r="AB305" s="143"/>
      <c r="AC305" s="143"/>
      <c r="AD305" s="143"/>
      <c r="AE305" s="143"/>
      <c r="AF305" s="143"/>
      <c r="AG305" s="143"/>
      <c r="AH305" s="154"/>
      <c r="AI305" s="143">
        <f t="shared" ca="1" si="93"/>
        <v>96</v>
      </c>
      <c r="AJ305" s="143" t="str">
        <f t="shared" si="94"/>
        <v>Pending</v>
      </c>
      <c r="AK305" s="154"/>
      <c r="AL305" s="155"/>
      <c r="AM305" s="154"/>
      <c r="AN305" s="143"/>
      <c r="AO305" s="155"/>
      <c r="AP305" s="156"/>
      <c r="AQ305" s="141"/>
      <c r="AV305" s="146"/>
    </row>
    <row r="306" spans="1:48" ht="89.25" hidden="1" x14ac:dyDescent="0.25">
      <c r="A306" s="151" t="s">
        <v>111</v>
      </c>
      <c r="B306" s="143" t="s">
        <v>140</v>
      </c>
      <c r="C306" s="148" t="s">
        <v>1365</v>
      </c>
      <c r="D306" s="143" t="s">
        <v>89</v>
      </c>
      <c r="E306" s="143" t="s">
        <v>54</v>
      </c>
      <c r="F306" s="143" t="s">
        <v>222</v>
      </c>
      <c r="G306" s="152">
        <v>45939</v>
      </c>
      <c r="H306" s="149">
        <f>MONTH(Table1[[#This Row],[Received Date]])</f>
        <v>10</v>
      </c>
      <c r="I306" s="149">
        <f>YEAR(Table1[[#This Row],[Received Date]])</f>
        <v>2025</v>
      </c>
      <c r="J306" s="155" t="s">
        <v>1315</v>
      </c>
      <c r="K306" s="143" t="s">
        <v>324</v>
      </c>
      <c r="L306" s="143" t="str">
        <f t="shared" si="79"/>
        <v>Cab</v>
      </c>
      <c r="M306" s="143">
        <v>954492</v>
      </c>
      <c r="N306" s="143" t="s">
        <v>113</v>
      </c>
      <c r="O306" s="143" t="str">
        <f t="shared" si="89"/>
        <v/>
      </c>
      <c r="P306" s="149" t="str">
        <f t="shared" si="90"/>
        <v/>
      </c>
      <c r="Q306" s="149" t="str">
        <f t="shared" si="91"/>
        <v/>
      </c>
      <c r="R306" s="153" t="str">
        <f t="shared" si="92"/>
        <v>count</v>
      </c>
      <c r="S306" s="149">
        <v>510867</v>
      </c>
      <c r="T306" s="280">
        <v>45894</v>
      </c>
      <c r="U306" s="149">
        <v>1</v>
      </c>
      <c r="V306" s="143" t="s">
        <v>1366</v>
      </c>
      <c r="W306" s="143" t="s">
        <v>114</v>
      </c>
      <c r="X306" s="143" t="s">
        <v>1367</v>
      </c>
      <c r="Y306" s="143" t="s">
        <v>287</v>
      </c>
      <c r="Z306" s="12" t="s">
        <v>144</v>
      </c>
      <c r="AA306" s="143" t="s">
        <v>1368</v>
      </c>
      <c r="AB306" s="143" t="s">
        <v>1369</v>
      </c>
      <c r="AC306" s="143"/>
      <c r="AD306" s="143"/>
      <c r="AE306" s="143"/>
      <c r="AF306" s="143"/>
      <c r="AG306" s="143"/>
      <c r="AH306" s="154"/>
      <c r="AI306" s="143">
        <f t="shared" ca="1" si="93"/>
        <v>95</v>
      </c>
      <c r="AJ306" s="143" t="str">
        <f t="shared" si="94"/>
        <v>Pending</v>
      </c>
      <c r="AK306" s="154"/>
      <c r="AL306" s="155"/>
      <c r="AM306" s="154" t="s">
        <v>1370</v>
      </c>
      <c r="AN306" s="143"/>
      <c r="AO306" s="155"/>
      <c r="AP306" s="156"/>
      <c r="AQ306" s="141"/>
      <c r="AS306" s="197">
        <v>35994.81</v>
      </c>
      <c r="AT306" s="197"/>
      <c r="AV306" s="146"/>
    </row>
    <row r="307" spans="1:48" ht="140.25" hidden="1" x14ac:dyDescent="0.25">
      <c r="A307" s="151" t="s">
        <v>111</v>
      </c>
      <c r="B307" s="143" t="s">
        <v>88</v>
      </c>
      <c r="C307" s="148" t="s">
        <v>1371</v>
      </c>
      <c r="D307" s="143" t="s">
        <v>89</v>
      </c>
      <c r="E307" s="143" t="s">
        <v>54</v>
      </c>
      <c r="F307" s="143" t="s">
        <v>222</v>
      </c>
      <c r="G307" s="152">
        <v>45939</v>
      </c>
      <c r="H307" s="149">
        <f>MONTH(Table1[[#This Row],[Received Date]])</f>
        <v>10</v>
      </c>
      <c r="I307" s="149">
        <f>YEAR(Table1[[#This Row],[Received Date]])</f>
        <v>2025</v>
      </c>
      <c r="J307" s="155" t="s">
        <v>1059</v>
      </c>
      <c r="K307" s="143" t="s">
        <v>134</v>
      </c>
      <c r="L307" s="143" t="str">
        <f t="shared" si="79"/>
        <v>Axle</v>
      </c>
      <c r="M307" s="143" t="s">
        <v>1372</v>
      </c>
      <c r="N307" s="143" t="s">
        <v>113</v>
      </c>
      <c r="O307" s="143" t="str">
        <f t="shared" si="89"/>
        <v/>
      </c>
      <c r="P307" s="149" t="str">
        <f t="shared" si="90"/>
        <v/>
      </c>
      <c r="Q307" s="149" t="str">
        <f t="shared" si="91"/>
        <v/>
      </c>
      <c r="R307" s="153" t="str">
        <f t="shared" si="92"/>
        <v>count</v>
      </c>
      <c r="S307" s="149">
        <v>512522</v>
      </c>
      <c r="T307" s="280">
        <v>45925</v>
      </c>
      <c r="U307" s="149">
        <v>1</v>
      </c>
      <c r="V307" s="143" t="s">
        <v>1373</v>
      </c>
      <c r="W307" s="143" t="s">
        <v>123</v>
      </c>
      <c r="X307" s="143" t="s">
        <v>1946</v>
      </c>
      <c r="Y307" s="143" t="s">
        <v>1269</v>
      </c>
      <c r="Z307" s="12" t="s">
        <v>144</v>
      </c>
      <c r="AA307" s="143" t="s">
        <v>1258</v>
      </c>
      <c r="AB307" s="12" t="s">
        <v>1162</v>
      </c>
      <c r="AC307" s="143" t="s">
        <v>97</v>
      </c>
      <c r="AD307" s="143" t="s">
        <v>97</v>
      </c>
      <c r="AE307" s="143"/>
      <c r="AF307" s="143"/>
      <c r="AG307" s="143"/>
      <c r="AH307" s="154"/>
      <c r="AI307" s="143">
        <f t="shared" ca="1" si="93"/>
        <v>95</v>
      </c>
      <c r="AJ307" s="143" t="str">
        <f t="shared" si="94"/>
        <v>Pending</v>
      </c>
      <c r="AK307" s="154"/>
      <c r="AL307" s="155"/>
      <c r="AM307" s="154"/>
      <c r="AN307" s="143"/>
      <c r="AO307" s="155"/>
      <c r="AP307" s="156"/>
      <c r="AQ307" s="141"/>
      <c r="AS307" s="197">
        <v>1200</v>
      </c>
      <c r="AT307" s="197"/>
      <c r="AV307" s="146"/>
    </row>
    <row r="308" spans="1:48" ht="60.75" hidden="1" customHeight="1" x14ac:dyDescent="0.25">
      <c r="A308" s="151" t="s">
        <v>111</v>
      </c>
      <c r="B308" s="143" t="s">
        <v>140</v>
      </c>
      <c r="C308" s="148" t="s">
        <v>1374</v>
      </c>
      <c r="D308" s="143" t="s">
        <v>89</v>
      </c>
      <c r="E308" s="143" t="s">
        <v>54</v>
      </c>
      <c r="F308" s="143" t="s">
        <v>222</v>
      </c>
      <c r="G308" s="152">
        <v>45943</v>
      </c>
      <c r="H308" s="149">
        <f>MONTH(Table1[[#This Row],[Received Date]])</f>
        <v>10</v>
      </c>
      <c r="I308" s="149">
        <f>YEAR(Table1[[#This Row],[Received Date]])</f>
        <v>2025</v>
      </c>
      <c r="J308" s="155" t="s">
        <v>1315</v>
      </c>
      <c r="K308" s="143" t="s">
        <v>324</v>
      </c>
      <c r="L308" s="143" t="str">
        <f t="shared" si="79"/>
        <v>Cab</v>
      </c>
      <c r="M308" s="143">
        <v>954496</v>
      </c>
      <c r="N308" s="143" t="s">
        <v>113</v>
      </c>
      <c r="O308" s="143" t="str">
        <f t="shared" si="89"/>
        <v/>
      </c>
      <c r="P308" s="149" t="str">
        <f t="shared" si="90"/>
        <v/>
      </c>
      <c r="Q308" s="149" t="str">
        <f t="shared" si="91"/>
        <v/>
      </c>
      <c r="R308" s="153" t="str">
        <f t="shared" si="92"/>
        <v>count</v>
      </c>
      <c r="S308" s="149">
        <v>510870</v>
      </c>
      <c r="T308" s="280">
        <v>45955</v>
      </c>
      <c r="U308" s="149">
        <v>1</v>
      </c>
      <c r="V308" s="143" t="s">
        <v>1375</v>
      </c>
      <c r="W308" s="143" t="s">
        <v>114</v>
      </c>
      <c r="X308" s="143" t="s">
        <v>1367</v>
      </c>
      <c r="Y308" s="143" t="s">
        <v>1269</v>
      </c>
      <c r="Z308" s="12" t="s">
        <v>144</v>
      </c>
      <c r="AA308" s="143" t="s">
        <v>1376</v>
      </c>
      <c r="AB308" s="143" t="s">
        <v>1377</v>
      </c>
      <c r="AC308" s="143" t="s">
        <v>97</v>
      </c>
      <c r="AD308" s="143" t="s">
        <v>97</v>
      </c>
      <c r="AE308" s="143"/>
      <c r="AF308" s="143"/>
      <c r="AG308" s="143"/>
      <c r="AH308" s="154"/>
      <c r="AI308" s="143">
        <f t="shared" ca="1" si="93"/>
        <v>91</v>
      </c>
      <c r="AJ308" s="143" t="str">
        <f t="shared" si="94"/>
        <v>Pending</v>
      </c>
      <c r="AK308" s="154"/>
      <c r="AL308" s="155"/>
      <c r="AM308" s="154" t="s">
        <v>1378</v>
      </c>
      <c r="AN308" s="143"/>
      <c r="AO308" s="155"/>
      <c r="AP308" s="156"/>
      <c r="AQ308" s="141"/>
      <c r="AS308" s="197">
        <v>43225.9</v>
      </c>
      <c r="AT308" s="197"/>
      <c r="AV308" s="146"/>
    </row>
    <row r="309" spans="1:48" ht="89.25" hidden="1" x14ac:dyDescent="0.25">
      <c r="A309" s="151" t="s">
        <v>111</v>
      </c>
      <c r="B309" s="143" t="s">
        <v>140</v>
      </c>
      <c r="C309" s="148" t="s">
        <v>1379</v>
      </c>
      <c r="D309" s="143" t="s">
        <v>89</v>
      </c>
      <c r="E309" s="143" t="s">
        <v>54</v>
      </c>
      <c r="F309" s="143" t="s">
        <v>222</v>
      </c>
      <c r="G309" s="152">
        <v>45943</v>
      </c>
      <c r="H309" s="149">
        <f>MONTH(Table1[[#This Row],[Received Date]])</f>
        <v>10</v>
      </c>
      <c r="I309" s="149">
        <f>YEAR(Table1[[#This Row],[Received Date]])</f>
        <v>2025</v>
      </c>
      <c r="J309" s="155" t="s">
        <v>301</v>
      </c>
      <c r="K309" s="143" t="s">
        <v>146</v>
      </c>
      <c r="L309" s="143" t="str">
        <f t="shared" si="79"/>
        <v>Tank</v>
      </c>
      <c r="M309" s="143">
        <v>520226</v>
      </c>
      <c r="N309" s="143" t="s">
        <v>113</v>
      </c>
      <c r="O309" s="143" t="str">
        <f t="shared" si="89"/>
        <v/>
      </c>
      <c r="P309" s="149" t="str">
        <f t="shared" si="90"/>
        <v/>
      </c>
      <c r="Q309" s="149" t="str">
        <f t="shared" si="91"/>
        <v/>
      </c>
      <c r="R309" s="153" t="str">
        <f t="shared" si="92"/>
        <v>count</v>
      </c>
      <c r="S309" s="149">
        <v>512085</v>
      </c>
      <c r="T309" s="280">
        <v>45955</v>
      </c>
      <c r="U309" s="149">
        <v>1</v>
      </c>
      <c r="V309" s="143" t="s">
        <v>1380</v>
      </c>
      <c r="W309" s="143" t="s">
        <v>114</v>
      </c>
      <c r="X309" s="143" t="s">
        <v>931</v>
      </c>
      <c r="Y309" s="143" t="s">
        <v>1269</v>
      </c>
      <c r="Z309" s="12" t="s">
        <v>144</v>
      </c>
      <c r="AA309" s="143" t="s">
        <v>1381</v>
      </c>
      <c r="AB309" s="143" t="s">
        <v>1382</v>
      </c>
      <c r="AC309" s="143" t="s">
        <v>97</v>
      </c>
      <c r="AD309" s="143" t="s">
        <v>97</v>
      </c>
      <c r="AE309" s="143"/>
      <c r="AF309" s="143"/>
      <c r="AG309" s="143"/>
      <c r="AH309" s="154"/>
      <c r="AI309" s="143">
        <f t="shared" ca="1" si="93"/>
        <v>91</v>
      </c>
      <c r="AJ309" s="143" t="str">
        <f t="shared" si="94"/>
        <v>Pending</v>
      </c>
      <c r="AK309" s="154"/>
      <c r="AL309" s="155"/>
      <c r="AM309" s="154"/>
      <c r="AN309" s="143"/>
      <c r="AO309" s="155"/>
      <c r="AP309" s="156"/>
      <c r="AQ309" s="141"/>
      <c r="AV309" s="146"/>
    </row>
    <row r="310" spans="1:48" ht="89.25" x14ac:dyDescent="0.25">
      <c r="A310" s="151" t="s">
        <v>111</v>
      </c>
      <c r="B310" s="143" t="s">
        <v>140</v>
      </c>
      <c r="C310" s="148" t="s">
        <v>1383</v>
      </c>
      <c r="D310" s="143" t="s">
        <v>89</v>
      </c>
      <c r="E310" s="143" t="s">
        <v>54</v>
      </c>
      <c r="F310" s="143" t="s">
        <v>222</v>
      </c>
      <c r="G310" s="152">
        <v>45944</v>
      </c>
      <c r="H310" s="149">
        <f>MONTH(Table1[[#This Row],[Received Date]])</f>
        <v>10</v>
      </c>
      <c r="I310" s="149">
        <f>YEAR(Table1[[#This Row],[Received Date]])</f>
        <v>2025</v>
      </c>
      <c r="J310" s="155" t="s">
        <v>1059</v>
      </c>
      <c r="K310" s="143" t="s">
        <v>134</v>
      </c>
      <c r="L310" s="143" t="str">
        <f t="shared" si="79"/>
        <v>Axle</v>
      </c>
      <c r="M310" s="143">
        <v>900104</v>
      </c>
      <c r="N310" s="143" t="s">
        <v>113</v>
      </c>
      <c r="O310" s="143" t="str">
        <f t="shared" si="89"/>
        <v/>
      </c>
      <c r="P310" s="149" t="str">
        <f t="shared" si="90"/>
        <v/>
      </c>
      <c r="Q310" s="149" t="str">
        <f t="shared" si="91"/>
        <v/>
      </c>
      <c r="R310" s="153" t="str">
        <f t="shared" si="92"/>
        <v>count</v>
      </c>
      <c r="S310" s="149">
        <v>512523</v>
      </c>
      <c r="T310" s="280">
        <v>45955</v>
      </c>
      <c r="U310" s="149">
        <v>1</v>
      </c>
      <c r="V310" s="143" t="s">
        <v>1384</v>
      </c>
      <c r="W310" s="143" t="s">
        <v>114</v>
      </c>
      <c r="X310" s="143" t="s">
        <v>136</v>
      </c>
      <c r="Y310" s="143" t="s">
        <v>294</v>
      </c>
      <c r="Z310" s="12" t="s">
        <v>144</v>
      </c>
      <c r="AA310" s="143" t="s">
        <v>1189</v>
      </c>
      <c r="AB310" s="143" t="s">
        <v>1385</v>
      </c>
      <c r="AC310" s="143" t="s">
        <v>97</v>
      </c>
      <c r="AD310" s="143" t="s">
        <v>97</v>
      </c>
      <c r="AE310" s="143"/>
      <c r="AF310" s="143"/>
      <c r="AG310" s="143"/>
      <c r="AH310" s="154"/>
      <c r="AI310" s="143">
        <f t="shared" ca="1" si="93"/>
        <v>90</v>
      </c>
      <c r="AJ310" s="143" t="str">
        <f t="shared" si="94"/>
        <v>Pending</v>
      </c>
      <c r="AK310" s="154"/>
      <c r="AL310" s="155"/>
      <c r="AM310" s="154"/>
      <c r="AN310" s="143"/>
      <c r="AO310" s="155"/>
      <c r="AP310" s="156"/>
      <c r="AQ310" s="141"/>
      <c r="AS310" s="197">
        <v>1950</v>
      </c>
      <c r="AT310" s="197"/>
      <c r="AV310" s="146"/>
    </row>
    <row r="311" spans="1:48" ht="89.25" hidden="1" x14ac:dyDescent="0.25">
      <c r="A311" s="151" t="s">
        <v>111</v>
      </c>
      <c r="B311" s="143" t="s">
        <v>140</v>
      </c>
      <c r="C311" s="148" t="s">
        <v>1386</v>
      </c>
      <c r="D311" s="143" t="s">
        <v>89</v>
      </c>
      <c r="E311" s="143" t="s">
        <v>54</v>
      </c>
      <c r="F311" s="143" t="s">
        <v>222</v>
      </c>
      <c r="G311" s="152">
        <v>45944</v>
      </c>
      <c r="H311" s="149">
        <f>MONTH(Table1[[#This Row],[Received Date]])</f>
        <v>10</v>
      </c>
      <c r="I311" s="149">
        <f>YEAR(Table1[[#This Row],[Received Date]])</f>
        <v>2025</v>
      </c>
      <c r="J311" s="155" t="s">
        <v>1387</v>
      </c>
      <c r="K311" s="143" t="s">
        <v>240</v>
      </c>
      <c r="L311" s="143" t="str">
        <f t="shared" si="79"/>
        <v>Cab</v>
      </c>
      <c r="M311" s="143">
        <v>954499</v>
      </c>
      <c r="N311" s="143" t="s">
        <v>113</v>
      </c>
      <c r="O311" s="143" t="str">
        <f t="shared" si="89"/>
        <v/>
      </c>
      <c r="P311" s="149" t="str">
        <f t="shared" si="90"/>
        <v/>
      </c>
      <c r="Q311" s="149" t="str">
        <f t="shared" si="91"/>
        <v/>
      </c>
      <c r="R311" s="153" t="str">
        <f t="shared" si="92"/>
        <v>count</v>
      </c>
      <c r="S311" s="149">
        <v>511361</v>
      </c>
      <c r="T311" s="280">
        <v>45955</v>
      </c>
      <c r="U311" s="149">
        <v>1</v>
      </c>
      <c r="V311" s="143" t="s">
        <v>1388</v>
      </c>
      <c r="W311" s="143" t="s">
        <v>114</v>
      </c>
      <c r="X311" s="143" t="s">
        <v>136</v>
      </c>
      <c r="Y311" s="143" t="s">
        <v>1269</v>
      </c>
      <c r="Z311" s="12" t="s">
        <v>144</v>
      </c>
      <c r="AA311" s="143" t="s">
        <v>1376</v>
      </c>
      <c r="AB311" s="143" t="s">
        <v>1377</v>
      </c>
      <c r="AC311" s="143"/>
      <c r="AD311" s="143"/>
      <c r="AE311" s="143"/>
      <c r="AF311" s="143"/>
      <c r="AG311" s="143"/>
      <c r="AH311" s="154"/>
      <c r="AI311" s="143">
        <f t="shared" ca="1" si="93"/>
        <v>90</v>
      </c>
      <c r="AJ311" s="143" t="str">
        <f t="shared" si="94"/>
        <v>Pending</v>
      </c>
      <c r="AK311" s="154"/>
      <c r="AL311" s="155"/>
      <c r="AM311" s="154" t="s">
        <v>1389</v>
      </c>
      <c r="AN311" s="143"/>
      <c r="AO311" s="155"/>
      <c r="AP311" s="156"/>
      <c r="AQ311" s="141"/>
      <c r="AS311" s="197">
        <v>30750.71</v>
      </c>
      <c r="AT311" s="197"/>
      <c r="AV311" s="146"/>
    </row>
    <row r="312" spans="1:48" ht="89.25" hidden="1" x14ac:dyDescent="0.25">
      <c r="A312" s="151" t="s">
        <v>111</v>
      </c>
      <c r="B312" s="143" t="s">
        <v>88</v>
      </c>
      <c r="C312" s="148" t="s">
        <v>1390</v>
      </c>
      <c r="D312" s="143" t="s">
        <v>89</v>
      </c>
      <c r="E312" s="143" t="s">
        <v>54</v>
      </c>
      <c r="F312" s="143" t="s">
        <v>222</v>
      </c>
      <c r="G312" s="152">
        <v>45946</v>
      </c>
      <c r="H312" s="149">
        <f>MONTH(Table1[[#This Row],[Received Date]])</f>
        <v>10</v>
      </c>
      <c r="I312" s="149">
        <f>YEAR(Table1[[#This Row],[Received Date]])</f>
        <v>2025</v>
      </c>
      <c r="J312" s="155" t="s">
        <v>1059</v>
      </c>
      <c r="K312" s="143" t="s">
        <v>134</v>
      </c>
      <c r="L312" s="143" t="str">
        <f t="shared" si="79"/>
        <v>Axle</v>
      </c>
      <c r="M312" s="143">
        <v>520255</v>
      </c>
      <c r="N312" s="143" t="s">
        <v>113</v>
      </c>
      <c r="O312" s="143" t="str">
        <f t="shared" si="89"/>
        <v/>
      </c>
      <c r="P312" s="149" t="str">
        <f t="shared" si="90"/>
        <v/>
      </c>
      <c r="Q312" s="149" t="str">
        <f t="shared" si="91"/>
        <v/>
      </c>
      <c r="R312" s="153" t="str">
        <f t="shared" si="92"/>
        <v>count</v>
      </c>
      <c r="S312" s="149">
        <v>510993</v>
      </c>
      <c r="T312" s="280">
        <v>45925</v>
      </c>
      <c r="U312" s="149">
        <v>1</v>
      </c>
      <c r="V312" s="143" t="s">
        <v>1391</v>
      </c>
      <c r="W312" s="143" t="s">
        <v>123</v>
      </c>
      <c r="X312" s="143" t="s">
        <v>1946</v>
      </c>
      <c r="Y312" s="143" t="s">
        <v>1269</v>
      </c>
      <c r="Z312" s="12" t="s">
        <v>144</v>
      </c>
      <c r="AA312" s="143" t="s">
        <v>1258</v>
      </c>
      <c r="AB312" s="13" t="s">
        <v>1162</v>
      </c>
      <c r="AC312" s="143" t="s">
        <v>97</v>
      </c>
      <c r="AD312" s="143" t="s">
        <v>97</v>
      </c>
      <c r="AE312" s="143"/>
      <c r="AF312" s="143"/>
      <c r="AG312" s="143"/>
      <c r="AH312" s="154"/>
      <c r="AI312" s="143">
        <f t="shared" ca="1" si="93"/>
        <v>88</v>
      </c>
      <c r="AJ312" s="143" t="str">
        <f t="shared" si="94"/>
        <v>Pending</v>
      </c>
      <c r="AK312" s="154"/>
      <c r="AL312" s="155"/>
      <c r="AM312" s="154"/>
      <c r="AN312" s="143"/>
      <c r="AO312" s="155"/>
      <c r="AP312" s="156"/>
      <c r="AQ312" s="141"/>
      <c r="AV312" s="146"/>
    </row>
    <row r="313" spans="1:48" ht="89.25" hidden="1" x14ac:dyDescent="0.25">
      <c r="A313" s="151" t="s">
        <v>111</v>
      </c>
      <c r="B313" s="143" t="s">
        <v>140</v>
      </c>
      <c r="C313" s="148" t="s">
        <v>1392</v>
      </c>
      <c r="D313" s="143" t="s">
        <v>89</v>
      </c>
      <c r="E313" s="143" t="s">
        <v>54</v>
      </c>
      <c r="F313" s="143" t="s">
        <v>222</v>
      </c>
      <c r="G313" s="152">
        <v>45951</v>
      </c>
      <c r="H313" s="149">
        <f>MONTH(Table1[[#This Row],[Received Date]])</f>
        <v>10</v>
      </c>
      <c r="I313" s="149">
        <f>YEAR(Table1[[#This Row],[Received Date]])</f>
        <v>2025</v>
      </c>
      <c r="J313" s="155" t="s">
        <v>1393</v>
      </c>
      <c r="K313" s="143" t="s">
        <v>226</v>
      </c>
      <c r="L313" s="143" t="str">
        <f t="shared" si="79"/>
        <v>Deck</v>
      </c>
      <c r="M313" s="143"/>
      <c r="N313" s="143" t="s">
        <v>113</v>
      </c>
      <c r="O313" s="143" t="str">
        <f t="shared" si="89"/>
        <v/>
      </c>
      <c r="P313" s="149" t="str">
        <f t="shared" si="90"/>
        <v/>
      </c>
      <c r="Q313" s="149" t="str">
        <f t="shared" si="91"/>
        <v/>
      </c>
      <c r="R313" s="153" t="str">
        <f t="shared" si="92"/>
        <v>count</v>
      </c>
      <c r="S313" s="149"/>
      <c r="T313" s="268"/>
      <c r="U313" s="149">
        <v>1</v>
      </c>
      <c r="V313" s="143" t="s">
        <v>1394</v>
      </c>
      <c r="W313" s="143" t="s">
        <v>114</v>
      </c>
      <c r="X313" s="143" t="s">
        <v>1395</v>
      </c>
      <c r="Y313" s="143" t="s">
        <v>1269</v>
      </c>
      <c r="Z313" s="12" t="s">
        <v>144</v>
      </c>
      <c r="AA313" s="143"/>
      <c r="AB313" s="143"/>
      <c r="AC313" s="143"/>
      <c r="AD313" s="143"/>
      <c r="AE313" s="143"/>
      <c r="AF313" s="143"/>
      <c r="AG313" s="143"/>
      <c r="AH313" s="154"/>
      <c r="AI313" s="143">
        <f t="shared" ca="1" si="93"/>
        <v>83</v>
      </c>
      <c r="AJ313" s="143" t="str">
        <f t="shared" si="94"/>
        <v>Pending</v>
      </c>
      <c r="AK313" s="154"/>
      <c r="AL313" s="155"/>
      <c r="AM313" s="154"/>
      <c r="AN313" s="143"/>
      <c r="AO313" s="155"/>
      <c r="AP313" s="156"/>
      <c r="AQ313" s="141"/>
      <c r="AV313" s="146"/>
    </row>
    <row r="314" spans="1:48" ht="89.25" hidden="1" x14ac:dyDescent="0.25">
      <c r="A314" s="151" t="s">
        <v>87</v>
      </c>
      <c r="B314" s="143" t="s">
        <v>140</v>
      </c>
      <c r="C314" s="148" t="s">
        <v>1396</v>
      </c>
      <c r="D314" s="143" t="s">
        <v>89</v>
      </c>
      <c r="E314" s="143" t="s">
        <v>54</v>
      </c>
      <c r="F314" s="143" t="s">
        <v>222</v>
      </c>
      <c r="G314" s="152">
        <v>45951</v>
      </c>
      <c r="H314" s="149">
        <f>MONTH(Table1[[#This Row],[Received Date]])</f>
        <v>10</v>
      </c>
      <c r="I314" s="149">
        <f>YEAR(Table1[[#This Row],[Received Date]])</f>
        <v>2025</v>
      </c>
      <c r="J314" s="155" t="s">
        <v>991</v>
      </c>
      <c r="K314" s="143" t="s">
        <v>1397</v>
      </c>
      <c r="L314" s="143" t="str">
        <f t="shared" si="79"/>
        <v>Tank</v>
      </c>
      <c r="M314" s="143" t="s">
        <v>1398</v>
      </c>
      <c r="N314" s="143" t="s">
        <v>96</v>
      </c>
      <c r="O314" s="143" t="str">
        <f t="shared" si="89"/>
        <v/>
      </c>
      <c r="P314" s="149" t="str">
        <f t="shared" si="90"/>
        <v/>
      </c>
      <c r="Q314" s="149" t="str">
        <f t="shared" si="91"/>
        <v/>
      </c>
      <c r="R314" s="153" t="str">
        <f t="shared" si="92"/>
        <v>count</v>
      </c>
      <c r="S314" s="149">
        <v>35700806</v>
      </c>
      <c r="T314" s="280">
        <v>45925</v>
      </c>
      <c r="U314" s="149">
        <v>1</v>
      </c>
      <c r="V314" s="143" t="s">
        <v>1399</v>
      </c>
      <c r="W314" s="143" t="s">
        <v>102</v>
      </c>
      <c r="X314" s="143" t="s">
        <v>1193</v>
      </c>
      <c r="Y314" s="143" t="s">
        <v>142</v>
      </c>
      <c r="Z314" s="12"/>
      <c r="AA314" s="143" t="s">
        <v>1400</v>
      </c>
      <c r="AB314" s="143" t="s">
        <v>1401</v>
      </c>
      <c r="AC314" s="143" t="s">
        <v>97</v>
      </c>
      <c r="AD314" s="143" t="s">
        <v>97</v>
      </c>
      <c r="AE314" s="143"/>
      <c r="AF314" s="143"/>
      <c r="AG314" s="143"/>
      <c r="AH314" s="154"/>
      <c r="AI314" s="143">
        <f t="shared" ca="1" si="93"/>
        <v>83</v>
      </c>
      <c r="AJ314" s="143" t="str">
        <f t="shared" si="94"/>
        <v>Pending</v>
      </c>
      <c r="AK314" s="154"/>
      <c r="AL314" s="155"/>
      <c r="AM314" s="154"/>
      <c r="AN314" s="143"/>
      <c r="AO314" s="155"/>
      <c r="AP314" s="156"/>
      <c r="AQ314" s="141"/>
      <c r="AV314" s="146"/>
    </row>
    <row r="315" spans="1:48" ht="89.25" hidden="1" x14ac:dyDescent="0.25">
      <c r="A315" s="151" t="s">
        <v>87</v>
      </c>
      <c r="B315" s="143" t="s">
        <v>140</v>
      </c>
      <c r="C315" s="148" t="s">
        <v>1402</v>
      </c>
      <c r="D315" s="143" t="s">
        <v>89</v>
      </c>
      <c r="E315" s="143" t="s">
        <v>54</v>
      </c>
      <c r="F315" s="143" t="s">
        <v>222</v>
      </c>
      <c r="G315" s="152">
        <v>45951</v>
      </c>
      <c r="H315" s="149">
        <f>MONTH(Table1[[#This Row],[Received Date]])</f>
        <v>10</v>
      </c>
      <c r="I315" s="149">
        <f>YEAR(Table1[[#This Row],[Received Date]])</f>
        <v>2025</v>
      </c>
      <c r="J315" s="155" t="s">
        <v>1403</v>
      </c>
      <c r="K315" s="143" t="s">
        <v>1404</v>
      </c>
      <c r="L315" s="143" t="str">
        <f t="shared" si="79"/>
        <v>Tank</v>
      </c>
      <c r="M315" s="143" t="s">
        <v>1405</v>
      </c>
      <c r="N315" s="143" t="s">
        <v>96</v>
      </c>
      <c r="O315" s="143" t="str">
        <f t="shared" si="89"/>
        <v/>
      </c>
      <c r="P315" s="149" t="str">
        <f t="shared" si="90"/>
        <v/>
      </c>
      <c r="Q315" s="149" t="str">
        <f t="shared" si="91"/>
        <v/>
      </c>
      <c r="R315" s="153" t="str">
        <f t="shared" si="92"/>
        <v>count</v>
      </c>
      <c r="S315" s="149">
        <v>35704594</v>
      </c>
      <c r="T315" s="280">
        <v>45925</v>
      </c>
      <c r="U315" s="149">
        <v>1</v>
      </c>
      <c r="V315" s="143" t="s">
        <v>1406</v>
      </c>
      <c r="W315" s="143" t="s">
        <v>114</v>
      </c>
      <c r="X315" s="143" t="s">
        <v>143</v>
      </c>
      <c r="Y315" s="143" t="s">
        <v>142</v>
      </c>
      <c r="Z315" s="12"/>
      <c r="AA315" s="143" t="s">
        <v>1407</v>
      </c>
      <c r="AB315" s="143" t="s">
        <v>1408</v>
      </c>
      <c r="AC315" s="143" t="s">
        <v>97</v>
      </c>
      <c r="AD315" s="143" t="s">
        <v>97</v>
      </c>
      <c r="AE315" s="143"/>
      <c r="AF315" s="143"/>
      <c r="AG315" s="143"/>
      <c r="AH315" s="154"/>
      <c r="AI315" s="143">
        <f t="shared" ca="1" si="93"/>
        <v>83</v>
      </c>
      <c r="AJ315" s="143" t="str">
        <f t="shared" si="94"/>
        <v>Pending</v>
      </c>
      <c r="AK315" s="154"/>
      <c r="AL315" s="155"/>
      <c r="AM315" s="154"/>
      <c r="AN315" s="143"/>
      <c r="AO315" s="155"/>
      <c r="AP315" s="156"/>
      <c r="AQ315" s="141"/>
      <c r="AV315" s="146"/>
    </row>
    <row r="316" spans="1:48" ht="89.25" hidden="1" x14ac:dyDescent="0.25">
      <c r="A316" s="151" t="s">
        <v>87</v>
      </c>
      <c r="B316" s="143" t="s">
        <v>88</v>
      </c>
      <c r="C316" s="148" t="s">
        <v>1409</v>
      </c>
      <c r="D316" s="143" t="s">
        <v>209</v>
      </c>
      <c r="E316" s="143" t="s">
        <v>54</v>
      </c>
      <c r="F316" s="143" t="s">
        <v>222</v>
      </c>
      <c r="G316" s="152">
        <v>45951</v>
      </c>
      <c r="H316" s="149">
        <f>MONTH(Table1[[#This Row],[Received Date]])</f>
        <v>10</v>
      </c>
      <c r="I316" s="149">
        <f>YEAR(Table1[[#This Row],[Received Date]])</f>
        <v>2025</v>
      </c>
      <c r="J316" s="155" t="s">
        <v>1410</v>
      </c>
      <c r="K316" s="143" t="s">
        <v>189</v>
      </c>
      <c r="L316" s="143" t="str">
        <f t="shared" si="79"/>
        <v>Other</v>
      </c>
      <c r="M316" s="143" t="s">
        <v>1411</v>
      </c>
      <c r="N316" s="143" t="s">
        <v>96</v>
      </c>
      <c r="O316" s="143" t="str">
        <f t="shared" si="89"/>
        <v/>
      </c>
      <c r="P316" s="149" t="str">
        <f t="shared" si="90"/>
        <v/>
      </c>
      <c r="Q316" s="149" t="str">
        <f t="shared" si="91"/>
        <v/>
      </c>
      <c r="R316" s="153" t="str">
        <f t="shared" si="92"/>
        <v>count</v>
      </c>
      <c r="S316" s="149"/>
      <c r="T316" s="268" t="s">
        <v>188</v>
      </c>
      <c r="U316" s="149">
        <v>1</v>
      </c>
      <c r="V316" s="143" t="s">
        <v>1412</v>
      </c>
      <c r="W316" s="143" t="s">
        <v>194</v>
      </c>
      <c r="X316" s="143" t="s">
        <v>143</v>
      </c>
      <c r="Y316" s="143" t="s">
        <v>142</v>
      </c>
      <c r="Z316" s="12" t="s">
        <v>144</v>
      </c>
      <c r="AA316" s="143" t="s">
        <v>1413</v>
      </c>
      <c r="AB316" s="143" t="s">
        <v>1414</v>
      </c>
      <c r="AC316" s="143" t="s">
        <v>97</v>
      </c>
      <c r="AD316" s="143" t="s">
        <v>97</v>
      </c>
      <c r="AE316" s="143"/>
      <c r="AF316" s="143"/>
      <c r="AG316" s="143"/>
      <c r="AH316" s="154"/>
      <c r="AI316" s="143">
        <f t="shared" ca="1" si="93"/>
        <v>83</v>
      </c>
      <c r="AJ316" s="143" t="str">
        <f t="shared" si="94"/>
        <v>Pending</v>
      </c>
      <c r="AK316" s="154"/>
      <c r="AL316" s="155"/>
      <c r="AM316" s="154"/>
      <c r="AN316" s="143"/>
      <c r="AO316" s="155"/>
      <c r="AP316" s="156"/>
      <c r="AQ316" s="141"/>
      <c r="AV316" s="146"/>
    </row>
    <row r="317" spans="1:48" ht="89.25" hidden="1" x14ac:dyDescent="0.25">
      <c r="A317" s="151" t="s">
        <v>87</v>
      </c>
      <c r="B317" s="143" t="s">
        <v>88</v>
      </c>
      <c r="C317" s="148" t="s">
        <v>1415</v>
      </c>
      <c r="D317" s="143" t="s">
        <v>209</v>
      </c>
      <c r="E317" s="143" t="s">
        <v>54</v>
      </c>
      <c r="F317" s="143" t="s">
        <v>222</v>
      </c>
      <c r="G317" s="152">
        <v>45951</v>
      </c>
      <c r="H317" s="149">
        <f>MONTH(Table1[[#This Row],[Received Date]])</f>
        <v>10</v>
      </c>
      <c r="I317" s="149">
        <f>YEAR(Table1[[#This Row],[Received Date]])</f>
        <v>2025</v>
      </c>
      <c r="J317" s="155" t="s">
        <v>1416</v>
      </c>
      <c r="K317" s="143" t="s">
        <v>147</v>
      </c>
      <c r="L317" s="143" t="str">
        <f t="shared" si="79"/>
        <v>Other</v>
      </c>
      <c r="M317" s="143" t="s">
        <v>1417</v>
      </c>
      <c r="N317" s="143" t="s">
        <v>96</v>
      </c>
      <c r="O317" s="143" t="str">
        <f t="shared" si="89"/>
        <v/>
      </c>
      <c r="P317" s="149" t="str">
        <f t="shared" si="90"/>
        <v/>
      </c>
      <c r="Q317" s="149" t="str">
        <f t="shared" si="91"/>
        <v/>
      </c>
      <c r="R317" s="153" t="str">
        <f t="shared" si="92"/>
        <v>count</v>
      </c>
      <c r="S317" s="149"/>
      <c r="T317" s="268" t="s">
        <v>188</v>
      </c>
      <c r="U317" s="149">
        <v>1</v>
      </c>
      <c r="V317" s="143" t="s">
        <v>1418</v>
      </c>
      <c r="W317" s="143" t="s">
        <v>114</v>
      </c>
      <c r="X317" s="143" t="s">
        <v>143</v>
      </c>
      <c r="Y317" s="143" t="s">
        <v>142</v>
      </c>
      <c r="Z317" s="12" t="s">
        <v>144</v>
      </c>
      <c r="AA317" s="143" t="s">
        <v>97</v>
      </c>
      <c r="AB317" s="143" t="s">
        <v>97</v>
      </c>
      <c r="AC317" s="143" t="s">
        <v>97</v>
      </c>
      <c r="AD317" s="143" t="s">
        <v>97</v>
      </c>
      <c r="AE317" s="143"/>
      <c r="AF317" s="143"/>
      <c r="AG317" s="143"/>
      <c r="AH317" s="154"/>
      <c r="AI317" s="143">
        <f t="shared" ca="1" si="93"/>
        <v>83</v>
      </c>
      <c r="AJ317" s="143" t="str">
        <f t="shared" si="94"/>
        <v>Pending</v>
      </c>
      <c r="AK317" s="154"/>
      <c r="AL317" s="155"/>
      <c r="AM317" s="154"/>
      <c r="AN317" s="143"/>
      <c r="AO317" s="155"/>
      <c r="AP317" s="156"/>
      <c r="AQ317" s="141"/>
      <c r="AV317" s="146"/>
    </row>
    <row r="318" spans="1:48" ht="89.25" hidden="1" x14ac:dyDescent="0.25">
      <c r="A318" s="151" t="s">
        <v>87</v>
      </c>
      <c r="B318" s="143" t="s">
        <v>140</v>
      </c>
      <c r="C318" s="148" t="s">
        <v>1419</v>
      </c>
      <c r="D318" s="143" t="s">
        <v>89</v>
      </c>
      <c r="E318" s="143" t="s">
        <v>54</v>
      </c>
      <c r="F318" s="143" t="s">
        <v>222</v>
      </c>
      <c r="G318" s="152">
        <v>45951</v>
      </c>
      <c r="H318" s="149">
        <f>MONTH(Table1[[#This Row],[Received Date]])</f>
        <v>10</v>
      </c>
      <c r="I318" s="149">
        <f>YEAR(Table1[[#This Row],[Received Date]])</f>
        <v>2025</v>
      </c>
      <c r="J318" s="155" t="s">
        <v>129</v>
      </c>
      <c r="K318" s="143" t="s">
        <v>1420</v>
      </c>
      <c r="L318" s="143" t="str">
        <f t="shared" si="79"/>
        <v>Deck</v>
      </c>
      <c r="M318" s="143" t="s">
        <v>1421</v>
      </c>
      <c r="N318" s="143" t="s">
        <v>113</v>
      </c>
      <c r="O318" s="143" t="str">
        <f t="shared" ref="O318:O350" si="95">IF(ISNUMBER(SEARCH("mail",M318)), "Email", "")</f>
        <v/>
      </c>
      <c r="P318" s="149" t="str">
        <f t="shared" ref="P318:P350" si="96">IF(AND(200000&lt;M318,M318&lt;299999), 2, "")</f>
        <v/>
      </c>
      <c r="Q318" s="149" t="str">
        <f t="shared" ref="Q318:Q350" si="97">IF(AND(800000&lt;M318,M318&lt;899999), 8, "")</f>
        <v/>
      </c>
      <c r="R318" s="153" t="str">
        <f t="shared" ref="R318:R341" si="98">IF(OR(O318="Email",P318=2, Q318=8), "don't count", "count")</f>
        <v>count</v>
      </c>
      <c r="S318" s="149" t="s">
        <v>1422</v>
      </c>
      <c r="T318" s="280">
        <v>45925</v>
      </c>
      <c r="U318" s="149">
        <v>1</v>
      </c>
      <c r="V318" s="143" t="s">
        <v>1423</v>
      </c>
      <c r="W318" s="143" t="s">
        <v>114</v>
      </c>
      <c r="X318" s="143" t="s">
        <v>143</v>
      </c>
      <c r="Y318" s="143" t="s">
        <v>1424</v>
      </c>
      <c r="Z318" s="12" t="s">
        <v>144</v>
      </c>
      <c r="AA318" s="143" t="s">
        <v>1425</v>
      </c>
      <c r="AB318" s="143" t="s">
        <v>1426</v>
      </c>
      <c r="AC318" s="143" t="s">
        <v>97</v>
      </c>
      <c r="AD318" s="143" t="s">
        <v>97</v>
      </c>
      <c r="AE318" s="143"/>
      <c r="AF318" s="143"/>
      <c r="AG318" s="143"/>
      <c r="AH318" s="154"/>
      <c r="AI318" s="143">
        <f t="shared" ref="AI318:AI350" ca="1" si="99">IF(ISBLANK(G318), "",IF(ISBLANK(AK318), TODAY()-G318, "Closed"))</f>
        <v>83</v>
      </c>
      <c r="AJ318" s="143" t="str">
        <f t="shared" ref="AJ318:AJ350" si="100">IF(ISBLANK(G318),"", IF(ISBLANK(AK318), "Pending", DATEDIF(G318,AK318,"d")))</f>
        <v>Pending</v>
      </c>
      <c r="AK318" s="154"/>
      <c r="AL318" s="155"/>
      <c r="AM318" s="154"/>
      <c r="AN318" s="143"/>
      <c r="AO318" s="155"/>
      <c r="AP318" s="156"/>
      <c r="AQ318" s="141"/>
      <c r="AV318" s="146"/>
    </row>
    <row r="319" spans="1:48" ht="89.25" hidden="1" x14ac:dyDescent="0.25">
      <c r="A319" s="151" t="s">
        <v>111</v>
      </c>
      <c r="B319" s="143" t="s">
        <v>140</v>
      </c>
      <c r="C319" s="148" t="s">
        <v>1427</v>
      </c>
      <c r="D319" s="143" t="s">
        <v>89</v>
      </c>
      <c r="E319" s="143" t="s">
        <v>54</v>
      </c>
      <c r="F319" s="143" t="s">
        <v>222</v>
      </c>
      <c r="G319" s="152">
        <v>45953</v>
      </c>
      <c r="H319" s="149">
        <f>MONTH(Table1[[#This Row],[Received Date]])</f>
        <v>10</v>
      </c>
      <c r="I319" s="149">
        <f>YEAR(Table1[[#This Row],[Received Date]])</f>
        <v>2025</v>
      </c>
      <c r="J319" s="155" t="s">
        <v>336</v>
      </c>
      <c r="K319" s="143" t="s">
        <v>1428</v>
      </c>
      <c r="L319" s="143" t="str">
        <f t="shared" si="79"/>
        <v>Deck</v>
      </c>
      <c r="M319" s="143">
        <v>520300</v>
      </c>
      <c r="N319" s="143" t="s">
        <v>113</v>
      </c>
      <c r="O319" s="143" t="str">
        <f t="shared" si="95"/>
        <v/>
      </c>
      <c r="P319" s="149" t="str">
        <f t="shared" si="96"/>
        <v/>
      </c>
      <c r="Q319" s="149" t="str">
        <f t="shared" si="97"/>
        <v/>
      </c>
      <c r="R319" s="153" t="str">
        <f t="shared" si="98"/>
        <v>count</v>
      </c>
      <c r="S319" s="149">
        <v>512638</v>
      </c>
      <c r="T319" s="280">
        <v>45955</v>
      </c>
      <c r="U319" s="149">
        <v>1</v>
      </c>
      <c r="V319" s="143" t="s">
        <v>1429</v>
      </c>
      <c r="W319" s="143" t="s">
        <v>114</v>
      </c>
      <c r="X319" s="143" t="s">
        <v>103</v>
      </c>
      <c r="Y319" s="143" t="s">
        <v>1345</v>
      </c>
      <c r="Z319" s="12"/>
      <c r="AA319" s="143"/>
      <c r="AB319" s="143"/>
      <c r="AC319" s="143"/>
      <c r="AD319" s="143"/>
      <c r="AE319" s="143"/>
      <c r="AF319" s="143"/>
      <c r="AG319" s="143"/>
      <c r="AH319" s="154"/>
      <c r="AI319" s="143">
        <f t="shared" ca="1" si="99"/>
        <v>81</v>
      </c>
      <c r="AJ319" s="143" t="str">
        <f t="shared" si="100"/>
        <v>Pending</v>
      </c>
      <c r="AK319" s="154"/>
      <c r="AL319" s="155"/>
      <c r="AM319" s="154"/>
      <c r="AN319" s="143"/>
      <c r="AO319" s="155" t="s">
        <v>1430</v>
      </c>
      <c r="AP319" s="156"/>
      <c r="AQ319" s="141"/>
      <c r="AS319" s="197">
        <v>75</v>
      </c>
      <c r="AT319" s="197"/>
      <c r="AV319" s="146"/>
    </row>
    <row r="320" spans="1:48" ht="89.25" hidden="1" x14ac:dyDescent="0.25">
      <c r="A320" s="151" t="s">
        <v>87</v>
      </c>
      <c r="B320" s="143" t="s">
        <v>140</v>
      </c>
      <c r="C320" s="148" t="s">
        <v>1431</v>
      </c>
      <c r="D320" s="143" t="s">
        <v>89</v>
      </c>
      <c r="E320" s="143" t="s">
        <v>54</v>
      </c>
      <c r="F320" s="143" t="s">
        <v>222</v>
      </c>
      <c r="G320" s="152">
        <v>45953</v>
      </c>
      <c r="H320" s="149">
        <f>MONTH(Table1[[#This Row],[Received Date]])</f>
        <v>10</v>
      </c>
      <c r="I320" s="149">
        <f>YEAR(Table1[[#This Row],[Received Date]])</f>
        <v>2025</v>
      </c>
      <c r="J320" s="155" t="s">
        <v>131</v>
      </c>
      <c r="K320" s="143" t="s">
        <v>340</v>
      </c>
      <c r="L320" s="143" t="str">
        <f t="shared" si="79"/>
        <v>Other</v>
      </c>
      <c r="M320" s="143">
        <v>900222</v>
      </c>
      <c r="N320" s="143" t="s">
        <v>113</v>
      </c>
      <c r="O320" s="143" t="str">
        <f t="shared" si="95"/>
        <v/>
      </c>
      <c r="P320" s="149" t="str">
        <f t="shared" si="96"/>
        <v/>
      </c>
      <c r="Q320" s="149" t="str">
        <f t="shared" si="97"/>
        <v/>
      </c>
      <c r="R320" s="153" t="str">
        <f t="shared" si="98"/>
        <v>count</v>
      </c>
      <c r="S320" s="149" t="s">
        <v>1432</v>
      </c>
      <c r="T320" s="280">
        <v>45955</v>
      </c>
      <c r="U320" s="149">
        <v>1</v>
      </c>
      <c r="V320" s="143" t="s">
        <v>1433</v>
      </c>
      <c r="W320" s="143" t="s">
        <v>114</v>
      </c>
      <c r="X320" s="143" t="s">
        <v>787</v>
      </c>
      <c r="Y320" s="143" t="s">
        <v>210</v>
      </c>
      <c r="Z320" s="12" t="s">
        <v>144</v>
      </c>
      <c r="AA320" s="143" t="s">
        <v>1434</v>
      </c>
      <c r="AB320" s="143" t="s">
        <v>1426</v>
      </c>
      <c r="AC320" s="143" t="s">
        <v>97</v>
      </c>
      <c r="AD320" s="143" t="s">
        <v>97</v>
      </c>
      <c r="AE320" s="143"/>
      <c r="AF320" s="143"/>
      <c r="AG320" s="143"/>
      <c r="AH320" s="154"/>
      <c r="AI320" s="143">
        <f t="shared" ca="1" si="99"/>
        <v>81</v>
      </c>
      <c r="AJ320" s="143" t="str">
        <f t="shared" si="100"/>
        <v>Pending</v>
      </c>
      <c r="AK320" s="154"/>
      <c r="AL320" s="155"/>
      <c r="AM320" s="154"/>
      <c r="AN320" s="143"/>
      <c r="AO320" s="155"/>
      <c r="AP320" s="156"/>
      <c r="AQ320" s="141"/>
      <c r="AV320" s="146"/>
    </row>
    <row r="321" spans="1:48" ht="89.25" hidden="1" x14ac:dyDescent="0.25">
      <c r="A321" s="151" t="s">
        <v>87</v>
      </c>
      <c r="B321" s="143" t="s">
        <v>140</v>
      </c>
      <c r="C321" s="148" t="s">
        <v>1435</v>
      </c>
      <c r="D321" s="143" t="s">
        <v>89</v>
      </c>
      <c r="E321" s="143" t="s">
        <v>54</v>
      </c>
      <c r="F321" s="143" t="s">
        <v>222</v>
      </c>
      <c r="G321" s="152">
        <v>45953</v>
      </c>
      <c r="H321" s="149">
        <f>MONTH(Table1[[#This Row],[Received Date]])</f>
        <v>10</v>
      </c>
      <c r="I321" s="149">
        <f>YEAR(Table1[[#This Row],[Received Date]])</f>
        <v>2025</v>
      </c>
      <c r="J321" s="155" t="s">
        <v>261</v>
      </c>
      <c r="K321" s="143" t="s">
        <v>340</v>
      </c>
      <c r="L321" s="143" t="str">
        <f t="shared" si="79"/>
        <v>Other</v>
      </c>
      <c r="M321" s="143">
        <v>936845</v>
      </c>
      <c r="N321" s="143" t="s">
        <v>113</v>
      </c>
      <c r="O321" s="143" t="str">
        <f t="shared" si="95"/>
        <v/>
      </c>
      <c r="P321" s="149" t="str">
        <f t="shared" si="96"/>
        <v/>
      </c>
      <c r="Q321" s="149" t="str">
        <f t="shared" si="97"/>
        <v/>
      </c>
      <c r="R321" s="153" t="str">
        <f t="shared" si="98"/>
        <v>count</v>
      </c>
      <c r="S321" s="149" t="s">
        <v>1436</v>
      </c>
      <c r="T321" s="280">
        <v>45955</v>
      </c>
      <c r="U321" s="149">
        <v>1</v>
      </c>
      <c r="V321" s="143" t="s">
        <v>1437</v>
      </c>
      <c r="W321" s="143" t="s">
        <v>114</v>
      </c>
      <c r="X321" s="143" t="s">
        <v>102</v>
      </c>
      <c r="Y321" s="143" t="s">
        <v>1438</v>
      </c>
      <c r="Z321" s="12" t="s">
        <v>144</v>
      </c>
      <c r="AA321" s="143"/>
      <c r="AB321" s="143"/>
      <c r="AC321" s="143" t="s">
        <v>97</v>
      </c>
      <c r="AD321" s="143" t="s">
        <v>97</v>
      </c>
      <c r="AE321" s="143"/>
      <c r="AF321" s="143"/>
      <c r="AG321" s="143"/>
      <c r="AH321" s="154"/>
      <c r="AI321" s="143">
        <f t="shared" ca="1" si="99"/>
        <v>81</v>
      </c>
      <c r="AJ321" s="143" t="str">
        <f t="shared" si="100"/>
        <v>Pending</v>
      </c>
      <c r="AK321" s="154"/>
      <c r="AL321" s="155"/>
      <c r="AM321" s="154"/>
      <c r="AN321" s="143"/>
      <c r="AO321" s="155"/>
      <c r="AP321" s="156"/>
      <c r="AQ321" s="141"/>
      <c r="AV321" s="146"/>
    </row>
    <row r="322" spans="1:48" ht="42.75" hidden="1" customHeight="1" x14ac:dyDescent="0.25">
      <c r="A322" s="151" t="s">
        <v>111</v>
      </c>
      <c r="B322" s="143" t="s">
        <v>128</v>
      </c>
      <c r="C322" s="148" t="s">
        <v>1439</v>
      </c>
      <c r="D322" s="143" t="s">
        <v>89</v>
      </c>
      <c r="E322" s="143" t="s">
        <v>54</v>
      </c>
      <c r="F322" s="143" t="s">
        <v>222</v>
      </c>
      <c r="G322" s="152">
        <v>45958</v>
      </c>
      <c r="H322" s="149">
        <f>MONTH(Table1[[#This Row],[Received Date]])</f>
        <v>10</v>
      </c>
      <c r="I322" s="149">
        <f>YEAR(Table1[[#This Row],[Received Date]])</f>
        <v>2025</v>
      </c>
      <c r="J322" s="155" t="s">
        <v>1440</v>
      </c>
      <c r="K322" s="143" t="s">
        <v>324</v>
      </c>
      <c r="L322" s="143" t="str">
        <f t="shared" si="79"/>
        <v>Cab</v>
      </c>
      <c r="M322" s="143">
        <v>954508</v>
      </c>
      <c r="N322" s="143" t="s">
        <v>113</v>
      </c>
      <c r="O322" s="143" t="str">
        <f t="shared" si="95"/>
        <v/>
      </c>
      <c r="P322" s="149" t="str">
        <f t="shared" si="96"/>
        <v/>
      </c>
      <c r="Q322" s="149" t="str">
        <f t="shared" si="97"/>
        <v/>
      </c>
      <c r="R322" s="153" t="str">
        <f t="shared" si="98"/>
        <v>count</v>
      </c>
      <c r="S322" s="149">
        <v>512218</v>
      </c>
      <c r="T322" s="280">
        <v>45955</v>
      </c>
      <c r="U322" s="149">
        <v>1</v>
      </c>
      <c r="V322" s="143" t="s">
        <v>1441</v>
      </c>
      <c r="W322" s="143" t="s">
        <v>114</v>
      </c>
      <c r="X322" s="143" t="s">
        <v>136</v>
      </c>
      <c r="Y322" s="143" t="s">
        <v>1345</v>
      </c>
      <c r="Z322" s="12" t="s">
        <v>144</v>
      </c>
      <c r="AA322" s="143" t="s">
        <v>1376</v>
      </c>
      <c r="AB322" s="143" t="s">
        <v>1377</v>
      </c>
      <c r="AC322" s="143"/>
      <c r="AD322" s="143"/>
      <c r="AE322" s="143"/>
      <c r="AF322" s="143"/>
      <c r="AG322" s="143"/>
      <c r="AH322" s="154"/>
      <c r="AI322" s="143">
        <f t="shared" ca="1" si="99"/>
        <v>76</v>
      </c>
      <c r="AJ322" s="143" t="str">
        <f t="shared" si="100"/>
        <v>Pending</v>
      </c>
      <c r="AK322" s="154"/>
      <c r="AL322" s="155"/>
      <c r="AM322" s="154"/>
      <c r="AN322" s="143"/>
      <c r="AO322" s="155"/>
      <c r="AP322" s="156"/>
      <c r="AQ322" s="141"/>
      <c r="AS322" s="197">
        <v>600</v>
      </c>
      <c r="AT322" s="197"/>
      <c r="AV322" s="146"/>
    </row>
    <row r="323" spans="1:48" ht="89.25" hidden="1" x14ac:dyDescent="0.25">
      <c r="A323" s="151" t="s">
        <v>111</v>
      </c>
      <c r="B323" s="143" t="s">
        <v>128</v>
      </c>
      <c r="C323" s="148" t="s">
        <v>1442</v>
      </c>
      <c r="D323" s="143" t="s">
        <v>89</v>
      </c>
      <c r="E323" s="143" t="s">
        <v>54</v>
      </c>
      <c r="F323" s="143" t="s">
        <v>222</v>
      </c>
      <c r="G323" s="152">
        <v>45959</v>
      </c>
      <c r="H323" s="149">
        <f>MONTH(Table1[[#This Row],[Received Date]])</f>
        <v>10</v>
      </c>
      <c r="I323" s="149">
        <f>YEAR(Table1[[#This Row],[Received Date]])</f>
        <v>2025</v>
      </c>
      <c r="J323" s="155" t="s">
        <v>399</v>
      </c>
      <c r="K323" s="143" t="s">
        <v>1443</v>
      </c>
      <c r="L323" s="143" t="str">
        <f t="shared" si="79"/>
        <v>Other</v>
      </c>
      <c r="M323" s="143">
        <v>520332</v>
      </c>
      <c r="N323" s="143" t="s">
        <v>113</v>
      </c>
      <c r="O323" s="143" t="str">
        <f t="shared" si="95"/>
        <v/>
      </c>
      <c r="P323" s="149" t="str">
        <f t="shared" si="96"/>
        <v/>
      </c>
      <c r="Q323" s="149" t="str">
        <f t="shared" si="97"/>
        <v/>
      </c>
      <c r="R323" s="153" t="str">
        <f t="shared" si="98"/>
        <v>count</v>
      </c>
      <c r="S323" s="149">
        <v>509645</v>
      </c>
      <c r="T323" s="280">
        <v>45894</v>
      </c>
      <c r="U323" s="149">
        <v>1</v>
      </c>
      <c r="V323" s="143" t="s">
        <v>1444</v>
      </c>
      <c r="W323" s="143" t="s">
        <v>114</v>
      </c>
      <c r="X323" s="143" t="s">
        <v>931</v>
      </c>
      <c r="Y323" s="143" t="s">
        <v>1345</v>
      </c>
      <c r="Z323" s="12" t="s">
        <v>144</v>
      </c>
      <c r="AA323" s="143" t="s">
        <v>1445</v>
      </c>
      <c r="AB323" s="143" t="s">
        <v>1446</v>
      </c>
      <c r="AC323" s="143"/>
      <c r="AD323" s="143"/>
      <c r="AE323" s="143"/>
      <c r="AF323" s="143"/>
      <c r="AG323" s="143"/>
      <c r="AH323" s="154"/>
      <c r="AI323" s="143">
        <f t="shared" ca="1" si="99"/>
        <v>75</v>
      </c>
      <c r="AJ323" s="143" t="str">
        <f t="shared" si="100"/>
        <v>Pending</v>
      </c>
      <c r="AK323" s="154"/>
      <c r="AL323" s="155"/>
      <c r="AM323" s="154"/>
      <c r="AN323" s="143"/>
      <c r="AO323" s="155"/>
      <c r="AP323" s="156"/>
      <c r="AQ323" s="141"/>
      <c r="AV323" s="146"/>
    </row>
    <row r="324" spans="1:48" ht="56.25" hidden="1" customHeight="1" x14ac:dyDescent="0.25">
      <c r="A324" s="151" t="s">
        <v>111</v>
      </c>
      <c r="B324" s="143" t="s">
        <v>128</v>
      </c>
      <c r="C324" s="148" t="s">
        <v>1447</v>
      </c>
      <c r="D324" s="143" t="s">
        <v>89</v>
      </c>
      <c r="E324" s="143" t="s">
        <v>54</v>
      </c>
      <c r="F324" s="143" t="s">
        <v>222</v>
      </c>
      <c r="G324" s="152">
        <v>45959</v>
      </c>
      <c r="H324" s="149">
        <f>MONTH(Table1[[#This Row],[Received Date]])</f>
        <v>10</v>
      </c>
      <c r="I324" s="149">
        <f>YEAR(Table1[[#This Row],[Received Date]])</f>
        <v>2025</v>
      </c>
      <c r="J324" s="155" t="s">
        <v>1387</v>
      </c>
      <c r="K324" s="143" t="s">
        <v>324</v>
      </c>
      <c r="L324" s="143" t="str">
        <f t="shared" ref="L324:L387" si="101">IF(ISNUMBER(SEARCH("Axle",K324)),"Axle",
IF(ISNUMBER(SEARCH("Deck",K324)),"Deck",
IF(ISNUMBER(SEARCH("Cab",K324)),"Cab",
IF(ISNUMBER(SEARCH("Tank",K324)),"Tank",
IF(ISNUMBER(SEARCH("Grill",K324)),"Grill",
IF(ISNUMBER(SEARCH("Control",K324)),"Control Box",
"Other"))))))</f>
        <v>Cab</v>
      </c>
      <c r="M324" s="143">
        <v>954509</v>
      </c>
      <c r="N324" s="143" t="s">
        <v>113</v>
      </c>
      <c r="O324" s="143" t="str">
        <f t="shared" si="95"/>
        <v/>
      </c>
      <c r="P324" s="149" t="str">
        <f t="shared" si="96"/>
        <v/>
      </c>
      <c r="Q324" s="149" t="str">
        <f t="shared" si="97"/>
        <v/>
      </c>
      <c r="R324" s="153" t="str">
        <f t="shared" si="98"/>
        <v>count</v>
      </c>
      <c r="S324" s="149">
        <v>511361</v>
      </c>
      <c r="T324" s="280">
        <v>45955</v>
      </c>
      <c r="U324" s="149">
        <v>1</v>
      </c>
      <c r="V324" s="143" t="s">
        <v>1448</v>
      </c>
      <c r="W324" s="143" t="s">
        <v>114</v>
      </c>
      <c r="X324" s="143" t="s">
        <v>136</v>
      </c>
      <c r="Y324" s="143" t="s">
        <v>1345</v>
      </c>
      <c r="Z324" s="12" t="s">
        <v>144</v>
      </c>
      <c r="AA324" s="143" t="s">
        <v>1376</v>
      </c>
      <c r="AB324" s="143" t="s">
        <v>1377</v>
      </c>
      <c r="AC324" s="143"/>
      <c r="AD324" s="143"/>
      <c r="AE324" s="143"/>
      <c r="AF324" s="143"/>
      <c r="AG324" s="143"/>
      <c r="AH324" s="154"/>
      <c r="AI324" s="143">
        <f t="shared" ca="1" si="99"/>
        <v>75</v>
      </c>
      <c r="AJ324" s="143" t="str">
        <f t="shared" si="100"/>
        <v>Pending</v>
      </c>
      <c r="AK324" s="154"/>
      <c r="AL324" s="155"/>
      <c r="AM324" s="154" t="s">
        <v>1449</v>
      </c>
      <c r="AN324" s="143"/>
      <c r="AO324" s="155"/>
      <c r="AP324" s="156"/>
      <c r="AQ324" s="141"/>
      <c r="AS324" s="197">
        <v>1200</v>
      </c>
      <c r="AT324" s="197"/>
      <c r="AV324" s="146"/>
    </row>
    <row r="325" spans="1:48" ht="45.75" hidden="1" customHeight="1" x14ac:dyDescent="0.25">
      <c r="A325" s="151" t="s">
        <v>111</v>
      </c>
      <c r="B325" s="143" t="s">
        <v>140</v>
      </c>
      <c r="C325" s="148" t="s">
        <v>1450</v>
      </c>
      <c r="D325" s="143" t="s">
        <v>89</v>
      </c>
      <c r="E325" s="143" t="s">
        <v>54</v>
      </c>
      <c r="F325" s="143" t="s">
        <v>222</v>
      </c>
      <c r="G325" s="152">
        <v>45960</v>
      </c>
      <c r="H325" s="149">
        <f>MONTH(Table1[[#This Row],[Received Date]])</f>
        <v>10</v>
      </c>
      <c r="I325" s="149">
        <f>YEAR(Table1[[#This Row],[Received Date]])</f>
        <v>2025</v>
      </c>
      <c r="J325" s="155" t="s">
        <v>1451</v>
      </c>
      <c r="K325" s="143" t="s">
        <v>349</v>
      </c>
      <c r="L325" s="143" t="str">
        <f t="shared" si="101"/>
        <v>Grill</v>
      </c>
      <c r="M325" s="143">
        <v>520345</v>
      </c>
      <c r="N325" s="143" t="s">
        <v>113</v>
      </c>
      <c r="O325" s="143" t="str">
        <f t="shared" si="95"/>
        <v/>
      </c>
      <c r="P325" s="149" t="str">
        <f t="shared" si="96"/>
        <v/>
      </c>
      <c r="Q325" s="149" t="str">
        <f t="shared" si="97"/>
        <v/>
      </c>
      <c r="R325" s="153" t="str">
        <f t="shared" si="98"/>
        <v>count</v>
      </c>
      <c r="S325" s="149"/>
      <c r="T325" s="268"/>
      <c r="U325" s="149">
        <v>1</v>
      </c>
      <c r="V325" s="143" t="s">
        <v>1452</v>
      </c>
      <c r="W325" s="143" t="s">
        <v>114</v>
      </c>
      <c r="X325" s="143" t="s">
        <v>136</v>
      </c>
      <c r="Y325" s="143" t="s">
        <v>1345</v>
      </c>
      <c r="Z325" s="12"/>
      <c r="AA325" s="143"/>
      <c r="AB325" s="143"/>
      <c r="AC325" s="143"/>
      <c r="AD325" s="143"/>
      <c r="AE325" s="143"/>
      <c r="AF325" s="143"/>
      <c r="AG325" s="143"/>
      <c r="AH325" s="154"/>
      <c r="AI325" s="143">
        <f t="shared" ca="1" si="99"/>
        <v>74</v>
      </c>
      <c r="AJ325" s="143" t="str">
        <f t="shared" si="100"/>
        <v>Pending</v>
      </c>
      <c r="AK325" s="154"/>
      <c r="AL325" s="155"/>
      <c r="AM325" s="154"/>
      <c r="AN325" s="143"/>
      <c r="AO325" s="155"/>
      <c r="AP325" s="156"/>
      <c r="AQ325" s="141"/>
      <c r="AV325" s="146"/>
    </row>
    <row r="326" spans="1:48" ht="36.75" hidden="1" customHeight="1" x14ac:dyDescent="0.25">
      <c r="A326" s="151" t="s">
        <v>111</v>
      </c>
      <c r="B326" s="143" t="s">
        <v>140</v>
      </c>
      <c r="C326" s="148" t="s">
        <v>1453</v>
      </c>
      <c r="D326" s="143" t="s">
        <v>89</v>
      </c>
      <c r="E326" s="143" t="s">
        <v>54</v>
      </c>
      <c r="F326" s="143" t="s">
        <v>222</v>
      </c>
      <c r="G326" s="152">
        <v>45961</v>
      </c>
      <c r="H326" s="149">
        <f>MONTH(Table1[[#This Row],[Received Date]])</f>
        <v>10</v>
      </c>
      <c r="I326" s="149">
        <f>YEAR(Table1[[#This Row],[Received Date]])</f>
        <v>2025</v>
      </c>
      <c r="J326" s="155" t="s">
        <v>1454</v>
      </c>
      <c r="K326" s="143" t="s">
        <v>361</v>
      </c>
      <c r="L326" s="143" t="str">
        <f t="shared" si="101"/>
        <v>Grill</v>
      </c>
      <c r="M326" s="143">
        <v>250164</v>
      </c>
      <c r="N326" s="143" t="s">
        <v>113</v>
      </c>
      <c r="O326" s="143" t="str">
        <f t="shared" si="95"/>
        <v/>
      </c>
      <c r="P326" s="149">
        <f t="shared" si="96"/>
        <v>2</v>
      </c>
      <c r="Q326" s="149" t="str">
        <f t="shared" si="97"/>
        <v/>
      </c>
      <c r="R326" s="153" t="str">
        <f t="shared" si="98"/>
        <v>don't count</v>
      </c>
      <c r="S326" s="149">
        <v>513037</v>
      </c>
      <c r="T326" s="268"/>
      <c r="U326" s="149">
        <v>1</v>
      </c>
      <c r="V326" s="143" t="s">
        <v>1455</v>
      </c>
      <c r="W326" s="143" t="s">
        <v>114</v>
      </c>
      <c r="X326" s="143" t="s">
        <v>931</v>
      </c>
      <c r="Y326" s="143" t="s">
        <v>1345</v>
      </c>
      <c r="Z326" s="12"/>
      <c r="AA326" s="143" t="s">
        <v>1456</v>
      </c>
      <c r="AB326" s="143" t="s">
        <v>1457</v>
      </c>
      <c r="AC326" s="143"/>
      <c r="AD326" s="143"/>
      <c r="AE326" s="143"/>
      <c r="AF326" s="143"/>
      <c r="AG326" s="143"/>
      <c r="AH326" s="154"/>
      <c r="AI326" s="143">
        <f t="shared" ca="1" si="99"/>
        <v>73</v>
      </c>
      <c r="AJ326" s="143" t="str">
        <f t="shared" si="100"/>
        <v>Pending</v>
      </c>
      <c r="AK326" s="154"/>
      <c r="AL326" s="155"/>
      <c r="AM326" s="154"/>
      <c r="AN326" s="143"/>
      <c r="AO326" s="155" t="s">
        <v>1458</v>
      </c>
      <c r="AP326" s="156"/>
      <c r="AQ326" s="141"/>
      <c r="AS326" s="197">
        <v>450</v>
      </c>
      <c r="AT326" s="197"/>
      <c r="AV326" s="146"/>
    </row>
    <row r="327" spans="1:48" ht="89.25" hidden="1" x14ac:dyDescent="0.25">
      <c r="A327" s="151" t="s">
        <v>111</v>
      </c>
      <c r="B327" s="143" t="s">
        <v>133</v>
      </c>
      <c r="C327" s="148" t="s">
        <v>1459</v>
      </c>
      <c r="D327" s="143" t="s">
        <v>89</v>
      </c>
      <c r="E327" s="143" t="s">
        <v>54</v>
      </c>
      <c r="F327" s="143" t="s">
        <v>222</v>
      </c>
      <c r="G327" s="152">
        <v>45961</v>
      </c>
      <c r="H327" s="149">
        <f>MONTH(Table1[[#This Row],[Received Date]])</f>
        <v>10</v>
      </c>
      <c r="I327" s="149">
        <f>YEAR(Table1[[#This Row],[Received Date]])</f>
        <v>2025</v>
      </c>
      <c r="J327" s="155" t="s">
        <v>1460</v>
      </c>
      <c r="K327" s="143" t="s">
        <v>1461</v>
      </c>
      <c r="L327" s="143" t="str">
        <f t="shared" si="101"/>
        <v>Other</v>
      </c>
      <c r="M327" s="143"/>
      <c r="N327" s="143" t="s">
        <v>113</v>
      </c>
      <c r="O327" s="143" t="str">
        <f t="shared" si="95"/>
        <v/>
      </c>
      <c r="P327" s="149" t="str">
        <f t="shared" si="96"/>
        <v/>
      </c>
      <c r="Q327" s="149" t="str">
        <f t="shared" si="97"/>
        <v/>
      </c>
      <c r="R327" s="153" t="str">
        <f t="shared" si="98"/>
        <v>count</v>
      </c>
      <c r="S327" s="149"/>
      <c r="T327" s="268"/>
      <c r="U327" s="149">
        <v>1</v>
      </c>
      <c r="V327" s="143" t="s">
        <v>1462</v>
      </c>
      <c r="W327" s="143" t="s">
        <v>114</v>
      </c>
      <c r="X327" s="143" t="s">
        <v>337</v>
      </c>
      <c r="Y327" s="143"/>
      <c r="Z327" s="12"/>
      <c r="AA327" s="143"/>
      <c r="AB327" s="143"/>
      <c r="AC327" s="143"/>
      <c r="AD327" s="143"/>
      <c r="AE327" s="143"/>
      <c r="AF327" s="143"/>
      <c r="AG327" s="143"/>
      <c r="AH327" s="154"/>
      <c r="AI327" s="143">
        <f t="shared" ca="1" si="99"/>
        <v>73</v>
      </c>
      <c r="AJ327" s="143" t="str">
        <f t="shared" si="100"/>
        <v>Pending</v>
      </c>
      <c r="AK327" s="154"/>
      <c r="AL327" s="155"/>
      <c r="AM327" s="154"/>
      <c r="AN327" s="143"/>
      <c r="AO327" s="155"/>
      <c r="AP327" s="156"/>
      <c r="AQ327" s="141"/>
      <c r="AV327" s="146"/>
    </row>
    <row r="328" spans="1:48" ht="89.25" hidden="1" x14ac:dyDescent="0.25">
      <c r="A328" s="151" t="s">
        <v>111</v>
      </c>
      <c r="B328" s="143" t="s">
        <v>140</v>
      </c>
      <c r="C328" s="148" t="s">
        <v>1463</v>
      </c>
      <c r="D328" s="143" t="s">
        <v>89</v>
      </c>
      <c r="E328" s="143" t="s">
        <v>54</v>
      </c>
      <c r="F328" s="143" t="s">
        <v>222</v>
      </c>
      <c r="G328" s="152">
        <v>45961</v>
      </c>
      <c r="H328" s="149">
        <f>MONTH(Table1[[#This Row],[Received Date]])</f>
        <v>10</v>
      </c>
      <c r="I328" s="149">
        <f>YEAR(Table1[[#This Row],[Received Date]])</f>
        <v>2025</v>
      </c>
      <c r="J328" s="155" t="s">
        <v>301</v>
      </c>
      <c r="K328" s="143" t="s">
        <v>146</v>
      </c>
      <c r="L328" s="143" t="str">
        <f t="shared" si="101"/>
        <v>Tank</v>
      </c>
      <c r="M328" s="143">
        <v>900257</v>
      </c>
      <c r="N328" s="143" t="s">
        <v>113</v>
      </c>
      <c r="O328" s="143" t="str">
        <f t="shared" si="95"/>
        <v/>
      </c>
      <c r="P328" s="149" t="str">
        <f t="shared" si="96"/>
        <v/>
      </c>
      <c r="Q328" s="149" t="str">
        <f t="shared" si="97"/>
        <v/>
      </c>
      <c r="R328" s="153" t="str">
        <f t="shared" si="98"/>
        <v>count</v>
      </c>
      <c r="S328" s="149">
        <v>512088</v>
      </c>
      <c r="T328" s="280">
        <v>45955</v>
      </c>
      <c r="U328" s="149">
        <v>1</v>
      </c>
      <c r="V328" s="143" t="s">
        <v>1464</v>
      </c>
      <c r="W328" s="143" t="s">
        <v>114</v>
      </c>
      <c r="X328" s="143" t="s">
        <v>931</v>
      </c>
      <c r="Y328" s="143" t="s">
        <v>1324</v>
      </c>
      <c r="Z328" s="12"/>
      <c r="AA328" s="143" t="s">
        <v>1465</v>
      </c>
      <c r="AB328" s="143" t="s">
        <v>1466</v>
      </c>
      <c r="AC328" s="143"/>
      <c r="AD328" s="143"/>
      <c r="AE328" s="143"/>
      <c r="AF328" s="143"/>
      <c r="AG328" s="143"/>
      <c r="AH328" s="154"/>
      <c r="AI328" s="143">
        <f t="shared" ca="1" si="99"/>
        <v>73</v>
      </c>
      <c r="AJ328" s="143" t="str">
        <f t="shared" si="100"/>
        <v>Pending</v>
      </c>
      <c r="AK328" s="154"/>
      <c r="AL328" s="155"/>
      <c r="AM328" s="154" t="s">
        <v>1467</v>
      </c>
      <c r="AN328" s="143"/>
      <c r="AO328" s="155" t="s">
        <v>1468</v>
      </c>
      <c r="AP328" s="156"/>
      <c r="AQ328" s="141"/>
      <c r="AS328" s="197">
        <v>850</v>
      </c>
      <c r="AT328" s="197"/>
      <c r="AV328" s="146"/>
    </row>
    <row r="329" spans="1:48" ht="89.25" hidden="1" x14ac:dyDescent="0.25">
      <c r="A329" s="151" t="s">
        <v>111</v>
      </c>
      <c r="B329" s="143" t="s">
        <v>140</v>
      </c>
      <c r="C329" s="148" t="s">
        <v>1469</v>
      </c>
      <c r="D329" s="143" t="s">
        <v>89</v>
      </c>
      <c r="E329" s="143" t="s">
        <v>54</v>
      </c>
      <c r="F329" s="143" t="s">
        <v>222</v>
      </c>
      <c r="G329" s="152">
        <v>45961</v>
      </c>
      <c r="H329" s="149">
        <f>MONTH(Table1[[#This Row],[Received Date]])</f>
        <v>10</v>
      </c>
      <c r="I329" s="149">
        <f>YEAR(Table1[[#This Row],[Received Date]])</f>
        <v>2025</v>
      </c>
      <c r="J329" s="155" t="s">
        <v>301</v>
      </c>
      <c r="K329" s="143" t="s">
        <v>146</v>
      </c>
      <c r="L329" s="143" t="str">
        <f t="shared" si="101"/>
        <v>Tank</v>
      </c>
      <c r="M329" s="143">
        <v>520351</v>
      </c>
      <c r="N329" s="143" t="s">
        <v>113</v>
      </c>
      <c r="O329" s="143" t="str">
        <f t="shared" si="95"/>
        <v/>
      </c>
      <c r="P329" s="149" t="str">
        <f t="shared" si="96"/>
        <v/>
      </c>
      <c r="Q329" s="149" t="str">
        <f t="shared" si="97"/>
        <v/>
      </c>
      <c r="R329" s="153" t="str">
        <f t="shared" si="98"/>
        <v>count</v>
      </c>
      <c r="S329" s="149">
        <v>512082</v>
      </c>
      <c r="T329" s="280">
        <v>45955</v>
      </c>
      <c r="U329" s="149">
        <v>1</v>
      </c>
      <c r="V329" s="143" t="s">
        <v>1470</v>
      </c>
      <c r="W329" s="143" t="s">
        <v>114</v>
      </c>
      <c r="X329" s="143" t="s">
        <v>931</v>
      </c>
      <c r="Y329" s="143" t="s">
        <v>1324</v>
      </c>
      <c r="Z329" s="12"/>
      <c r="AA329" s="143" t="s">
        <v>1465</v>
      </c>
      <c r="AB329" s="143" t="s">
        <v>1466</v>
      </c>
      <c r="AC329" s="143"/>
      <c r="AD329" s="143"/>
      <c r="AE329" s="143"/>
      <c r="AF329" s="143"/>
      <c r="AG329" s="143"/>
      <c r="AH329" s="154"/>
      <c r="AI329" s="143">
        <f t="shared" ca="1" si="99"/>
        <v>73</v>
      </c>
      <c r="AJ329" s="143" t="str">
        <f t="shared" si="100"/>
        <v>Pending</v>
      </c>
      <c r="AK329" s="154"/>
      <c r="AL329" s="155"/>
      <c r="AM329" s="154" t="s">
        <v>1471</v>
      </c>
      <c r="AN329" s="143"/>
      <c r="AO329" s="155"/>
      <c r="AP329" s="156"/>
      <c r="AQ329" s="141"/>
      <c r="AV329" s="146"/>
    </row>
    <row r="330" spans="1:48" ht="39.75" hidden="1" customHeight="1" x14ac:dyDescent="0.25">
      <c r="A330" s="151" t="s">
        <v>111</v>
      </c>
      <c r="B330" s="143" t="s">
        <v>95</v>
      </c>
      <c r="C330" s="148" t="s">
        <v>1472</v>
      </c>
      <c r="D330" s="143" t="s">
        <v>89</v>
      </c>
      <c r="E330" s="143" t="s">
        <v>54</v>
      </c>
      <c r="F330" s="143" t="s">
        <v>222</v>
      </c>
      <c r="G330" s="152">
        <v>45961</v>
      </c>
      <c r="H330" s="149">
        <f>MONTH(Table1[[#This Row],[Received Date]])</f>
        <v>10</v>
      </c>
      <c r="I330" s="149">
        <f>YEAR(Table1[[#This Row],[Received Date]])</f>
        <v>2025</v>
      </c>
      <c r="J330" s="155" t="s">
        <v>265</v>
      </c>
      <c r="K330" s="143" t="s">
        <v>338</v>
      </c>
      <c r="L330" s="143" t="str">
        <f t="shared" si="101"/>
        <v>Deck</v>
      </c>
      <c r="M330" s="161" t="s">
        <v>1473</v>
      </c>
      <c r="N330" s="143" t="s">
        <v>113</v>
      </c>
      <c r="O330" s="143" t="str">
        <f t="shared" si="95"/>
        <v/>
      </c>
      <c r="P330" s="149" t="str">
        <f t="shared" si="96"/>
        <v/>
      </c>
      <c r="Q330" s="149" t="str">
        <f t="shared" si="97"/>
        <v/>
      </c>
      <c r="R330" s="153" t="str">
        <f t="shared" si="98"/>
        <v>count</v>
      </c>
      <c r="S330" s="200" t="s">
        <v>161</v>
      </c>
      <c r="T330" s="280">
        <v>45955</v>
      </c>
      <c r="U330" s="149">
        <v>1</v>
      </c>
      <c r="V330" s="143" t="s">
        <v>1474</v>
      </c>
      <c r="W330" s="143" t="s">
        <v>114</v>
      </c>
      <c r="X330" s="143" t="s">
        <v>931</v>
      </c>
      <c r="Y330" s="143"/>
      <c r="Z330" s="12"/>
      <c r="AA330" s="143"/>
      <c r="AB330" s="143"/>
      <c r="AC330" s="143"/>
      <c r="AD330" s="143"/>
      <c r="AE330" s="143"/>
      <c r="AF330" s="143"/>
      <c r="AG330" s="143"/>
      <c r="AH330" s="154"/>
      <c r="AI330" s="143">
        <f t="shared" ca="1" si="99"/>
        <v>73</v>
      </c>
      <c r="AJ330" s="143" t="str">
        <f t="shared" si="100"/>
        <v>Pending</v>
      </c>
      <c r="AK330" s="154"/>
      <c r="AL330" s="155"/>
      <c r="AM330" s="154"/>
      <c r="AN330" s="143"/>
      <c r="AO330" s="155"/>
      <c r="AP330" s="156"/>
      <c r="AQ330" s="141"/>
      <c r="AV330" s="146"/>
    </row>
    <row r="331" spans="1:48" ht="89.25" hidden="1" x14ac:dyDescent="0.25">
      <c r="A331" s="151" t="s">
        <v>111</v>
      </c>
      <c r="B331" s="143" t="s">
        <v>140</v>
      </c>
      <c r="C331" s="148" t="s">
        <v>1475</v>
      </c>
      <c r="D331" s="143" t="s">
        <v>89</v>
      </c>
      <c r="E331" s="143" t="s">
        <v>54</v>
      </c>
      <c r="F331" s="143" t="s">
        <v>222</v>
      </c>
      <c r="G331" s="152">
        <v>45965</v>
      </c>
      <c r="H331" s="149">
        <f>MONTH(Table1[[#This Row],[Received Date]])</f>
        <v>11</v>
      </c>
      <c r="I331" s="149">
        <f>YEAR(Table1[[#This Row],[Received Date]])</f>
        <v>2025</v>
      </c>
      <c r="J331" s="155" t="s">
        <v>1476</v>
      </c>
      <c r="K331" s="143" t="s">
        <v>324</v>
      </c>
      <c r="L331" s="143" t="str">
        <f t="shared" si="101"/>
        <v>Cab</v>
      </c>
      <c r="M331" s="143">
        <v>954512</v>
      </c>
      <c r="N331" s="143" t="s">
        <v>113</v>
      </c>
      <c r="O331" s="143" t="str">
        <f t="shared" si="95"/>
        <v/>
      </c>
      <c r="P331" s="149" t="str">
        <f t="shared" si="96"/>
        <v/>
      </c>
      <c r="Q331" s="149" t="str">
        <f t="shared" si="97"/>
        <v/>
      </c>
      <c r="R331" s="153" t="str">
        <f t="shared" si="98"/>
        <v>count</v>
      </c>
      <c r="S331" s="149">
        <v>512216</v>
      </c>
      <c r="T331" s="280">
        <v>45955</v>
      </c>
      <c r="U331" s="149">
        <v>1</v>
      </c>
      <c r="V331" s="143" t="s">
        <v>1477</v>
      </c>
      <c r="W331" s="143" t="s">
        <v>114</v>
      </c>
      <c r="X331" s="143" t="s">
        <v>136</v>
      </c>
      <c r="Y331" s="143"/>
      <c r="Z331" s="12"/>
      <c r="AA331" s="143" t="s">
        <v>1478</v>
      </c>
      <c r="AB331" s="143" t="s">
        <v>1479</v>
      </c>
      <c r="AC331" s="143"/>
      <c r="AD331" s="143"/>
      <c r="AE331" s="143"/>
      <c r="AF331" s="143"/>
      <c r="AG331" s="143"/>
      <c r="AH331" s="154"/>
      <c r="AI331" s="143">
        <f t="shared" ca="1" si="99"/>
        <v>69</v>
      </c>
      <c r="AJ331" s="143" t="str">
        <f t="shared" si="100"/>
        <v>Pending</v>
      </c>
      <c r="AK331" s="154"/>
      <c r="AL331" s="155"/>
      <c r="AM331" s="154"/>
      <c r="AN331" s="143"/>
      <c r="AO331" s="155"/>
      <c r="AP331" s="156"/>
      <c r="AQ331" s="141"/>
      <c r="AS331" s="197">
        <v>600</v>
      </c>
      <c r="AT331" s="197"/>
      <c r="AV331" s="146"/>
    </row>
    <row r="332" spans="1:48" ht="45" hidden="1" customHeight="1" x14ac:dyDescent="0.25">
      <c r="A332" s="151" t="s">
        <v>111</v>
      </c>
      <c r="B332" s="143" t="s">
        <v>140</v>
      </c>
      <c r="C332" s="148" t="s">
        <v>1480</v>
      </c>
      <c r="D332" s="143" t="s">
        <v>89</v>
      </c>
      <c r="E332" s="143" t="s">
        <v>54</v>
      </c>
      <c r="F332" s="143" t="s">
        <v>222</v>
      </c>
      <c r="G332" s="152">
        <v>45967</v>
      </c>
      <c r="H332" s="149">
        <f>MONTH(Table1[[#This Row],[Received Date]])</f>
        <v>11</v>
      </c>
      <c r="I332" s="149">
        <f>YEAR(Table1[[#This Row],[Received Date]])</f>
        <v>2025</v>
      </c>
      <c r="J332" s="155" t="s">
        <v>1159</v>
      </c>
      <c r="K332" s="143" t="s">
        <v>134</v>
      </c>
      <c r="L332" s="143" t="str">
        <f t="shared" si="101"/>
        <v>Axle</v>
      </c>
      <c r="M332" s="143">
        <v>520383</v>
      </c>
      <c r="N332" s="143" t="s">
        <v>113</v>
      </c>
      <c r="O332" s="143" t="str">
        <f t="shared" si="95"/>
        <v/>
      </c>
      <c r="P332" s="149" t="str">
        <f t="shared" si="96"/>
        <v/>
      </c>
      <c r="Q332" s="149" t="str">
        <f t="shared" si="97"/>
        <v/>
      </c>
      <c r="R332" s="153" t="str">
        <f t="shared" si="98"/>
        <v>count</v>
      </c>
      <c r="S332" s="149">
        <v>512512</v>
      </c>
      <c r="T332" s="280">
        <v>45955</v>
      </c>
      <c r="U332" s="149">
        <v>1</v>
      </c>
      <c r="V332" s="143" t="s">
        <v>1481</v>
      </c>
      <c r="W332" s="143" t="s">
        <v>114</v>
      </c>
      <c r="X332" s="143" t="s">
        <v>103</v>
      </c>
      <c r="Y332" s="143" t="s">
        <v>192</v>
      </c>
      <c r="Z332" s="12"/>
      <c r="AA332" s="143" t="s">
        <v>1482</v>
      </c>
      <c r="AB332" s="143" t="s">
        <v>1483</v>
      </c>
      <c r="AC332" s="143"/>
      <c r="AD332" s="143"/>
      <c r="AE332" s="143"/>
      <c r="AF332" s="143"/>
      <c r="AG332" s="143"/>
      <c r="AH332" s="154"/>
      <c r="AI332" s="143">
        <f t="shared" ca="1" si="99"/>
        <v>67</v>
      </c>
      <c r="AJ332" s="143" t="str">
        <f t="shared" si="100"/>
        <v>Pending</v>
      </c>
      <c r="AK332" s="154"/>
      <c r="AL332" s="155"/>
      <c r="AM332" s="154"/>
      <c r="AN332" s="143"/>
      <c r="AO332" s="155"/>
      <c r="AP332" s="156"/>
      <c r="AQ332" s="141"/>
      <c r="AV332" s="146"/>
    </row>
    <row r="333" spans="1:48" ht="89.25" hidden="1" x14ac:dyDescent="0.25">
      <c r="A333" s="176" t="s">
        <v>87</v>
      </c>
      <c r="B333" s="144" t="s">
        <v>140</v>
      </c>
      <c r="C333" s="148" t="s">
        <v>217</v>
      </c>
      <c r="D333" s="144" t="s">
        <v>211</v>
      </c>
      <c r="E333" s="144" t="s">
        <v>190</v>
      </c>
      <c r="F333" s="144" t="s">
        <v>218</v>
      </c>
      <c r="G333" s="177">
        <v>45968</v>
      </c>
      <c r="H333" s="178">
        <f>MONTH(Table1[[#This Row],[Received Date]])</f>
        <v>11</v>
      </c>
      <c r="I333" s="178">
        <f>YEAR(Table1[[#This Row],[Received Date]])</f>
        <v>2025</v>
      </c>
      <c r="J333" s="155" t="s">
        <v>214</v>
      </c>
      <c r="K333" s="143" t="s">
        <v>1855</v>
      </c>
      <c r="L333" s="144" t="str">
        <f t="shared" si="101"/>
        <v>Other</v>
      </c>
      <c r="M333" s="144" t="s">
        <v>343</v>
      </c>
      <c r="N333" s="144" t="s">
        <v>108</v>
      </c>
      <c r="O333" s="144" t="str">
        <f>IF(ISNUMBER(SEARCH("mail",M333)), "Email", "")</f>
        <v/>
      </c>
      <c r="P333" s="178" t="str">
        <f>IF(AND(200000&lt;M333,M333&lt;299999), 2, "")</f>
        <v/>
      </c>
      <c r="Q333" s="178" t="str">
        <f>IF(AND(800000&lt;M333,M333&lt;899999), 8, "")</f>
        <v/>
      </c>
      <c r="R333" s="182" t="s">
        <v>97</v>
      </c>
      <c r="S333" s="178" t="s">
        <v>97</v>
      </c>
      <c r="T333" s="278" t="s">
        <v>97</v>
      </c>
      <c r="U333" s="178" t="s">
        <v>97</v>
      </c>
      <c r="V333" s="144" t="s">
        <v>219</v>
      </c>
      <c r="W333" s="144" t="s">
        <v>220</v>
      </c>
      <c r="X333" s="144"/>
      <c r="Y333" s="144" t="s">
        <v>221</v>
      </c>
      <c r="Z333" s="235"/>
      <c r="AA333" s="144"/>
      <c r="AB333" s="144"/>
      <c r="AC333" s="144"/>
      <c r="AD333" s="144"/>
      <c r="AE333" s="144"/>
      <c r="AF333" s="144"/>
      <c r="AG333" s="144"/>
      <c r="AH333" s="157"/>
      <c r="AI333" s="144">
        <f ca="1">IF(ISBLANK(G333), "",IF(ISBLANK(AK333), TODAY()-G333, "Closed"))</f>
        <v>66</v>
      </c>
      <c r="AJ333" s="144" t="str">
        <f>IF(ISBLANK(G333),"", IF(ISBLANK(AK333), "Pending", DATEDIF(G333,AK333,"d")))</f>
        <v>Pending</v>
      </c>
      <c r="AK333" s="157"/>
      <c r="AL333" s="175"/>
      <c r="AM333" s="157"/>
      <c r="AN333" s="144"/>
      <c r="AO333" s="175"/>
      <c r="AP333" s="186"/>
      <c r="AQ333" s="141"/>
    </row>
    <row r="334" spans="1:48" ht="30.75" hidden="1" customHeight="1" x14ac:dyDescent="0.25">
      <c r="A334" s="151" t="s">
        <v>111</v>
      </c>
      <c r="B334" s="143" t="s">
        <v>140</v>
      </c>
      <c r="C334" s="148" t="s">
        <v>1484</v>
      </c>
      <c r="D334" s="143" t="s">
        <v>89</v>
      </c>
      <c r="E334" s="143" t="s">
        <v>54</v>
      </c>
      <c r="F334" s="143" t="s">
        <v>222</v>
      </c>
      <c r="G334" s="152">
        <v>45968</v>
      </c>
      <c r="H334" s="149">
        <f>MONTH(Table1[[#This Row],[Received Date]])</f>
        <v>11</v>
      </c>
      <c r="I334" s="149">
        <f>YEAR(Table1[[#This Row],[Received Date]])</f>
        <v>2025</v>
      </c>
      <c r="J334" s="155" t="s">
        <v>1170</v>
      </c>
      <c r="K334" s="143" t="s">
        <v>227</v>
      </c>
      <c r="L334" s="143" t="str">
        <f t="shared" si="101"/>
        <v>Cab</v>
      </c>
      <c r="M334" s="143">
        <v>520392</v>
      </c>
      <c r="N334" s="143" t="s">
        <v>113</v>
      </c>
      <c r="O334" s="143" t="str">
        <f t="shared" si="95"/>
        <v/>
      </c>
      <c r="P334" s="149" t="str">
        <f t="shared" si="96"/>
        <v/>
      </c>
      <c r="Q334" s="149" t="str">
        <f t="shared" si="97"/>
        <v/>
      </c>
      <c r="R334" s="153" t="str">
        <f t="shared" si="98"/>
        <v>count</v>
      </c>
      <c r="S334" s="149">
        <v>512472</v>
      </c>
      <c r="T334" s="280">
        <v>45955</v>
      </c>
      <c r="U334" s="149">
        <v>1</v>
      </c>
      <c r="V334" s="143" t="s">
        <v>1485</v>
      </c>
      <c r="W334" s="143" t="s">
        <v>102</v>
      </c>
      <c r="X334" s="143" t="s">
        <v>311</v>
      </c>
      <c r="Y334" s="143" t="s">
        <v>1334</v>
      </c>
      <c r="Z334" s="12"/>
      <c r="AA334" s="143"/>
      <c r="AB334" s="143"/>
      <c r="AC334" s="143"/>
      <c r="AD334" s="143"/>
      <c r="AE334" s="143"/>
      <c r="AF334" s="143"/>
      <c r="AG334" s="143"/>
      <c r="AH334" s="154"/>
      <c r="AI334" s="143">
        <f t="shared" ca="1" si="99"/>
        <v>66</v>
      </c>
      <c r="AJ334" s="143" t="str">
        <f t="shared" si="100"/>
        <v>Pending</v>
      </c>
      <c r="AK334" s="154"/>
      <c r="AL334" s="155"/>
      <c r="AM334" s="154"/>
      <c r="AN334" s="143"/>
      <c r="AO334" s="155"/>
      <c r="AP334" s="156"/>
      <c r="AQ334" s="141"/>
      <c r="AV334" s="146"/>
    </row>
    <row r="335" spans="1:48" ht="89.25" x14ac:dyDescent="0.25">
      <c r="A335" s="151" t="s">
        <v>111</v>
      </c>
      <c r="B335" s="143" t="s">
        <v>140</v>
      </c>
      <c r="C335" s="148" t="s">
        <v>1486</v>
      </c>
      <c r="D335" s="143" t="s">
        <v>89</v>
      </c>
      <c r="E335" s="143" t="s">
        <v>54</v>
      </c>
      <c r="F335" s="143" t="s">
        <v>222</v>
      </c>
      <c r="G335" s="152">
        <v>45971</v>
      </c>
      <c r="H335" s="149">
        <f>MONTH(Table1[[#This Row],[Received Date]])</f>
        <v>11</v>
      </c>
      <c r="I335" s="149">
        <f>YEAR(Table1[[#This Row],[Received Date]])</f>
        <v>2025</v>
      </c>
      <c r="J335" s="155" t="s">
        <v>1059</v>
      </c>
      <c r="K335" s="143" t="s">
        <v>134</v>
      </c>
      <c r="L335" s="143" t="str">
        <f t="shared" si="101"/>
        <v>Axle</v>
      </c>
      <c r="M335" s="143">
        <v>520407</v>
      </c>
      <c r="N335" s="143" t="s">
        <v>113</v>
      </c>
      <c r="O335" s="143" t="str">
        <f t="shared" si="95"/>
        <v/>
      </c>
      <c r="P335" s="149" t="str">
        <f t="shared" si="96"/>
        <v/>
      </c>
      <c r="Q335" s="149" t="str">
        <f t="shared" si="97"/>
        <v/>
      </c>
      <c r="R335" s="153" t="str">
        <f t="shared" si="98"/>
        <v>count</v>
      </c>
      <c r="S335" s="149">
        <v>513377</v>
      </c>
      <c r="T335" s="280">
        <v>45955</v>
      </c>
      <c r="U335" s="149">
        <v>1</v>
      </c>
      <c r="V335" s="143" t="s">
        <v>1487</v>
      </c>
      <c r="W335" s="143" t="s">
        <v>114</v>
      </c>
      <c r="X335" s="143" t="s">
        <v>136</v>
      </c>
      <c r="Y335" s="143" t="s">
        <v>192</v>
      </c>
      <c r="Z335" s="12"/>
      <c r="AA335" s="143" t="s">
        <v>1488</v>
      </c>
      <c r="AB335" s="143" t="s">
        <v>1489</v>
      </c>
      <c r="AC335" s="143"/>
      <c r="AD335" s="143"/>
      <c r="AE335" s="143"/>
      <c r="AF335" s="143"/>
      <c r="AG335" s="143"/>
      <c r="AH335" s="154"/>
      <c r="AI335" s="143">
        <f t="shared" ca="1" si="99"/>
        <v>63</v>
      </c>
      <c r="AJ335" s="143" t="str">
        <f t="shared" si="100"/>
        <v>Pending</v>
      </c>
      <c r="AK335" s="154"/>
      <c r="AL335" s="155"/>
      <c r="AM335" s="154"/>
      <c r="AN335" s="143"/>
      <c r="AO335" s="155"/>
      <c r="AP335" s="156"/>
      <c r="AQ335" s="141"/>
      <c r="AS335" s="197">
        <v>150</v>
      </c>
      <c r="AT335" s="197"/>
      <c r="AV335" s="146"/>
    </row>
    <row r="336" spans="1:48" ht="89.25" hidden="1" x14ac:dyDescent="0.25">
      <c r="A336" s="151" t="s">
        <v>111</v>
      </c>
      <c r="B336" s="143" t="s">
        <v>140</v>
      </c>
      <c r="C336" s="148" t="s">
        <v>1490</v>
      </c>
      <c r="D336" s="143" t="s">
        <v>89</v>
      </c>
      <c r="E336" s="143" t="s">
        <v>54</v>
      </c>
      <c r="F336" s="143" t="s">
        <v>222</v>
      </c>
      <c r="G336" s="152">
        <v>45973</v>
      </c>
      <c r="H336" s="149">
        <f>MONTH(Table1[[#This Row],[Received Date]])</f>
        <v>11</v>
      </c>
      <c r="I336" s="149">
        <f>YEAR(Table1[[#This Row],[Received Date]])</f>
        <v>2025</v>
      </c>
      <c r="J336" s="155" t="s">
        <v>1491</v>
      </c>
      <c r="K336" s="143" t="s">
        <v>1492</v>
      </c>
      <c r="L336" s="143" t="str">
        <f t="shared" si="101"/>
        <v>Cab</v>
      </c>
      <c r="M336" s="143">
        <v>954518</v>
      </c>
      <c r="N336" s="143" t="s">
        <v>113</v>
      </c>
      <c r="O336" s="143" t="str">
        <f t="shared" si="95"/>
        <v/>
      </c>
      <c r="P336" s="149" t="str">
        <f t="shared" si="96"/>
        <v/>
      </c>
      <c r="Q336" s="149" t="str">
        <f t="shared" si="97"/>
        <v/>
      </c>
      <c r="R336" s="153" t="str">
        <f t="shared" si="98"/>
        <v>count</v>
      </c>
      <c r="S336" s="149">
        <v>513573</v>
      </c>
      <c r="T336" s="280">
        <v>45955</v>
      </c>
      <c r="U336" s="149">
        <v>1</v>
      </c>
      <c r="V336" s="143" t="s">
        <v>1493</v>
      </c>
      <c r="W336" s="143" t="s">
        <v>109</v>
      </c>
      <c r="X336" s="143" t="s">
        <v>297</v>
      </c>
      <c r="Y336" s="143" t="s">
        <v>1340</v>
      </c>
      <c r="Z336" s="12"/>
      <c r="AA336" s="143" t="s">
        <v>1494</v>
      </c>
      <c r="AB336" s="143" t="s">
        <v>1495</v>
      </c>
      <c r="AC336" s="143"/>
      <c r="AD336" s="143"/>
      <c r="AE336" s="143"/>
      <c r="AF336" s="143"/>
      <c r="AG336" s="143"/>
      <c r="AH336" s="154"/>
      <c r="AI336" s="143">
        <f t="shared" ca="1" si="99"/>
        <v>61</v>
      </c>
      <c r="AJ336" s="143" t="str">
        <f t="shared" si="100"/>
        <v>Pending</v>
      </c>
      <c r="AK336" s="154"/>
      <c r="AL336" s="155"/>
      <c r="AM336" s="154"/>
      <c r="AN336" s="143"/>
      <c r="AO336" s="155"/>
      <c r="AP336" s="156"/>
      <c r="AQ336" s="141"/>
      <c r="AS336" s="197">
        <v>1957.31</v>
      </c>
      <c r="AT336" s="197"/>
      <c r="AV336" s="146"/>
    </row>
    <row r="337" spans="1:48" ht="64.5" hidden="1" customHeight="1" x14ac:dyDescent="0.25">
      <c r="A337" s="151" t="s">
        <v>111</v>
      </c>
      <c r="B337" s="143" t="s">
        <v>140</v>
      </c>
      <c r="C337" s="148" t="s">
        <v>1496</v>
      </c>
      <c r="D337" s="143" t="s">
        <v>89</v>
      </c>
      <c r="E337" s="143" t="s">
        <v>54</v>
      </c>
      <c r="F337" s="143" t="s">
        <v>222</v>
      </c>
      <c r="G337" s="152">
        <v>45972</v>
      </c>
      <c r="H337" s="149">
        <f>MONTH(Table1[[#This Row],[Received Date]])</f>
        <v>11</v>
      </c>
      <c r="I337" s="149">
        <f>YEAR(Table1[[#This Row],[Received Date]])</f>
        <v>2025</v>
      </c>
      <c r="J337" s="155" t="s">
        <v>1454</v>
      </c>
      <c r="K337" s="143" t="s">
        <v>1497</v>
      </c>
      <c r="L337" s="143" t="str">
        <f t="shared" si="101"/>
        <v>Other</v>
      </c>
      <c r="M337" s="143">
        <v>514050</v>
      </c>
      <c r="N337" s="143" t="s">
        <v>113</v>
      </c>
      <c r="O337" s="143" t="str">
        <f t="shared" si="95"/>
        <v/>
      </c>
      <c r="P337" s="149" t="str">
        <f t="shared" si="96"/>
        <v/>
      </c>
      <c r="Q337" s="149" t="str">
        <f t="shared" si="97"/>
        <v/>
      </c>
      <c r="R337" s="153" t="str">
        <f t="shared" si="98"/>
        <v>count</v>
      </c>
      <c r="S337" s="149">
        <v>514050</v>
      </c>
      <c r="T337" s="280">
        <v>45955</v>
      </c>
      <c r="U337" s="149">
        <v>1</v>
      </c>
      <c r="V337" s="143" t="s">
        <v>1498</v>
      </c>
      <c r="W337" s="143" t="s">
        <v>102</v>
      </c>
      <c r="X337" s="143" t="s">
        <v>388</v>
      </c>
      <c r="Y337" s="143" t="s">
        <v>1334</v>
      </c>
      <c r="Z337" s="12"/>
      <c r="AA337" s="143"/>
      <c r="AB337" s="143"/>
      <c r="AC337" s="143"/>
      <c r="AD337" s="143"/>
      <c r="AE337" s="143"/>
      <c r="AF337" s="143"/>
      <c r="AG337" s="143"/>
      <c r="AH337" s="154"/>
      <c r="AI337" s="143">
        <f t="shared" ca="1" si="99"/>
        <v>62</v>
      </c>
      <c r="AJ337" s="143" t="str">
        <f t="shared" si="100"/>
        <v>Pending</v>
      </c>
      <c r="AK337" s="154"/>
      <c r="AL337" s="155"/>
      <c r="AM337" s="154"/>
      <c r="AN337" s="143"/>
      <c r="AO337" s="155"/>
      <c r="AP337" s="156"/>
      <c r="AQ337" s="141"/>
      <c r="AV337" s="146"/>
    </row>
    <row r="338" spans="1:48" ht="58.7" hidden="1" customHeight="1" x14ac:dyDescent="0.25">
      <c r="A338" s="151" t="s">
        <v>111</v>
      </c>
      <c r="B338" s="143" t="s">
        <v>140</v>
      </c>
      <c r="C338" s="148" t="s">
        <v>1499</v>
      </c>
      <c r="D338" s="143" t="s">
        <v>89</v>
      </c>
      <c r="E338" s="143" t="s">
        <v>54</v>
      </c>
      <c r="F338" s="143" t="s">
        <v>222</v>
      </c>
      <c r="G338" s="152">
        <v>45975</v>
      </c>
      <c r="H338" s="149">
        <f>MONTH(Table1[[#This Row],[Received Date]])</f>
        <v>11</v>
      </c>
      <c r="I338" s="149">
        <f>YEAR(Table1[[#This Row],[Received Date]])</f>
        <v>2025</v>
      </c>
      <c r="J338" s="155" t="s">
        <v>1387</v>
      </c>
      <c r="K338" s="143" t="s">
        <v>240</v>
      </c>
      <c r="L338" s="143" t="str">
        <f t="shared" si="101"/>
        <v>Cab</v>
      </c>
      <c r="M338" s="143">
        <v>520435</v>
      </c>
      <c r="N338" s="143" t="s">
        <v>113</v>
      </c>
      <c r="O338" s="143" t="str">
        <f t="shared" si="95"/>
        <v/>
      </c>
      <c r="P338" s="149" t="str">
        <f t="shared" si="96"/>
        <v/>
      </c>
      <c r="Q338" s="149" t="str">
        <f t="shared" si="97"/>
        <v/>
      </c>
      <c r="R338" s="153" t="str">
        <f t="shared" si="98"/>
        <v>count</v>
      </c>
      <c r="S338" s="149">
        <v>511361</v>
      </c>
      <c r="T338" s="280">
        <v>45955</v>
      </c>
      <c r="U338" s="149">
        <v>1</v>
      </c>
      <c r="V338" s="141" t="s">
        <v>1500</v>
      </c>
      <c r="W338" s="143" t="s">
        <v>114</v>
      </c>
      <c r="X338" s="143" t="s">
        <v>328</v>
      </c>
      <c r="Y338" s="143" t="s">
        <v>192</v>
      </c>
      <c r="Z338" s="12"/>
      <c r="AA338" s="143"/>
      <c r="AB338" s="143"/>
      <c r="AC338" s="143"/>
      <c r="AD338" s="143"/>
      <c r="AE338" s="143"/>
      <c r="AF338" s="143"/>
      <c r="AG338" s="143"/>
      <c r="AH338" s="154"/>
      <c r="AI338" s="143">
        <f t="shared" ca="1" si="99"/>
        <v>59</v>
      </c>
      <c r="AJ338" s="143" t="str">
        <f t="shared" si="100"/>
        <v>Pending</v>
      </c>
      <c r="AK338" s="154"/>
      <c r="AL338" s="155"/>
      <c r="AM338" s="154"/>
      <c r="AN338" s="143"/>
      <c r="AO338" s="155"/>
      <c r="AP338" s="156"/>
      <c r="AQ338" s="141"/>
      <c r="AS338" s="197">
        <v>600</v>
      </c>
      <c r="AT338" s="197"/>
      <c r="AV338" s="146"/>
    </row>
    <row r="339" spans="1:48" ht="38.25" hidden="1" customHeight="1" x14ac:dyDescent="0.25">
      <c r="A339" s="151" t="s">
        <v>111</v>
      </c>
      <c r="B339" s="143" t="s">
        <v>140</v>
      </c>
      <c r="C339" s="148" t="s">
        <v>1501</v>
      </c>
      <c r="D339" s="143" t="s">
        <v>89</v>
      </c>
      <c r="E339" s="143" t="s">
        <v>54</v>
      </c>
      <c r="F339" s="143" t="s">
        <v>222</v>
      </c>
      <c r="G339" s="152">
        <v>45978</v>
      </c>
      <c r="H339" s="149">
        <f>MONTH(Table1[[#This Row],[Received Date]])</f>
        <v>11</v>
      </c>
      <c r="I339" s="149">
        <f>YEAR(Table1[[#This Row],[Received Date]])</f>
        <v>2025</v>
      </c>
      <c r="J339" s="155" t="s">
        <v>1502</v>
      </c>
      <c r="K339" s="143" t="s">
        <v>146</v>
      </c>
      <c r="L339" s="143" t="str">
        <f t="shared" si="101"/>
        <v>Tank</v>
      </c>
      <c r="M339" s="143">
        <v>520448</v>
      </c>
      <c r="N339" s="143" t="s">
        <v>113</v>
      </c>
      <c r="O339" s="143" t="str">
        <f t="shared" si="95"/>
        <v/>
      </c>
      <c r="P339" s="149" t="str">
        <f t="shared" si="96"/>
        <v/>
      </c>
      <c r="Q339" s="149" t="str">
        <f t="shared" si="97"/>
        <v/>
      </c>
      <c r="R339" s="153" t="str">
        <f t="shared" si="98"/>
        <v>count</v>
      </c>
      <c r="S339" s="149">
        <v>512562</v>
      </c>
      <c r="T339" s="280">
        <v>45986</v>
      </c>
      <c r="U339" s="149">
        <v>1</v>
      </c>
      <c r="V339" s="143" t="s">
        <v>1503</v>
      </c>
      <c r="W339" s="143" t="s">
        <v>114</v>
      </c>
      <c r="X339" s="143" t="s">
        <v>388</v>
      </c>
      <c r="Y339" s="143" t="s">
        <v>192</v>
      </c>
      <c r="Z339" s="12"/>
      <c r="AA339" s="143"/>
      <c r="AB339" s="143"/>
      <c r="AC339" s="143"/>
      <c r="AD339" s="143"/>
      <c r="AE339" s="143"/>
      <c r="AF339" s="143"/>
      <c r="AG339" s="143"/>
      <c r="AH339" s="154"/>
      <c r="AI339" s="143">
        <f t="shared" ca="1" si="99"/>
        <v>56</v>
      </c>
      <c r="AJ339" s="143" t="str">
        <f t="shared" si="100"/>
        <v>Pending</v>
      </c>
      <c r="AK339" s="154"/>
      <c r="AL339" s="155"/>
      <c r="AM339" s="154"/>
      <c r="AN339" s="143"/>
      <c r="AO339" s="155"/>
      <c r="AP339" s="156"/>
      <c r="AQ339" s="141"/>
      <c r="AV339" s="146"/>
    </row>
    <row r="340" spans="1:48" ht="89.25" hidden="1" x14ac:dyDescent="0.25">
      <c r="A340" s="151" t="s">
        <v>111</v>
      </c>
      <c r="B340" s="143" t="s">
        <v>128</v>
      </c>
      <c r="C340" s="148" t="s">
        <v>1504</v>
      </c>
      <c r="D340" s="143" t="s">
        <v>89</v>
      </c>
      <c r="E340" s="143" t="s">
        <v>54</v>
      </c>
      <c r="F340" s="143" t="s">
        <v>222</v>
      </c>
      <c r="G340" s="152">
        <v>45979</v>
      </c>
      <c r="H340" s="149">
        <f>MONTH(Table1[[#This Row],[Received Date]])</f>
        <v>11</v>
      </c>
      <c r="I340" s="149">
        <f>YEAR(Table1[[#This Row],[Received Date]])</f>
        <v>2025</v>
      </c>
      <c r="J340" s="155" t="s">
        <v>1283</v>
      </c>
      <c r="K340" s="143" t="s">
        <v>1505</v>
      </c>
      <c r="L340" s="143" t="str">
        <f t="shared" si="101"/>
        <v>Cab</v>
      </c>
      <c r="M340" s="143">
        <v>520456</v>
      </c>
      <c r="N340" s="143" t="s">
        <v>113</v>
      </c>
      <c r="O340" s="143" t="str">
        <f t="shared" si="95"/>
        <v/>
      </c>
      <c r="P340" s="149" t="str">
        <f t="shared" si="96"/>
        <v/>
      </c>
      <c r="Q340" s="149" t="str">
        <f t="shared" si="97"/>
        <v/>
      </c>
      <c r="R340" s="153" t="str">
        <f t="shared" si="98"/>
        <v>count</v>
      </c>
      <c r="S340" s="149">
        <v>512177</v>
      </c>
      <c r="T340" s="280">
        <v>45955</v>
      </c>
      <c r="U340" s="149">
        <v>1</v>
      </c>
      <c r="V340" s="143" t="s">
        <v>1506</v>
      </c>
      <c r="W340" s="143" t="s">
        <v>126</v>
      </c>
      <c r="X340" s="143" t="s">
        <v>1507</v>
      </c>
      <c r="Y340" s="143" t="s">
        <v>1340</v>
      </c>
      <c r="Z340" s="12"/>
      <c r="AA340" s="143"/>
      <c r="AB340" s="143"/>
      <c r="AC340" s="143"/>
      <c r="AD340" s="143"/>
      <c r="AE340" s="143"/>
      <c r="AF340" s="143"/>
      <c r="AG340" s="143"/>
      <c r="AH340" s="154"/>
      <c r="AI340" s="143">
        <f t="shared" ca="1" si="99"/>
        <v>55</v>
      </c>
      <c r="AJ340" s="143" t="str">
        <f t="shared" si="100"/>
        <v>Pending</v>
      </c>
      <c r="AK340" s="154"/>
      <c r="AL340" s="155"/>
      <c r="AM340" s="154"/>
      <c r="AN340" s="143"/>
      <c r="AO340" s="155"/>
      <c r="AP340" s="156"/>
      <c r="AQ340" s="141"/>
      <c r="AV340" s="146"/>
    </row>
    <row r="341" spans="1:48" ht="89.25" hidden="1" x14ac:dyDescent="0.25">
      <c r="A341" s="151" t="s">
        <v>111</v>
      </c>
      <c r="B341" s="143" t="s">
        <v>128</v>
      </c>
      <c r="C341" s="148" t="s">
        <v>1508</v>
      </c>
      <c r="D341" s="143" t="s">
        <v>89</v>
      </c>
      <c r="E341" s="143" t="s">
        <v>54</v>
      </c>
      <c r="F341" s="143" t="s">
        <v>222</v>
      </c>
      <c r="G341" s="152">
        <v>45979</v>
      </c>
      <c r="H341" s="149">
        <f>MONTH(Table1[[#This Row],[Received Date]])</f>
        <v>11</v>
      </c>
      <c r="I341" s="149">
        <f>YEAR(Table1[[#This Row],[Received Date]])</f>
        <v>2025</v>
      </c>
      <c r="J341" s="155" t="s">
        <v>1283</v>
      </c>
      <c r="K341" s="143" t="s">
        <v>1505</v>
      </c>
      <c r="L341" s="143" t="str">
        <f t="shared" si="101"/>
        <v>Cab</v>
      </c>
      <c r="M341" s="143">
        <v>520457</v>
      </c>
      <c r="N341" s="143" t="s">
        <v>113</v>
      </c>
      <c r="O341" s="143" t="str">
        <f t="shared" si="95"/>
        <v/>
      </c>
      <c r="P341" s="149" t="str">
        <f t="shared" si="96"/>
        <v/>
      </c>
      <c r="Q341" s="149" t="str">
        <f t="shared" si="97"/>
        <v/>
      </c>
      <c r="R341" s="153" t="str">
        <f t="shared" si="98"/>
        <v>count</v>
      </c>
      <c r="S341" s="149">
        <v>512177</v>
      </c>
      <c r="T341" s="280">
        <v>45955</v>
      </c>
      <c r="U341" s="149">
        <v>1</v>
      </c>
      <c r="V341" s="229" t="s">
        <v>1509</v>
      </c>
      <c r="W341" s="143" t="s">
        <v>126</v>
      </c>
      <c r="X341" s="143" t="s">
        <v>1507</v>
      </c>
      <c r="Y341" s="143" t="s">
        <v>1340</v>
      </c>
      <c r="Z341" s="12"/>
      <c r="AA341" s="143"/>
      <c r="AB341" s="143"/>
      <c r="AC341" s="143"/>
      <c r="AD341" s="143"/>
      <c r="AE341" s="143"/>
      <c r="AF341" s="143"/>
      <c r="AG341" s="143"/>
      <c r="AH341" s="154"/>
      <c r="AI341" s="143">
        <f t="shared" ca="1" si="99"/>
        <v>55</v>
      </c>
      <c r="AJ341" s="143" t="str">
        <f t="shared" si="100"/>
        <v>Pending</v>
      </c>
      <c r="AK341" s="154"/>
      <c r="AL341" s="155"/>
      <c r="AM341" s="154"/>
      <c r="AN341" s="143"/>
      <c r="AO341" s="155"/>
      <c r="AP341" s="156"/>
      <c r="AQ341" s="141"/>
      <c r="AV341" s="146"/>
    </row>
    <row r="342" spans="1:48" ht="89.25" x14ac:dyDescent="0.25">
      <c r="A342" s="151" t="s">
        <v>111</v>
      </c>
      <c r="B342" s="143" t="s">
        <v>140</v>
      </c>
      <c r="C342" s="148" t="s">
        <v>1510</v>
      </c>
      <c r="D342" s="143" t="s">
        <v>89</v>
      </c>
      <c r="E342" s="143" t="s">
        <v>54</v>
      </c>
      <c r="F342" s="143" t="s">
        <v>222</v>
      </c>
      <c r="G342" s="152">
        <v>45980</v>
      </c>
      <c r="H342" s="149">
        <f>MONTH(Table1[[#This Row],[Received Date]])</f>
        <v>11</v>
      </c>
      <c r="I342" s="149">
        <f>YEAR(Table1[[#This Row],[Received Date]])</f>
        <v>2025</v>
      </c>
      <c r="J342" s="155" t="s">
        <v>1159</v>
      </c>
      <c r="K342" s="143" t="s">
        <v>1511</v>
      </c>
      <c r="L342" s="143" t="str">
        <f t="shared" si="101"/>
        <v>Axle</v>
      </c>
      <c r="M342" s="143">
        <v>900333</v>
      </c>
      <c r="N342" s="143" t="s">
        <v>113</v>
      </c>
      <c r="O342" s="143" t="str">
        <f t="shared" si="95"/>
        <v/>
      </c>
      <c r="P342" s="149" t="str">
        <f t="shared" si="96"/>
        <v/>
      </c>
      <c r="Q342" s="149" t="str">
        <f t="shared" si="97"/>
        <v/>
      </c>
      <c r="R342" s="153" t="s">
        <v>169</v>
      </c>
      <c r="S342" s="149">
        <v>513662</v>
      </c>
      <c r="T342" s="280">
        <v>45986</v>
      </c>
      <c r="U342" s="149">
        <v>1</v>
      </c>
      <c r="V342" s="143" t="s">
        <v>1512</v>
      </c>
      <c r="W342" s="143" t="s">
        <v>114</v>
      </c>
      <c r="X342" s="143" t="s">
        <v>136</v>
      </c>
      <c r="Y342" s="143" t="s">
        <v>192</v>
      </c>
      <c r="Z342" s="12"/>
      <c r="AA342" s="143"/>
      <c r="AB342" s="143"/>
      <c r="AC342" s="143"/>
      <c r="AD342" s="143"/>
      <c r="AE342" s="143"/>
      <c r="AF342" s="143"/>
      <c r="AG342" s="143"/>
      <c r="AH342" s="154"/>
      <c r="AI342" s="143">
        <f t="shared" ca="1" si="99"/>
        <v>54</v>
      </c>
      <c r="AJ342" s="143" t="str">
        <f t="shared" si="100"/>
        <v>Pending</v>
      </c>
      <c r="AK342" s="154"/>
      <c r="AL342" s="155"/>
      <c r="AM342" s="154"/>
      <c r="AN342" s="143"/>
      <c r="AO342" s="155"/>
      <c r="AP342" s="156"/>
      <c r="AQ342" s="141"/>
      <c r="AS342" s="197">
        <v>150</v>
      </c>
      <c r="AT342" s="197"/>
      <c r="AV342" s="146"/>
    </row>
    <row r="343" spans="1:48" ht="89.25" hidden="1" x14ac:dyDescent="0.25">
      <c r="A343" s="151" t="s">
        <v>111</v>
      </c>
      <c r="B343" s="143" t="s">
        <v>140</v>
      </c>
      <c r="C343" s="148" t="s">
        <v>1513</v>
      </c>
      <c r="D343" s="143" t="s">
        <v>89</v>
      </c>
      <c r="E343" s="143" t="s">
        <v>54</v>
      </c>
      <c r="F343" s="143" t="s">
        <v>222</v>
      </c>
      <c r="G343" s="152">
        <v>45982</v>
      </c>
      <c r="H343" s="149">
        <f>MONTH(Table1[[#This Row],[Received Date]])</f>
        <v>11</v>
      </c>
      <c r="I343" s="149">
        <f>YEAR(Table1[[#This Row],[Received Date]])</f>
        <v>2025</v>
      </c>
      <c r="J343" s="155" t="s">
        <v>235</v>
      </c>
      <c r="K343" s="143" t="s">
        <v>1514</v>
      </c>
      <c r="L343" s="143" t="str">
        <f t="shared" si="101"/>
        <v>Cab</v>
      </c>
      <c r="M343" s="143">
        <v>520471</v>
      </c>
      <c r="N343" s="143" t="s">
        <v>113</v>
      </c>
      <c r="O343" s="143" t="str">
        <f t="shared" si="95"/>
        <v/>
      </c>
      <c r="P343" s="149" t="str">
        <f t="shared" si="96"/>
        <v/>
      </c>
      <c r="Q343" s="149" t="str">
        <f t="shared" si="97"/>
        <v/>
      </c>
      <c r="R343" s="153" t="str">
        <f t="shared" ref="R343:R364" si="102">IF(OR(O343="Email",P343=2, Q343=8), "don't count", "count")</f>
        <v>count</v>
      </c>
      <c r="S343" s="149">
        <v>512591</v>
      </c>
      <c r="T343" s="280">
        <v>45955</v>
      </c>
      <c r="U343" s="149">
        <v>1</v>
      </c>
      <c r="V343" s="143" t="s">
        <v>1515</v>
      </c>
      <c r="W343" s="143" t="s">
        <v>114</v>
      </c>
      <c r="X343" s="143" t="s">
        <v>931</v>
      </c>
      <c r="Y343" s="143" t="s">
        <v>287</v>
      </c>
      <c r="Z343" s="12"/>
      <c r="AA343" s="143" t="s">
        <v>1516</v>
      </c>
      <c r="AB343" s="143" t="s">
        <v>1517</v>
      </c>
      <c r="AC343" s="143"/>
      <c r="AD343" s="143"/>
      <c r="AE343" s="143"/>
      <c r="AF343" s="143"/>
      <c r="AG343" s="143"/>
      <c r="AH343" s="154"/>
      <c r="AI343" s="143">
        <f t="shared" ca="1" si="99"/>
        <v>52</v>
      </c>
      <c r="AJ343" s="143" t="str">
        <f t="shared" si="100"/>
        <v>Pending</v>
      </c>
      <c r="AK343" s="154"/>
      <c r="AL343" s="155"/>
      <c r="AM343" s="154"/>
      <c r="AN343" s="143"/>
      <c r="AO343" s="155"/>
      <c r="AP343" s="156"/>
      <c r="AQ343" s="141"/>
      <c r="AV343" s="146"/>
    </row>
    <row r="344" spans="1:48" ht="89.25" hidden="1" x14ac:dyDescent="0.25">
      <c r="A344" s="151" t="s">
        <v>111</v>
      </c>
      <c r="B344" s="143" t="s">
        <v>140</v>
      </c>
      <c r="C344" s="148" t="s">
        <v>1518</v>
      </c>
      <c r="D344" s="143" t="s">
        <v>89</v>
      </c>
      <c r="E344" s="143" t="s">
        <v>54</v>
      </c>
      <c r="F344" s="143" t="s">
        <v>222</v>
      </c>
      <c r="G344" s="152">
        <v>45983</v>
      </c>
      <c r="H344" s="149">
        <f>MONTH(Table1[[#This Row],[Received Date]])</f>
        <v>11</v>
      </c>
      <c r="I344" s="149">
        <f>YEAR(Table1[[#This Row],[Received Date]])</f>
        <v>2025</v>
      </c>
      <c r="J344" s="155" t="s">
        <v>243</v>
      </c>
      <c r="K344" s="143" t="s">
        <v>291</v>
      </c>
      <c r="L344" s="143" t="str">
        <f t="shared" si="101"/>
        <v>Cab</v>
      </c>
      <c r="M344" s="143">
        <v>520477</v>
      </c>
      <c r="N344" s="143" t="s">
        <v>113</v>
      </c>
      <c r="O344" s="143" t="str">
        <f t="shared" si="95"/>
        <v/>
      </c>
      <c r="P344" s="149" t="str">
        <f t="shared" si="96"/>
        <v/>
      </c>
      <c r="Q344" s="149" t="str">
        <f t="shared" si="97"/>
        <v/>
      </c>
      <c r="R344" s="153" t="str">
        <f t="shared" si="102"/>
        <v>count</v>
      </c>
      <c r="S344" s="149">
        <v>513779</v>
      </c>
      <c r="T344" s="280">
        <v>45955</v>
      </c>
      <c r="U344" s="149">
        <v>1</v>
      </c>
      <c r="V344" s="143" t="s">
        <v>1519</v>
      </c>
      <c r="W344" s="143" t="s">
        <v>126</v>
      </c>
      <c r="X344" s="143" t="s">
        <v>1945</v>
      </c>
      <c r="Y344" s="143" t="s">
        <v>251</v>
      </c>
      <c r="Z344" s="12"/>
      <c r="AA344" s="143"/>
      <c r="AB344" s="143"/>
      <c r="AC344" s="143"/>
      <c r="AD344" s="143"/>
      <c r="AE344" s="143"/>
      <c r="AF344" s="143"/>
      <c r="AG344" s="143"/>
      <c r="AH344" s="154"/>
      <c r="AI344" s="143">
        <f t="shared" ca="1" si="99"/>
        <v>51</v>
      </c>
      <c r="AJ344" s="143" t="str">
        <f t="shared" si="100"/>
        <v>Pending</v>
      </c>
      <c r="AK344" s="154"/>
      <c r="AL344" s="155"/>
      <c r="AM344" s="154" t="s">
        <v>1520</v>
      </c>
      <c r="AN344" s="143"/>
      <c r="AO344" s="155"/>
      <c r="AP344" s="156"/>
      <c r="AQ344" s="141"/>
      <c r="AS344" s="197">
        <v>2030.53</v>
      </c>
      <c r="AT344" s="197"/>
      <c r="AV344" s="146"/>
    </row>
    <row r="345" spans="1:48" ht="89.25" hidden="1" x14ac:dyDescent="0.25">
      <c r="A345" s="151" t="s">
        <v>111</v>
      </c>
      <c r="B345" s="143" t="s">
        <v>140</v>
      </c>
      <c r="C345" s="148" t="s">
        <v>1521</v>
      </c>
      <c r="D345" s="143" t="s">
        <v>89</v>
      </c>
      <c r="E345" s="143" t="s">
        <v>54</v>
      </c>
      <c r="F345" s="143" t="s">
        <v>222</v>
      </c>
      <c r="G345" s="152">
        <v>45986</v>
      </c>
      <c r="H345" s="149">
        <f>MONTH(Table1[[#This Row],[Received Date]])</f>
        <v>11</v>
      </c>
      <c r="I345" s="149">
        <f>YEAR(Table1[[#This Row],[Received Date]])</f>
        <v>2025</v>
      </c>
      <c r="J345" s="155" t="s">
        <v>321</v>
      </c>
      <c r="K345" s="143" t="s">
        <v>1522</v>
      </c>
      <c r="L345" s="143" t="str">
        <f t="shared" si="101"/>
        <v>Deck</v>
      </c>
      <c r="M345" s="143">
        <v>520484</v>
      </c>
      <c r="N345" s="143" t="s">
        <v>113</v>
      </c>
      <c r="O345" s="143" t="str">
        <f t="shared" si="95"/>
        <v/>
      </c>
      <c r="P345" s="149" t="str">
        <f t="shared" si="96"/>
        <v/>
      </c>
      <c r="Q345" s="149" t="str">
        <f t="shared" si="97"/>
        <v/>
      </c>
      <c r="R345" s="153" t="str">
        <f t="shared" si="102"/>
        <v>count</v>
      </c>
      <c r="S345" s="149">
        <v>512719</v>
      </c>
      <c r="T345" s="280">
        <v>45955</v>
      </c>
      <c r="U345" s="149">
        <v>1</v>
      </c>
      <c r="V345" s="143" t="s">
        <v>1523</v>
      </c>
      <c r="W345" s="143" t="s">
        <v>114</v>
      </c>
      <c r="X345" s="143" t="s">
        <v>1828</v>
      </c>
      <c r="Y345" s="143" t="s">
        <v>192</v>
      </c>
      <c r="Z345" s="12"/>
      <c r="AA345" s="143" t="s">
        <v>1524</v>
      </c>
      <c r="AB345" s="143" t="s">
        <v>1525</v>
      </c>
      <c r="AC345" s="143"/>
      <c r="AD345" s="143"/>
      <c r="AE345" s="143"/>
      <c r="AF345" s="143"/>
      <c r="AG345" s="143"/>
      <c r="AH345" s="154"/>
      <c r="AI345" s="143">
        <f t="shared" ca="1" si="99"/>
        <v>48</v>
      </c>
      <c r="AJ345" s="143" t="str">
        <f t="shared" si="100"/>
        <v>Pending</v>
      </c>
      <c r="AK345" s="154"/>
      <c r="AL345" s="155"/>
      <c r="AM345" s="154"/>
      <c r="AN345" s="143"/>
      <c r="AO345" s="155"/>
      <c r="AP345" s="156"/>
      <c r="AQ345" s="141"/>
      <c r="AV345" s="146"/>
    </row>
    <row r="346" spans="1:48" ht="89.25" hidden="1" x14ac:dyDescent="0.25">
      <c r="A346" s="151" t="s">
        <v>111</v>
      </c>
      <c r="B346" s="143" t="s">
        <v>140</v>
      </c>
      <c r="C346" s="148" t="s">
        <v>1526</v>
      </c>
      <c r="D346" s="143" t="s">
        <v>89</v>
      </c>
      <c r="E346" s="143" t="s">
        <v>54</v>
      </c>
      <c r="F346" s="143" t="s">
        <v>222</v>
      </c>
      <c r="G346" s="152">
        <v>45993</v>
      </c>
      <c r="H346" s="149">
        <f>MONTH(Table1[[#This Row],[Received Date]])</f>
        <v>12</v>
      </c>
      <c r="I346" s="149">
        <f>YEAR(Table1[[#This Row],[Received Date]])</f>
        <v>2025</v>
      </c>
      <c r="J346" s="155" t="s">
        <v>265</v>
      </c>
      <c r="K346" s="143" t="s">
        <v>290</v>
      </c>
      <c r="L346" s="143" t="str">
        <f t="shared" si="101"/>
        <v>Deck</v>
      </c>
      <c r="M346" s="143">
        <v>520499</v>
      </c>
      <c r="N346" s="143" t="s">
        <v>113</v>
      </c>
      <c r="O346" s="143" t="str">
        <f t="shared" si="95"/>
        <v/>
      </c>
      <c r="P346" s="149" t="str">
        <f t="shared" si="96"/>
        <v/>
      </c>
      <c r="Q346" s="149" t="str">
        <f t="shared" si="97"/>
        <v/>
      </c>
      <c r="R346" s="153" t="str">
        <f t="shared" si="102"/>
        <v>count</v>
      </c>
      <c r="S346" s="149">
        <v>509614</v>
      </c>
      <c r="T346" s="280">
        <v>45863</v>
      </c>
      <c r="U346" s="149">
        <v>1</v>
      </c>
      <c r="V346" s="143" t="s">
        <v>1527</v>
      </c>
      <c r="W346" s="143" t="s">
        <v>114</v>
      </c>
      <c r="X346" s="143" t="s">
        <v>103</v>
      </c>
      <c r="Y346" s="143" t="s">
        <v>192</v>
      </c>
      <c r="Z346" s="12" t="s">
        <v>144</v>
      </c>
      <c r="AA346" s="143" t="s">
        <v>1482</v>
      </c>
      <c r="AB346" s="143" t="s">
        <v>1483</v>
      </c>
      <c r="AC346" s="143"/>
      <c r="AD346" s="143"/>
      <c r="AE346" s="143"/>
      <c r="AF346" s="143"/>
      <c r="AG346" s="143"/>
      <c r="AH346" s="154"/>
      <c r="AI346" s="143">
        <f t="shared" ca="1" si="99"/>
        <v>41</v>
      </c>
      <c r="AJ346" s="143" t="str">
        <f t="shared" si="100"/>
        <v>Pending</v>
      </c>
      <c r="AK346" s="154"/>
      <c r="AL346" s="155"/>
      <c r="AM346" s="154"/>
      <c r="AN346" s="143"/>
      <c r="AO346" s="155"/>
      <c r="AP346" s="156"/>
      <c r="AQ346" s="141"/>
      <c r="AV346" s="146"/>
    </row>
    <row r="347" spans="1:48" ht="89.25" hidden="1" x14ac:dyDescent="0.25">
      <c r="A347" s="151" t="s">
        <v>111</v>
      </c>
      <c r="B347" s="143" t="s">
        <v>140</v>
      </c>
      <c r="C347" s="148" t="s">
        <v>1528</v>
      </c>
      <c r="D347" s="143" t="s">
        <v>89</v>
      </c>
      <c r="E347" s="143" t="s">
        <v>54</v>
      </c>
      <c r="F347" s="143" t="s">
        <v>222</v>
      </c>
      <c r="G347" s="152">
        <v>45993</v>
      </c>
      <c r="H347" s="149">
        <f>MONTH(Table1[[#This Row],[Received Date]])</f>
        <v>12</v>
      </c>
      <c r="I347" s="149">
        <f>YEAR(Table1[[#This Row],[Received Date]])</f>
        <v>2025</v>
      </c>
      <c r="J347" s="155" t="s">
        <v>1529</v>
      </c>
      <c r="K347" s="143" t="s">
        <v>1529</v>
      </c>
      <c r="L347" s="143" t="str">
        <f t="shared" si="101"/>
        <v>Cab</v>
      </c>
      <c r="M347" s="143"/>
      <c r="N347" s="143" t="s">
        <v>494</v>
      </c>
      <c r="O347" s="143" t="str">
        <f t="shared" si="95"/>
        <v/>
      </c>
      <c r="P347" s="149" t="str">
        <f t="shared" si="96"/>
        <v/>
      </c>
      <c r="Q347" s="149" t="str">
        <f t="shared" si="97"/>
        <v/>
      </c>
      <c r="R347" s="153" t="str">
        <f t="shared" si="102"/>
        <v>count</v>
      </c>
      <c r="S347" s="149"/>
      <c r="T347" s="268"/>
      <c r="U347" s="149"/>
      <c r="V347" s="143" t="s">
        <v>1530</v>
      </c>
      <c r="W347" s="143" t="s">
        <v>102</v>
      </c>
      <c r="X347" s="143" t="s">
        <v>1531</v>
      </c>
      <c r="Y347" s="143"/>
      <c r="Z347" s="12"/>
      <c r="AA347" s="143"/>
      <c r="AB347" s="143"/>
      <c r="AC347" s="143"/>
      <c r="AD347" s="143"/>
      <c r="AE347" s="143"/>
      <c r="AF347" s="143"/>
      <c r="AG347" s="143"/>
      <c r="AH347" s="154"/>
      <c r="AI347" s="143">
        <f t="shared" ca="1" si="99"/>
        <v>41</v>
      </c>
      <c r="AJ347" s="143" t="str">
        <f t="shared" si="100"/>
        <v>Pending</v>
      </c>
      <c r="AK347" s="154"/>
      <c r="AL347" s="155"/>
      <c r="AM347" s="154"/>
      <c r="AN347" s="143"/>
      <c r="AO347" s="155"/>
      <c r="AP347" s="156"/>
      <c r="AQ347" s="141"/>
      <c r="AV347" s="146"/>
    </row>
    <row r="348" spans="1:48" ht="89.25" hidden="1" x14ac:dyDescent="0.25">
      <c r="A348" s="151" t="s">
        <v>111</v>
      </c>
      <c r="B348" s="143" t="s">
        <v>140</v>
      </c>
      <c r="C348" s="148" t="s">
        <v>1532</v>
      </c>
      <c r="D348" s="143" t="s">
        <v>89</v>
      </c>
      <c r="E348" s="143" t="s">
        <v>54</v>
      </c>
      <c r="F348" s="143" t="s">
        <v>222</v>
      </c>
      <c r="G348" s="152">
        <v>45993</v>
      </c>
      <c r="H348" s="149">
        <f>MONTH(Table1[[#This Row],[Received Date]])</f>
        <v>12</v>
      </c>
      <c r="I348" s="149">
        <f>YEAR(Table1[[#This Row],[Received Date]])</f>
        <v>2025</v>
      </c>
      <c r="J348" s="155" t="s">
        <v>1020</v>
      </c>
      <c r="K348" s="143" t="s">
        <v>234</v>
      </c>
      <c r="L348" s="143" t="str">
        <f t="shared" si="101"/>
        <v>Control Box</v>
      </c>
      <c r="M348" s="143">
        <v>900367</v>
      </c>
      <c r="N348" s="143" t="s">
        <v>113</v>
      </c>
      <c r="O348" s="143" t="str">
        <f t="shared" si="95"/>
        <v/>
      </c>
      <c r="P348" s="149" t="str">
        <f t="shared" si="96"/>
        <v/>
      </c>
      <c r="Q348" s="149" t="str">
        <f t="shared" si="97"/>
        <v/>
      </c>
      <c r="R348" s="153" t="str">
        <f t="shared" si="102"/>
        <v>count</v>
      </c>
      <c r="S348" s="149">
        <v>508508</v>
      </c>
      <c r="T348" s="280">
        <v>45863</v>
      </c>
      <c r="U348" s="149">
        <v>6</v>
      </c>
      <c r="V348" s="143" t="s">
        <v>1533</v>
      </c>
      <c r="W348" s="143" t="s">
        <v>114</v>
      </c>
      <c r="X348" s="143" t="s">
        <v>1534</v>
      </c>
      <c r="Y348" s="143" t="s">
        <v>1535</v>
      </c>
      <c r="Z348" s="12" t="s">
        <v>144</v>
      </c>
      <c r="AA348" s="143"/>
      <c r="AB348" s="143"/>
      <c r="AC348" s="143"/>
      <c r="AD348" s="143"/>
      <c r="AE348" s="143"/>
      <c r="AF348" s="143"/>
      <c r="AG348" s="143"/>
      <c r="AH348" s="154"/>
      <c r="AI348" s="143">
        <f t="shared" ca="1" si="99"/>
        <v>41</v>
      </c>
      <c r="AJ348" s="143" t="str">
        <f t="shared" si="100"/>
        <v>Pending</v>
      </c>
      <c r="AK348" s="154"/>
      <c r="AL348" s="155"/>
      <c r="AM348" s="154"/>
      <c r="AN348" s="143"/>
      <c r="AO348" s="155"/>
      <c r="AP348" s="156"/>
      <c r="AQ348" s="141"/>
      <c r="AV348" s="146"/>
    </row>
    <row r="349" spans="1:48" ht="89.25" hidden="1" x14ac:dyDescent="0.25">
      <c r="A349" s="151" t="s">
        <v>111</v>
      </c>
      <c r="B349" s="143" t="s">
        <v>140</v>
      </c>
      <c r="C349" s="148" t="s">
        <v>1536</v>
      </c>
      <c r="D349" s="143" t="s">
        <v>89</v>
      </c>
      <c r="E349" s="143" t="s">
        <v>54</v>
      </c>
      <c r="F349" s="143" t="s">
        <v>222</v>
      </c>
      <c r="G349" s="152">
        <v>45994</v>
      </c>
      <c r="H349" s="149">
        <f>MONTH(Table1[[#This Row],[Received Date]])</f>
        <v>12</v>
      </c>
      <c r="I349" s="149">
        <f>YEAR(Table1[[#This Row],[Received Date]])</f>
        <v>2025</v>
      </c>
      <c r="J349" s="155" t="s">
        <v>1059</v>
      </c>
      <c r="K349" s="143" t="s">
        <v>134</v>
      </c>
      <c r="L349" s="143" t="str">
        <f t="shared" si="101"/>
        <v>Axle</v>
      </c>
      <c r="M349" s="143">
        <v>520506</v>
      </c>
      <c r="N349" s="143" t="s">
        <v>113</v>
      </c>
      <c r="O349" s="143" t="str">
        <f t="shared" si="95"/>
        <v/>
      </c>
      <c r="P349" s="149" t="str">
        <f t="shared" si="96"/>
        <v/>
      </c>
      <c r="Q349" s="149" t="str">
        <f t="shared" si="97"/>
        <v/>
      </c>
      <c r="R349" s="153" t="str">
        <f t="shared" si="102"/>
        <v>count</v>
      </c>
      <c r="S349" s="149">
        <v>513383</v>
      </c>
      <c r="T349" s="281">
        <v>45964</v>
      </c>
      <c r="U349" s="149">
        <v>1</v>
      </c>
      <c r="V349" s="143" t="s">
        <v>1537</v>
      </c>
      <c r="W349" s="143" t="s">
        <v>114</v>
      </c>
      <c r="X349" s="143" t="s">
        <v>931</v>
      </c>
      <c r="Y349" s="143" t="s">
        <v>192</v>
      </c>
      <c r="Z349" s="12"/>
      <c r="AA349" s="143" t="s">
        <v>1538</v>
      </c>
      <c r="AB349" s="143" t="s">
        <v>1162</v>
      </c>
      <c r="AC349" s="143"/>
      <c r="AD349" s="143"/>
      <c r="AE349" s="143"/>
      <c r="AF349" s="143"/>
      <c r="AG349" s="143"/>
      <c r="AH349" s="154"/>
      <c r="AI349" s="143">
        <f t="shared" ca="1" si="99"/>
        <v>40</v>
      </c>
      <c r="AJ349" s="143" t="str">
        <f t="shared" si="100"/>
        <v>Pending</v>
      </c>
      <c r="AK349" s="154"/>
      <c r="AL349" s="155"/>
      <c r="AM349" s="154"/>
      <c r="AN349" s="143"/>
      <c r="AO349" s="155"/>
      <c r="AP349" s="156"/>
      <c r="AQ349" s="141"/>
      <c r="AV349" s="146"/>
    </row>
    <row r="350" spans="1:48" ht="89.25" x14ac:dyDescent="0.25">
      <c r="A350" s="151" t="s">
        <v>111</v>
      </c>
      <c r="B350" s="143" t="s">
        <v>95</v>
      </c>
      <c r="C350" s="148" t="s">
        <v>1539</v>
      </c>
      <c r="D350" s="143" t="s">
        <v>89</v>
      </c>
      <c r="E350" s="143" t="s">
        <v>54</v>
      </c>
      <c r="F350" s="143" t="s">
        <v>222</v>
      </c>
      <c r="G350" s="152">
        <v>45996</v>
      </c>
      <c r="H350" s="149">
        <f>MONTH(Table1[[#This Row],[Received Date]])</f>
        <v>12</v>
      </c>
      <c r="I350" s="149">
        <f>YEAR(Table1[[#This Row],[Received Date]])</f>
        <v>2025</v>
      </c>
      <c r="J350" s="155" t="s">
        <v>1200</v>
      </c>
      <c r="K350" s="143" t="s">
        <v>134</v>
      </c>
      <c r="L350" s="143" t="str">
        <f t="shared" si="101"/>
        <v>Axle</v>
      </c>
      <c r="M350" s="143">
        <v>900385</v>
      </c>
      <c r="N350" s="143" t="s">
        <v>113</v>
      </c>
      <c r="O350" s="143" t="str">
        <f t="shared" si="95"/>
        <v/>
      </c>
      <c r="P350" s="149" t="str">
        <f t="shared" si="96"/>
        <v/>
      </c>
      <c r="Q350" s="149" t="str">
        <f t="shared" si="97"/>
        <v/>
      </c>
      <c r="R350" s="153" t="str">
        <f t="shared" si="102"/>
        <v>count</v>
      </c>
      <c r="S350" s="149">
        <v>513782</v>
      </c>
      <c r="T350" s="281">
        <v>45966</v>
      </c>
      <c r="U350" s="149">
        <v>1</v>
      </c>
      <c r="V350" s="143" t="s">
        <v>1540</v>
      </c>
      <c r="W350" s="143" t="s">
        <v>114</v>
      </c>
      <c r="X350" s="143" t="s">
        <v>136</v>
      </c>
      <c r="Y350" s="143" t="s">
        <v>1542</v>
      </c>
      <c r="Z350" s="12"/>
      <c r="AA350" s="143" t="s">
        <v>1543</v>
      </c>
      <c r="AB350" s="143" t="s">
        <v>1544</v>
      </c>
      <c r="AC350" s="143"/>
      <c r="AD350" s="143"/>
      <c r="AE350" s="143"/>
      <c r="AF350" s="143"/>
      <c r="AG350" s="143"/>
      <c r="AH350" s="154"/>
      <c r="AI350" s="143">
        <f t="shared" ca="1" si="99"/>
        <v>38</v>
      </c>
      <c r="AJ350" s="143" t="str">
        <f t="shared" si="100"/>
        <v>Pending</v>
      </c>
      <c r="AK350" s="154"/>
      <c r="AL350" s="155"/>
      <c r="AM350" s="154"/>
      <c r="AN350" s="143"/>
      <c r="AO350" s="155"/>
      <c r="AP350" s="156"/>
      <c r="AQ350" s="141"/>
      <c r="AV350" s="146"/>
    </row>
    <row r="351" spans="1:48" ht="89.25" hidden="1" x14ac:dyDescent="0.25">
      <c r="A351" s="151" t="s">
        <v>111</v>
      </c>
      <c r="B351" s="143" t="s">
        <v>128</v>
      </c>
      <c r="C351" s="148" t="s">
        <v>213</v>
      </c>
      <c r="D351" s="143" t="s">
        <v>89</v>
      </c>
      <c r="E351" s="143" t="s">
        <v>54</v>
      </c>
      <c r="F351" s="143" t="s">
        <v>222</v>
      </c>
      <c r="G351" s="152">
        <v>46000</v>
      </c>
      <c r="H351" s="149">
        <f>MONTH(Table1[[#This Row],[Received Date]])</f>
        <v>12</v>
      </c>
      <c r="I351" s="149">
        <f>YEAR(Table1[[#This Row],[Received Date]])</f>
        <v>2025</v>
      </c>
      <c r="J351" s="155" t="s">
        <v>399</v>
      </c>
      <c r="K351" s="143" t="s">
        <v>1443</v>
      </c>
      <c r="L351" s="143" t="str">
        <f t="shared" si="101"/>
        <v>Other</v>
      </c>
      <c r="M351" s="143">
        <v>936908</v>
      </c>
      <c r="N351" s="143" t="s">
        <v>113</v>
      </c>
      <c r="O351" s="143" t="str">
        <f t="shared" ref="O351:O370" si="103">IF(ISNUMBER(SEARCH("mail",M351)), "Email", "")</f>
        <v/>
      </c>
      <c r="P351" s="149" t="str">
        <f t="shared" ref="P351:P370" si="104">IF(AND(200000&lt;M351,M351&lt;299999), 2, "")</f>
        <v/>
      </c>
      <c r="Q351" s="149" t="str">
        <f t="shared" ref="Q351:Q370" si="105">IF(AND(800000&lt;M351,M351&lt;899999), 8, "")</f>
        <v/>
      </c>
      <c r="R351" s="153" t="str">
        <f t="shared" si="102"/>
        <v>count</v>
      </c>
      <c r="S351" s="149"/>
      <c r="T351" s="268"/>
      <c r="U351" s="149">
        <v>1</v>
      </c>
      <c r="V351" s="232" t="s">
        <v>1545</v>
      </c>
      <c r="W351" s="143" t="s">
        <v>114</v>
      </c>
      <c r="X351" s="143" t="s">
        <v>1546</v>
      </c>
      <c r="Y351" s="143" t="s">
        <v>1542</v>
      </c>
      <c r="Z351" s="12"/>
      <c r="AA351" s="143" t="s">
        <v>1821</v>
      </c>
      <c r="AB351" s="143"/>
      <c r="AC351" s="143"/>
      <c r="AD351" s="143"/>
      <c r="AE351" s="143"/>
      <c r="AF351" s="143"/>
      <c r="AG351" s="143"/>
      <c r="AH351" s="154"/>
      <c r="AI351" s="143">
        <f t="shared" ref="AI351:AI370" ca="1" si="106">IF(ISBLANK(G351), "",IF(ISBLANK(AK351), TODAY()-G351, "Closed"))</f>
        <v>34</v>
      </c>
      <c r="AJ351" s="143" t="str">
        <f t="shared" ref="AJ351:AJ370" si="107">IF(ISBLANK(G351),"", IF(ISBLANK(AK351), "Pending", DATEDIF(G351,AK351,"d")))</f>
        <v>Pending</v>
      </c>
      <c r="AK351" s="154"/>
      <c r="AL351" s="155"/>
      <c r="AM351" s="154"/>
      <c r="AN351" s="143"/>
      <c r="AO351" s="155"/>
      <c r="AP351" s="156"/>
      <c r="AQ351" s="141"/>
      <c r="AV351" s="146"/>
    </row>
    <row r="352" spans="1:48" ht="89.25" hidden="1" x14ac:dyDescent="0.25">
      <c r="A352" s="151" t="s">
        <v>111</v>
      </c>
      <c r="B352" s="143" t="s">
        <v>140</v>
      </c>
      <c r="C352" s="148" t="s">
        <v>1547</v>
      </c>
      <c r="D352" s="143" t="s">
        <v>89</v>
      </c>
      <c r="E352" s="143" t="s">
        <v>54</v>
      </c>
      <c r="F352" s="143" t="s">
        <v>222</v>
      </c>
      <c r="G352" s="152">
        <v>46001</v>
      </c>
      <c r="H352" s="149">
        <f>MONTH(Table1[[#This Row],[Received Date]])</f>
        <v>12</v>
      </c>
      <c r="I352" s="149">
        <f>YEAR(Table1[[#This Row],[Received Date]])</f>
        <v>2025</v>
      </c>
      <c r="J352" s="155" t="s">
        <v>1059</v>
      </c>
      <c r="K352" s="143" t="s">
        <v>134</v>
      </c>
      <c r="L352" s="143" t="str">
        <f t="shared" si="101"/>
        <v>Axle</v>
      </c>
      <c r="M352" s="143">
        <v>520548</v>
      </c>
      <c r="N352" s="143" t="s">
        <v>113</v>
      </c>
      <c r="O352" s="143" t="str">
        <f t="shared" si="103"/>
        <v/>
      </c>
      <c r="P352" s="149" t="str">
        <f t="shared" si="104"/>
        <v/>
      </c>
      <c r="Q352" s="149" t="str">
        <f t="shared" si="105"/>
        <v/>
      </c>
      <c r="R352" s="153" t="str">
        <f t="shared" si="102"/>
        <v>count</v>
      </c>
      <c r="S352" s="149">
        <v>513734</v>
      </c>
      <c r="T352" s="281">
        <v>46002</v>
      </c>
      <c r="U352" s="149">
        <v>1</v>
      </c>
      <c r="V352" s="143" t="s">
        <v>1548</v>
      </c>
      <c r="W352" s="143" t="s">
        <v>114</v>
      </c>
      <c r="X352" s="143" t="s">
        <v>931</v>
      </c>
      <c r="Y352" s="143" t="s">
        <v>1542</v>
      </c>
      <c r="Z352" s="12"/>
      <c r="AA352" s="143" t="s">
        <v>1549</v>
      </c>
      <c r="AB352" s="143"/>
      <c r="AC352" s="143"/>
      <c r="AD352" s="143"/>
      <c r="AE352" s="143"/>
      <c r="AF352" s="143"/>
      <c r="AG352" s="143"/>
      <c r="AH352" s="154"/>
      <c r="AI352" s="143">
        <f t="shared" ca="1" si="106"/>
        <v>33</v>
      </c>
      <c r="AJ352" s="143" t="str">
        <f t="shared" si="107"/>
        <v>Pending</v>
      </c>
      <c r="AK352" s="154"/>
      <c r="AL352" s="155"/>
      <c r="AM352" s="154"/>
      <c r="AN352" s="143"/>
      <c r="AO352" s="155"/>
      <c r="AP352" s="156"/>
      <c r="AQ352" s="141"/>
      <c r="AV352" s="146"/>
    </row>
    <row r="353" spans="1:48" ht="89.25" hidden="1" x14ac:dyDescent="0.25">
      <c r="A353" s="151" t="s">
        <v>111</v>
      </c>
      <c r="B353" s="143" t="s">
        <v>140</v>
      </c>
      <c r="C353" s="148" t="s">
        <v>1550</v>
      </c>
      <c r="D353" s="143" t="s">
        <v>89</v>
      </c>
      <c r="E353" s="143" t="s">
        <v>54</v>
      </c>
      <c r="F353" s="143" t="s">
        <v>222</v>
      </c>
      <c r="G353" s="152">
        <v>46002</v>
      </c>
      <c r="H353" s="149">
        <f>MONTH(Table1[[#This Row],[Received Date]])</f>
        <v>12</v>
      </c>
      <c r="I353" s="149">
        <f>YEAR(Table1[[#This Row],[Received Date]])</f>
        <v>2025</v>
      </c>
      <c r="J353" s="155" t="s">
        <v>1085</v>
      </c>
      <c r="K353" s="143" t="s">
        <v>1551</v>
      </c>
      <c r="L353" s="143" t="str">
        <f t="shared" si="101"/>
        <v>Grill</v>
      </c>
      <c r="M353" s="143">
        <v>520556</v>
      </c>
      <c r="N353" s="143" t="s">
        <v>113</v>
      </c>
      <c r="O353" s="143" t="str">
        <f t="shared" si="103"/>
        <v/>
      </c>
      <c r="P353" s="149" t="str">
        <f t="shared" si="104"/>
        <v/>
      </c>
      <c r="Q353" s="149" t="str">
        <f t="shared" si="105"/>
        <v/>
      </c>
      <c r="R353" s="153" t="str">
        <f t="shared" si="102"/>
        <v>count</v>
      </c>
      <c r="S353" s="149"/>
      <c r="T353" s="268"/>
      <c r="U353" s="149">
        <v>1</v>
      </c>
      <c r="V353" s="143" t="s">
        <v>1552</v>
      </c>
      <c r="W353" s="143" t="s">
        <v>114</v>
      </c>
      <c r="X353" s="143" t="s">
        <v>887</v>
      </c>
      <c r="Y353" s="143" t="s">
        <v>1542</v>
      </c>
      <c r="Z353" s="12" t="s">
        <v>144</v>
      </c>
      <c r="AA353" s="143" t="s">
        <v>1822</v>
      </c>
      <c r="AB353" s="143" t="s">
        <v>1553</v>
      </c>
      <c r="AC353" s="143"/>
      <c r="AD353" s="143"/>
      <c r="AE353" s="143"/>
      <c r="AF353" s="143"/>
      <c r="AG353" s="143"/>
      <c r="AH353" s="154"/>
      <c r="AI353" s="143">
        <f t="shared" ca="1" si="106"/>
        <v>32</v>
      </c>
      <c r="AJ353" s="143" t="str">
        <f t="shared" si="107"/>
        <v>Pending</v>
      </c>
      <c r="AK353" s="154"/>
      <c r="AL353" s="155"/>
      <c r="AM353" s="154"/>
      <c r="AN353" s="143"/>
      <c r="AO353" s="155"/>
      <c r="AP353" s="156"/>
      <c r="AQ353" s="141"/>
      <c r="AV353" s="146"/>
    </row>
    <row r="354" spans="1:48" ht="89.25" hidden="1" x14ac:dyDescent="0.25">
      <c r="A354" s="151" t="s">
        <v>111</v>
      </c>
      <c r="B354" s="143" t="s">
        <v>140</v>
      </c>
      <c r="C354" s="148" t="s">
        <v>1554</v>
      </c>
      <c r="D354" s="143" t="s">
        <v>89</v>
      </c>
      <c r="E354" s="143" t="s">
        <v>54</v>
      </c>
      <c r="F354" s="143" t="s">
        <v>222</v>
      </c>
      <c r="G354" s="152">
        <v>46001</v>
      </c>
      <c r="H354" s="149">
        <f>MONTH(Table1[[#This Row],[Received Date]])</f>
        <v>12</v>
      </c>
      <c r="I354" s="149">
        <f>YEAR(Table1[[#This Row],[Received Date]])</f>
        <v>2025</v>
      </c>
      <c r="J354" s="155" t="s">
        <v>1159</v>
      </c>
      <c r="K354" s="143" t="s">
        <v>134</v>
      </c>
      <c r="L354" s="143" t="str">
        <f t="shared" si="101"/>
        <v>Axle</v>
      </c>
      <c r="M354" s="143">
        <v>520549</v>
      </c>
      <c r="N354" s="143" t="s">
        <v>113</v>
      </c>
      <c r="O354" s="143" t="str">
        <f t="shared" si="103"/>
        <v/>
      </c>
      <c r="P354" s="149" t="str">
        <f t="shared" si="104"/>
        <v/>
      </c>
      <c r="Q354" s="149" t="str">
        <f t="shared" si="105"/>
        <v/>
      </c>
      <c r="R354" s="153" t="str">
        <f t="shared" si="102"/>
        <v>count</v>
      </c>
      <c r="S354" s="149">
        <v>513639</v>
      </c>
      <c r="T354" s="281">
        <v>46002</v>
      </c>
      <c r="U354" s="149">
        <v>1</v>
      </c>
      <c r="V354" s="143" t="s">
        <v>1555</v>
      </c>
      <c r="W354" s="143" t="s">
        <v>123</v>
      </c>
      <c r="X354" s="143" t="s">
        <v>143</v>
      </c>
      <c r="Y354" s="143" t="s">
        <v>1542</v>
      </c>
      <c r="Z354" s="12"/>
      <c r="AA354" s="143" t="s">
        <v>1556</v>
      </c>
      <c r="AB354" s="143"/>
      <c r="AC354" s="143"/>
      <c r="AD354" s="143"/>
      <c r="AE354" s="143"/>
      <c r="AF354" s="143"/>
      <c r="AG354" s="143"/>
      <c r="AH354" s="154"/>
      <c r="AI354" s="143">
        <f t="shared" ca="1" si="106"/>
        <v>33</v>
      </c>
      <c r="AJ354" s="143" t="str">
        <f t="shared" si="107"/>
        <v>Pending</v>
      </c>
      <c r="AK354" s="154"/>
      <c r="AL354" s="155"/>
      <c r="AM354" s="154"/>
      <c r="AN354" s="143"/>
      <c r="AO354" s="155"/>
      <c r="AP354" s="156"/>
      <c r="AQ354" s="141"/>
      <c r="AV354" s="146"/>
    </row>
    <row r="355" spans="1:48" ht="89.25" x14ac:dyDescent="0.25">
      <c r="A355" s="151" t="s">
        <v>111</v>
      </c>
      <c r="B355" s="143" t="s">
        <v>95</v>
      </c>
      <c r="C355" s="148" t="s">
        <v>1557</v>
      </c>
      <c r="D355" s="143" t="s">
        <v>89</v>
      </c>
      <c r="E355" s="143" t="s">
        <v>54</v>
      </c>
      <c r="F355" s="143" t="s">
        <v>222</v>
      </c>
      <c r="G355" s="152">
        <v>46002</v>
      </c>
      <c r="H355" s="149">
        <f>MONTH(Table1[[#This Row],[Received Date]])</f>
        <v>12</v>
      </c>
      <c r="I355" s="149">
        <f>YEAR(Table1[[#This Row],[Received Date]])</f>
        <v>2025</v>
      </c>
      <c r="J355" s="155" t="s">
        <v>1200</v>
      </c>
      <c r="K355" s="143" t="s">
        <v>134</v>
      </c>
      <c r="L355" s="143" t="str">
        <f t="shared" si="101"/>
        <v>Axle</v>
      </c>
      <c r="M355" s="143">
        <v>900401</v>
      </c>
      <c r="N355" s="143" t="s">
        <v>113</v>
      </c>
      <c r="O355" s="143" t="str">
        <f t="shared" si="103"/>
        <v/>
      </c>
      <c r="P355" s="149" t="str">
        <f t="shared" si="104"/>
        <v/>
      </c>
      <c r="Q355" s="149" t="str">
        <f t="shared" si="105"/>
        <v/>
      </c>
      <c r="R355" s="153" t="str">
        <f t="shared" si="102"/>
        <v>count</v>
      </c>
      <c r="S355" s="149">
        <v>513783</v>
      </c>
      <c r="T355" s="281">
        <v>45966</v>
      </c>
      <c r="U355" s="149">
        <v>1</v>
      </c>
      <c r="V355" s="231" t="s">
        <v>1558</v>
      </c>
      <c r="W355" s="143" t="s">
        <v>114</v>
      </c>
      <c r="X355" s="143" t="s">
        <v>136</v>
      </c>
      <c r="Y355" s="143" t="s">
        <v>1542</v>
      </c>
      <c r="Z355" s="12"/>
      <c r="AA355" s="143" t="s">
        <v>1543</v>
      </c>
      <c r="AB355" s="143" t="s">
        <v>1544</v>
      </c>
      <c r="AC355" s="143"/>
      <c r="AD355" s="143"/>
      <c r="AE355" s="143"/>
      <c r="AF355" s="143"/>
      <c r="AG355" s="143"/>
      <c r="AH355" s="154"/>
      <c r="AI355" s="143">
        <f t="shared" ca="1" si="106"/>
        <v>32</v>
      </c>
      <c r="AJ355" s="143" t="str">
        <f t="shared" si="107"/>
        <v>Pending</v>
      </c>
      <c r="AK355" s="154"/>
      <c r="AL355" s="155"/>
      <c r="AM355" s="154"/>
      <c r="AN355" s="143"/>
      <c r="AO355" s="155"/>
      <c r="AP355" s="156"/>
      <c r="AQ355" s="141"/>
      <c r="AV355" s="146"/>
    </row>
    <row r="356" spans="1:48" ht="89.25" hidden="1" x14ac:dyDescent="0.25">
      <c r="A356" s="151" t="s">
        <v>87</v>
      </c>
      <c r="B356" s="143" t="s">
        <v>140</v>
      </c>
      <c r="C356" s="148" t="s">
        <v>1559</v>
      </c>
      <c r="D356" s="143" t="s">
        <v>89</v>
      </c>
      <c r="E356" s="143" t="s">
        <v>54</v>
      </c>
      <c r="F356" s="143" t="s">
        <v>159</v>
      </c>
      <c r="G356" s="152">
        <v>46002</v>
      </c>
      <c r="H356" s="149">
        <f>MONTH(Table1[[#This Row],[Received Date]])</f>
        <v>12</v>
      </c>
      <c r="I356" s="149">
        <f>YEAR(Table1[[#This Row],[Received Date]])</f>
        <v>2025</v>
      </c>
      <c r="J356" s="155" t="s">
        <v>1560</v>
      </c>
      <c r="K356" s="143" t="s">
        <v>1561</v>
      </c>
      <c r="L356" s="143" t="str">
        <f t="shared" si="101"/>
        <v>Other</v>
      </c>
      <c r="M356" s="143"/>
      <c r="N356" s="143" t="s">
        <v>104</v>
      </c>
      <c r="O356" s="143" t="str">
        <f t="shared" si="103"/>
        <v/>
      </c>
      <c r="P356" s="149" t="str">
        <f t="shared" si="104"/>
        <v/>
      </c>
      <c r="Q356" s="149" t="str">
        <f t="shared" si="105"/>
        <v/>
      </c>
      <c r="R356" s="153" t="str">
        <f t="shared" si="102"/>
        <v>count</v>
      </c>
      <c r="S356" s="149"/>
      <c r="T356" s="268"/>
      <c r="U356" s="149"/>
      <c r="V356" s="233"/>
      <c r="W356" s="143"/>
      <c r="X356" s="143"/>
      <c r="Y356" s="143"/>
      <c r="Z356" s="12"/>
      <c r="AA356" s="143"/>
      <c r="AB356" s="143"/>
      <c r="AC356" s="143"/>
      <c r="AD356" s="143"/>
      <c r="AE356" s="143"/>
      <c r="AF356" s="143"/>
      <c r="AG356" s="143"/>
      <c r="AH356" s="154"/>
      <c r="AI356" s="143">
        <f t="shared" ca="1" si="106"/>
        <v>32</v>
      </c>
      <c r="AJ356" s="143" t="str">
        <f t="shared" si="107"/>
        <v>Pending</v>
      </c>
      <c r="AK356" s="154"/>
      <c r="AL356" s="155"/>
      <c r="AM356" s="154"/>
      <c r="AN356" s="143"/>
      <c r="AO356" s="155"/>
      <c r="AP356" s="156"/>
      <c r="AQ356" s="141"/>
      <c r="AV356" s="146"/>
    </row>
    <row r="357" spans="1:48" ht="89.25" hidden="1" x14ac:dyDescent="0.25">
      <c r="A357" s="151" t="s">
        <v>111</v>
      </c>
      <c r="B357" s="143" t="s">
        <v>140</v>
      </c>
      <c r="C357" s="148" t="s">
        <v>1562</v>
      </c>
      <c r="D357" s="143" t="s">
        <v>89</v>
      </c>
      <c r="E357" s="143" t="s">
        <v>54</v>
      </c>
      <c r="F357" s="143" t="s">
        <v>222</v>
      </c>
      <c r="G357" s="152">
        <v>46000</v>
      </c>
      <c r="H357" s="149">
        <f>MONTH(Table1[[#This Row],[Received Date]])</f>
        <v>12</v>
      </c>
      <c r="I357" s="149">
        <f>YEAR(Table1[[#This Row],[Received Date]])</f>
        <v>2025</v>
      </c>
      <c r="J357" s="155" t="s">
        <v>1563</v>
      </c>
      <c r="K357" s="155" t="s">
        <v>1563</v>
      </c>
      <c r="L357" s="143" t="str">
        <f t="shared" si="101"/>
        <v>Other</v>
      </c>
      <c r="M357" s="143"/>
      <c r="N357" s="143" t="s">
        <v>175</v>
      </c>
      <c r="O357" s="143" t="str">
        <f t="shared" si="103"/>
        <v/>
      </c>
      <c r="P357" s="149" t="str">
        <f t="shared" si="104"/>
        <v/>
      </c>
      <c r="Q357" s="149" t="str">
        <f t="shared" si="105"/>
        <v/>
      </c>
      <c r="R357" s="153" t="str">
        <f t="shared" si="102"/>
        <v>count</v>
      </c>
      <c r="S357" s="149"/>
      <c r="T357" s="268"/>
      <c r="U357" s="149">
        <v>2</v>
      </c>
      <c r="V357" s="143" t="s">
        <v>1564</v>
      </c>
      <c r="W357" s="143" t="s">
        <v>1565</v>
      </c>
      <c r="X357" s="143" t="s">
        <v>1566</v>
      </c>
      <c r="Y357" s="143" t="s">
        <v>1542</v>
      </c>
      <c r="Z357" s="12" t="s">
        <v>144</v>
      </c>
      <c r="AA357" s="143" t="s">
        <v>1567</v>
      </c>
      <c r="AB357" s="143" t="s">
        <v>1568</v>
      </c>
      <c r="AC357" s="143" t="s">
        <v>97</v>
      </c>
      <c r="AD357" s="143" t="s">
        <v>97</v>
      </c>
      <c r="AE357" s="143"/>
      <c r="AF357" s="143"/>
      <c r="AG357" s="143"/>
      <c r="AH357" s="154"/>
      <c r="AI357" s="143">
        <f t="shared" ca="1" si="106"/>
        <v>34</v>
      </c>
      <c r="AJ357" s="143" t="str">
        <f t="shared" si="107"/>
        <v>Pending</v>
      </c>
      <c r="AK357" s="154"/>
      <c r="AL357" s="155"/>
      <c r="AM357" s="154"/>
      <c r="AN357" s="143"/>
      <c r="AO357" s="155"/>
      <c r="AP357" s="156"/>
      <c r="AQ357" s="141"/>
      <c r="AV357" s="146"/>
    </row>
    <row r="358" spans="1:48" ht="89.25" x14ac:dyDescent="0.25">
      <c r="A358" s="151" t="s">
        <v>111</v>
      </c>
      <c r="B358" s="143" t="s">
        <v>140</v>
      </c>
      <c r="C358" s="148" t="s">
        <v>1569</v>
      </c>
      <c r="D358" s="143" t="s">
        <v>89</v>
      </c>
      <c r="E358" s="143" t="s">
        <v>54</v>
      </c>
      <c r="F358" s="143" t="s">
        <v>222</v>
      </c>
      <c r="G358" s="152">
        <v>46006</v>
      </c>
      <c r="H358" s="149">
        <f>MONTH(Table1[[#This Row],[Received Date]])</f>
        <v>12</v>
      </c>
      <c r="I358" s="149">
        <f>YEAR(Table1[[#This Row],[Received Date]])</f>
        <v>2025</v>
      </c>
      <c r="J358" s="155" t="s">
        <v>1059</v>
      </c>
      <c r="K358" s="143" t="s">
        <v>134</v>
      </c>
      <c r="L358" s="143" t="str">
        <f t="shared" si="101"/>
        <v>Axle</v>
      </c>
      <c r="M358" s="143">
        <v>900408</v>
      </c>
      <c r="N358" s="143" t="s">
        <v>113</v>
      </c>
      <c r="O358" s="143" t="str">
        <f t="shared" si="103"/>
        <v/>
      </c>
      <c r="P358" s="149" t="str">
        <f t="shared" si="104"/>
        <v/>
      </c>
      <c r="Q358" s="149" t="str">
        <f t="shared" si="105"/>
        <v/>
      </c>
      <c r="R358" s="153" t="str">
        <f t="shared" si="102"/>
        <v>count</v>
      </c>
      <c r="S358" s="149">
        <v>513736</v>
      </c>
      <c r="T358" s="282">
        <v>45992</v>
      </c>
      <c r="U358" s="149">
        <v>1</v>
      </c>
      <c r="V358" s="143" t="s">
        <v>1570</v>
      </c>
      <c r="W358" s="143" t="s">
        <v>666</v>
      </c>
      <c r="X358" s="143" t="s">
        <v>136</v>
      </c>
      <c r="Y358" s="143" t="s">
        <v>1542</v>
      </c>
      <c r="Z358" s="12"/>
      <c r="AA358" s="143" t="s">
        <v>1571</v>
      </c>
      <c r="AB358" s="143" t="s">
        <v>1572</v>
      </c>
      <c r="AC358" s="143" t="s">
        <v>97</v>
      </c>
      <c r="AD358" s="143" t="s">
        <v>97</v>
      </c>
      <c r="AE358" s="143"/>
      <c r="AF358" s="143"/>
      <c r="AG358" s="143"/>
      <c r="AH358" s="154"/>
      <c r="AI358" s="143">
        <f t="shared" ca="1" si="106"/>
        <v>28</v>
      </c>
      <c r="AJ358" s="143" t="str">
        <f t="shared" si="107"/>
        <v>Pending</v>
      </c>
      <c r="AK358" s="154"/>
      <c r="AL358" s="155"/>
      <c r="AM358" s="154"/>
      <c r="AN358" s="143"/>
      <c r="AO358" s="155"/>
      <c r="AP358" s="156"/>
      <c r="AQ358" s="141"/>
      <c r="AV358" s="146"/>
    </row>
    <row r="359" spans="1:48" ht="89.25" x14ac:dyDescent="0.25">
      <c r="A359" s="151" t="s">
        <v>111</v>
      </c>
      <c r="B359" s="143" t="s">
        <v>95</v>
      </c>
      <c r="C359" s="148" t="s">
        <v>1573</v>
      </c>
      <c r="D359" s="143" t="s">
        <v>89</v>
      </c>
      <c r="E359" s="143" t="s">
        <v>54</v>
      </c>
      <c r="F359" s="143" t="s">
        <v>222</v>
      </c>
      <c r="G359" s="152">
        <v>46006</v>
      </c>
      <c r="H359" s="149">
        <f>MONTH(Table1[[#This Row],[Received Date]])</f>
        <v>12</v>
      </c>
      <c r="I359" s="149">
        <f>YEAR(Table1[[#This Row],[Received Date]])</f>
        <v>2025</v>
      </c>
      <c r="J359" s="155" t="s">
        <v>1200</v>
      </c>
      <c r="K359" s="143" t="s">
        <v>134</v>
      </c>
      <c r="L359" s="143" t="str">
        <f t="shared" si="101"/>
        <v>Axle</v>
      </c>
      <c r="M359" s="143">
        <v>900409</v>
      </c>
      <c r="N359" s="143" t="s">
        <v>113</v>
      </c>
      <c r="O359" s="143" t="str">
        <f t="shared" si="103"/>
        <v/>
      </c>
      <c r="P359" s="149" t="str">
        <f t="shared" si="104"/>
        <v/>
      </c>
      <c r="Q359" s="149" t="str">
        <f t="shared" si="105"/>
        <v/>
      </c>
      <c r="R359" s="153" t="str">
        <f t="shared" si="102"/>
        <v>count</v>
      </c>
      <c r="S359" s="149">
        <v>513787</v>
      </c>
      <c r="T359" s="282">
        <v>45992</v>
      </c>
      <c r="U359" s="149">
        <v>1</v>
      </c>
      <c r="V359" s="143" t="s">
        <v>1574</v>
      </c>
      <c r="W359" s="143" t="s">
        <v>666</v>
      </c>
      <c r="X359" s="143" t="s">
        <v>136</v>
      </c>
      <c r="Y359" s="143" t="s">
        <v>1542</v>
      </c>
      <c r="Z359" s="12"/>
      <c r="AA359" s="143" t="s">
        <v>1571</v>
      </c>
      <c r="AB359" s="143" t="s">
        <v>1572</v>
      </c>
      <c r="AC359" s="143" t="s">
        <v>97</v>
      </c>
      <c r="AD359" s="143" t="s">
        <v>97</v>
      </c>
      <c r="AE359" s="143"/>
      <c r="AF359" s="143"/>
      <c r="AG359" s="143"/>
      <c r="AH359" s="154"/>
      <c r="AI359" s="143">
        <f t="shared" ca="1" si="106"/>
        <v>28</v>
      </c>
      <c r="AJ359" s="143" t="str">
        <f t="shared" si="107"/>
        <v>Pending</v>
      </c>
      <c r="AK359" s="154"/>
      <c r="AL359" s="155"/>
      <c r="AM359" s="154"/>
      <c r="AN359" s="143"/>
      <c r="AO359" s="155"/>
      <c r="AP359" s="156"/>
      <c r="AQ359" s="141"/>
      <c r="AV359" s="146"/>
    </row>
    <row r="360" spans="1:48" ht="89.25" hidden="1" x14ac:dyDescent="0.25">
      <c r="A360" s="151" t="s">
        <v>111</v>
      </c>
      <c r="B360" s="143" t="s">
        <v>140</v>
      </c>
      <c r="C360" s="148" t="s">
        <v>1575</v>
      </c>
      <c r="D360" s="143" t="s">
        <v>89</v>
      </c>
      <c r="E360" s="143" t="s">
        <v>54</v>
      </c>
      <c r="F360" s="143" t="s">
        <v>222</v>
      </c>
      <c r="G360" s="152">
        <v>46006</v>
      </c>
      <c r="H360" s="149">
        <f>MONTH(Table1[[#This Row],[Received Date]])</f>
        <v>12</v>
      </c>
      <c r="I360" s="149">
        <f>YEAR(Table1[[#This Row],[Received Date]])</f>
        <v>2025</v>
      </c>
      <c r="J360" s="155" t="s">
        <v>239</v>
      </c>
      <c r="K360" s="143" t="s">
        <v>304</v>
      </c>
      <c r="L360" s="143" t="str">
        <f t="shared" si="101"/>
        <v>Deck</v>
      </c>
      <c r="M360" s="143">
        <v>520581</v>
      </c>
      <c r="N360" s="143" t="s">
        <v>113</v>
      </c>
      <c r="O360" s="143" t="str">
        <f t="shared" si="103"/>
        <v/>
      </c>
      <c r="P360" s="149" t="str">
        <f t="shared" si="104"/>
        <v/>
      </c>
      <c r="Q360" s="149" t="str">
        <f t="shared" si="105"/>
        <v/>
      </c>
      <c r="R360" s="153" t="str">
        <f t="shared" si="102"/>
        <v>count</v>
      </c>
      <c r="S360" s="149">
        <v>512684</v>
      </c>
      <c r="T360" s="280">
        <v>45986</v>
      </c>
      <c r="U360" s="149">
        <v>1</v>
      </c>
      <c r="V360" s="143" t="s">
        <v>1576</v>
      </c>
      <c r="W360" s="143" t="s">
        <v>114</v>
      </c>
      <c r="X360" s="143" t="s">
        <v>821</v>
      </c>
      <c r="Y360" s="143" t="s">
        <v>1542</v>
      </c>
      <c r="Z360" s="12" t="s">
        <v>144</v>
      </c>
      <c r="AA360" s="143" t="s">
        <v>1856</v>
      </c>
      <c r="AB360" s="143" t="s">
        <v>1857</v>
      </c>
      <c r="AC360" s="143"/>
      <c r="AD360" s="143"/>
      <c r="AE360" s="143"/>
      <c r="AF360" s="143"/>
      <c r="AG360" s="143"/>
      <c r="AH360" s="154"/>
      <c r="AI360" s="143">
        <f t="shared" ca="1" si="106"/>
        <v>28</v>
      </c>
      <c r="AJ360" s="143" t="str">
        <f t="shared" si="107"/>
        <v>Pending</v>
      </c>
      <c r="AK360" s="154"/>
      <c r="AL360" s="155"/>
      <c r="AM360" s="154"/>
      <c r="AN360" s="143"/>
      <c r="AO360" s="155"/>
      <c r="AP360" s="156"/>
      <c r="AQ360" s="141"/>
      <c r="AV360" s="146"/>
    </row>
    <row r="361" spans="1:48" ht="89.25" hidden="1" x14ac:dyDescent="0.25">
      <c r="A361" s="151" t="s">
        <v>111</v>
      </c>
      <c r="B361" s="143" t="s">
        <v>140</v>
      </c>
      <c r="C361" s="148" t="s">
        <v>1577</v>
      </c>
      <c r="D361" s="143" t="s">
        <v>89</v>
      </c>
      <c r="E361" s="143" t="s">
        <v>54</v>
      </c>
      <c r="F361" s="143" t="s">
        <v>222</v>
      </c>
      <c r="G361" s="152">
        <v>46007</v>
      </c>
      <c r="H361" s="149">
        <f>MONTH(Table1[[#This Row],[Received Date]])</f>
        <v>12</v>
      </c>
      <c r="I361" s="149">
        <f>YEAR(Table1[[#This Row],[Received Date]])</f>
        <v>2025</v>
      </c>
      <c r="J361" s="155" t="s">
        <v>1059</v>
      </c>
      <c r="K361" s="143" t="s">
        <v>134</v>
      </c>
      <c r="L361" s="143" t="str">
        <f t="shared" si="101"/>
        <v>Axle</v>
      </c>
      <c r="M361" s="143">
        <v>520579</v>
      </c>
      <c r="N361" s="143" t="s">
        <v>113</v>
      </c>
      <c r="O361" s="143" t="str">
        <f t="shared" si="103"/>
        <v/>
      </c>
      <c r="P361" s="149" t="str">
        <f t="shared" si="104"/>
        <v/>
      </c>
      <c r="Q361" s="149" t="str">
        <f t="shared" si="105"/>
        <v/>
      </c>
      <c r="R361" s="153" t="str">
        <f t="shared" si="102"/>
        <v>count</v>
      </c>
      <c r="S361" s="149">
        <v>513736</v>
      </c>
      <c r="T361" s="282">
        <v>45992</v>
      </c>
      <c r="U361" s="149">
        <v>1</v>
      </c>
      <c r="V361" s="143" t="s">
        <v>1578</v>
      </c>
      <c r="W361" s="143" t="s">
        <v>123</v>
      </c>
      <c r="X361" s="143" t="s">
        <v>1946</v>
      </c>
      <c r="Y361" s="143" t="s">
        <v>1579</v>
      </c>
      <c r="Z361" s="12"/>
      <c r="AA361" s="143" t="s">
        <v>1580</v>
      </c>
      <c r="AB361" s="143" t="s">
        <v>1830</v>
      </c>
      <c r="AC361" s="143" t="s">
        <v>97</v>
      </c>
      <c r="AD361" s="143" t="s">
        <v>97</v>
      </c>
      <c r="AE361" s="143"/>
      <c r="AF361" s="143"/>
      <c r="AG361" s="143"/>
      <c r="AH361" s="154"/>
      <c r="AI361" s="143">
        <f t="shared" ca="1" si="106"/>
        <v>27</v>
      </c>
      <c r="AJ361" s="143" t="str">
        <f t="shared" si="107"/>
        <v>Pending</v>
      </c>
      <c r="AK361" s="154"/>
      <c r="AL361" s="155"/>
      <c r="AM361" s="154"/>
      <c r="AN361" s="143"/>
      <c r="AO361" s="155"/>
      <c r="AP361" s="156"/>
      <c r="AQ361" s="141"/>
      <c r="AV361" s="146"/>
    </row>
    <row r="362" spans="1:48" ht="89.25" hidden="1" x14ac:dyDescent="0.25">
      <c r="A362" s="151" t="s">
        <v>111</v>
      </c>
      <c r="B362" s="143" t="s">
        <v>140</v>
      </c>
      <c r="C362" s="148" t="s">
        <v>1827</v>
      </c>
      <c r="D362" s="143" t="s">
        <v>89</v>
      </c>
      <c r="E362" s="143" t="s">
        <v>54</v>
      </c>
      <c r="F362" s="143" t="s">
        <v>222</v>
      </c>
      <c r="G362" s="152">
        <v>46008</v>
      </c>
      <c r="H362" s="149">
        <f>MONTH(Table1[[#This Row],[Received Date]])</f>
        <v>12</v>
      </c>
      <c r="I362" s="149">
        <f>YEAR(Table1[[#This Row],[Received Date]])</f>
        <v>2025</v>
      </c>
      <c r="J362" s="155" t="s">
        <v>1020</v>
      </c>
      <c r="K362" s="143" t="s">
        <v>234</v>
      </c>
      <c r="L362" s="143" t="str">
        <f t="shared" si="101"/>
        <v>Control Box</v>
      </c>
      <c r="M362" s="143">
        <v>900421</v>
      </c>
      <c r="N362" s="143" t="s">
        <v>113</v>
      </c>
      <c r="O362" s="143" t="str">
        <f t="shared" si="103"/>
        <v/>
      </c>
      <c r="P362" s="149" t="str">
        <f t="shared" si="104"/>
        <v/>
      </c>
      <c r="Q362" s="149" t="str">
        <f t="shared" si="105"/>
        <v/>
      </c>
      <c r="R362" s="153" t="str">
        <f t="shared" si="102"/>
        <v>count</v>
      </c>
      <c r="S362" s="149">
        <v>511075</v>
      </c>
      <c r="T362" s="280">
        <v>45925</v>
      </c>
      <c r="U362" s="149">
        <v>1</v>
      </c>
      <c r="V362" s="143" t="s">
        <v>1834</v>
      </c>
      <c r="W362" s="143" t="s">
        <v>114</v>
      </c>
      <c r="X362" s="143" t="s">
        <v>1828</v>
      </c>
      <c r="Y362" s="143" t="s">
        <v>1835</v>
      </c>
      <c r="Z362" s="12"/>
      <c r="AA362" s="143" t="s">
        <v>1858</v>
      </c>
      <c r="AB362" s="143" t="s">
        <v>1859</v>
      </c>
      <c r="AC362" s="143" t="s">
        <v>97</v>
      </c>
      <c r="AD362" s="143" t="s">
        <v>97</v>
      </c>
      <c r="AE362" s="143"/>
      <c r="AF362" s="143"/>
      <c r="AG362" s="143"/>
      <c r="AH362" s="154"/>
      <c r="AI362" s="143">
        <f t="shared" ca="1" si="106"/>
        <v>26</v>
      </c>
      <c r="AJ362" s="143" t="str">
        <f t="shared" si="107"/>
        <v>Pending</v>
      </c>
      <c r="AK362" s="154"/>
      <c r="AL362" s="155"/>
      <c r="AM362" s="154"/>
      <c r="AN362" s="143"/>
      <c r="AO362" s="155"/>
      <c r="AP362" s="156"/>
      <c r="AQ362" s="141"/>
      <c r="AV362" s="146"/>
    </row>
    <row r="363" spans="1:48" ht="89.25" hidden="1" x14ac:dyDescent="0.25">
      <c r="A363" s="151" t="s">
        <v>111</v>
      </c>
      <c r="B363" s="143" t="s">
        <v>140</v>
      </c>
      <c r="C363" s="148" t="s">
        <v>1831</v>
      </c>
      <c r="D363" s="143" t="s">
        <v>89</v>
      </c>
      <c r="E363" s="143" t="s">
        <v>54</v>
      </c>
      <c r="F363" s="143" t="s">
        <v>222</v>
      </c>
      <c r="G363" s="152">
        <v>46008</v>
      </c>
      <c r="H363" s="149">
        <f>MONTH(Table1[[#This Row],[Received Date]])</f>
        <v>12</v>
      </c>
      <c r="I363" s="149">
        <f>YEAR(Table1[[#This Row],[Received Date]])</f>
        <v>2025</v>
      </c>
      <c r="J363" s="155" t="s">
        <v>1059</v>
      </c>
      <c r="K363" s="143" t="s">
        <v>134</v>
      </c>
      <c r="L363" s="143" t="str">
        <f t="shared" si="101"/>
        <v>Axle</v>
      </c>
      <c r="M363" s="143">
        <v>520585</v>
      </c>
      <c r="N363" s="143" t="s">
        <v>113</v>
      </c>
      <c r="O363" s="143" t="str">
        <f t="shared" si="103"/>
        <v/>
      </c>
      <c r="P363" s="149" t="str">
        <f t="shared" si="104"/>
        <v/>
      </c>
      <c r="Q363" s="149" t="str">
        <f t="shared" si="105"/>
        <v/>
      </c>
      <c r="R363" s="153" t="str">
        <f t="shared" si="102"/>
        <v>count</v>
      </c>
      <c r="S363" s="149">
        <v>513737</v>
      </c>
      <c r="T363" s="281">
        <v>46008</v>
      </c>
      <c r="U363" s="149">
        <v>1</v>
      </c>
      <c r="V363" s="143" t="s">
        <v>1829</v>
      </c>
      <c r="W363" s="143" t="s">
        <v>123</v>
      </c>
      <c r="X363" s="143" t="s">
        <v>1946</v>
      </c>
      <c r="Y363" s="143" t="s">
        <v>1579</v>
      </c>
      <c r="Z363" s="12"/>
      <c r="AA363" s="143" t="s">
        <v>1580</v>
      </c>
      <c r="AB363" s="143" t="s">
        <v>1830</v>
      </c>
      <c r="AC363" s="143" t="s">
        <v>97</v>
      </c>
      <c r="AD363" s="143" t="s">
        <v>97</v>
      </c>
      <c r="AE363" s="143"/>
      <c r="AF363" s="143"/>
      <c r="AG363" s="143"/>
      <c r="AH363" s="154"/>
      <c r="AI363" s="143">
        <f t="shared" ca="1" si="106"/>
        <v>26</v>
      </c>
      <c r="AJ363" s="143" t="str">
        <f t="shared" si="107"/>
        <v>Pending</v>
      </c>
      <c r="AK363" s="154"/>
      <c r="AL363" s="155"/>
      <c r="AM363" s="154"/>
      <c r="AN363" s="143"/>
      <c r="AO363" s="155"/>
      <c r="AP363" s="156"/>
      <c r="AQ363" s="141"/>
      <c r="AV363" s="146"/>
    </row>
    <row r="364" spans="1:48" ht="89.25" hidden="1" x14ac:dyDescent="0.25">
      <c r="A364" s="151" t="s">
        <v>87</v>
      </c>
      <c r="B364" s="143" t="s">
        <v>140</v>
      </c>
      <c r="C364" s="148" t="s">
        <v>1836</v>
      </c>
      <c r="D364" s="143" t="s">
        <v>89</v>
      </c>
      <c r="E364" s="143" t="s">
        <v>54</v>
      </c>
      <c r="F364" s="143" t="s">
        <v>222</v>
      </c>
      <c r="G364" s="152">
        <v>46009</v>
      </c>
      <c r="H364" s="149">
        <f>MONTH(Table1[[#This Row],[Received Date]])</f>
        <v>12</v>
      </c>
      <c r="I364" s="149">
        <f>YEAR(Table1[[#This Row],[Received Date]])</f>
        <v>2025</v>
      </c>
      <c r="J364" s="155" t="s">
        <v>1837</v>
      </c>
      <c r="K364" s="143" t="s">
        <v>1838</v>
      </c>
      <c r="L364" s="143" t="str">
        <f t="shared" si="101"/>
        <v>Other</v>
      </c>
      <c r="M364" s="143" t="s">
        <v>1839</v>
      </c>
      <c r="N364" s="143" t="s">
        <v>96</v>
      </c>
      <c r="O364" s="143" t="str">
        <f t="shared" si="103"/>
        <v/>
      </c>
      <c r="P364" s="149" t="str">
        <f t="shared" si="104"/>
        <v/>
      </c>
      <c r="Q364" s="149" t="str">
        <f t="shared" si="105"/>
        <v/>
      </c>
      <c r="R364" s="153" t="str">
        <f t="shared" si="102"/>
        <v>count</v>
      </c>
      <c r="S364" s="149" t="s">
        <v>97</v>
      </c>
      <c r="T364" s="280">
        <v>46016</v>
      </c>
      <c r="U364" s="149">
        <v>1</v>
      </c>
      <c r="V364" s="143" t="s">
        <v>1840</v>
      </c>
      <c r="W364" s="143" t="s">
        <v>114</v>
      </c>
      <c r="X364" s="143" t="s">
        <v>1828</v>
      </c>
      <c r="Y364" s="143" t="s">
        <v>192</v>
      </c>
      <c r="Z364" s="12" t="s">
        <v>144</v>
      </c>
      <c r="AA364" s="143" t="s">
        <v>1841</v>
      </c>
      <c r="AB364" s="143" t="s">
        <v>1841</v>
      </c>
      <c r="AC364" s="143" t="s">
        <v>97</v>
      </c>
      <c r="AD364" s="143" t="s">
        <v>97</v>
      </c>
      <c r="AE364" s="143"/>
      <c r="AF364" s="143"/>
      <c r="AG364" s="143"/>
      <c r="AH364" s="154"/>
      <c r="AI364" s="143">
        <f t="shared" ca="1" si="106"/>
        <v>25</v>
      </c>
      <c r="AJ364" s="143" t="str">
        <f t="shared" si="107"/>
        <v>Pending</v>
      </c>
      <c r="AK364" s="154"/>
      <c r="AL364" s="155"/>
      <c r="AM364" s="154"/>
      <c r="AN364" s="143"/>
      <c r="AO364" s="155"/>
      <c r="AP364" s="156"/>
      <c r="AQ364" s="141"/>
      <c r="AV364" s="146"/>
    </row>
    <row r="365" spans="1:48" ht="89.25" hidden="1" x14ac:dyDescent="0.25">
      <c r="A365" s="151" t="s">
        <v>111</v>
      </c>
      <c r="B365" s="143" t="s">
        <v>140</v>
      </c>
      <c r="C365" s="148" t="s">
        <v>1843</v>
      </c>
      <c r="D365" s="143" t="s">
        <v>211</v>
      </c>
      <c r="E365" s="143" t="s">
        <v>190</v>
      </c>
      <c r="F365" s="143" t="s">
        <v>218</v>
      </c>
      <c r="G365" s="152">
        <v>46009</v>
      </c>
      <c r="H365" s="149">
        <f>MONTH(Table1[[#This Row],[Received Date]])</f>
        <v>12</v>
      </c>
      <c r="I365" s="149">
        <f>YEAR(Table1[[#This Row],[Received Date]])</f>
        <v>2025</v>
      </c>
      <c r="J365" s="155" t="s">
        <v>343</v>
      </c>
      <c r="K365" s="143" t="s">
        <v>1844</v>
      </c>
      <c r="L365" s="143" t="str">
        <f t="shared" si="101"/>
        <v>Control Box</v>
      </c>
      <c r="M365" s="143" t="s">
        <v>343</v>
      </c>
      <c r="N365" s="143" t="s">
        <v>90</v>
      </c>
      <c r="O365" s="143" t="str">
        <f t="shared" si="103"/>
        <v/>
      </c>
      <c r="P365" s="149" t="str">
        <f t="shared" si="104"/>
        <v/>
      </c>
      <c r="Q365" s="149" t="str">
        <f t="shared" si="105"/>
        <v/>
      </c>
      <c r="R365" s="153" t="s">
        <v>343</v>
      </c>
      <c r="S365" s="149" t="s">
        <v>343</v>
      </c>
      <c r="T365" s="268" t="s">
        <v>343</v>
      </c>
      <c r="U365" s="149" t="s">
        <v>343</v>
      </c>
      <c r="V365" s="143" t="s">
        <v>1846</v>
      </c>
      <c r="W365" s="143" t="s">
        <v>177</v>
      </c>
      <c r="X365" s="143"/>
      <c r="Y365" s="143" t="s">
        <v>1847</v>
      </c>
      <c r="Z365" s="12"/>
      <c r="AA365" s="143"/>
      <c r="AB365" s="143"/>
      <c r="AC365" s="143"/>
      <c r="AD365" s="143"/>
      <c r="AE365" s="143"/>
      <c r="AF365" s="143"/>
      <c r="AG365" s="143"/>
      <c r="AH365" s="154"/>
      <c r="AI365" s="143">
        <f t="shared" ca="1" si="106"/>
        <v>25</v>
      </c>
      <c r="AJ365" s="143" t="str">
        <f t="shared" si="107"/>
        <v>Pending</v>
      </c>
      <c r="AK365" s="154"/>
      <c r="AL365" s="155"/>
      <c r="AM365" s="154"/>
      <c r="AN365" s="143"/>
      <c r="AO365" s="155"/>
      <c r="AP365" s="156"/>
      <c r="AQ365" s="141"/>
      <c r="AV365" s="146"/>
    </row>
    <row r="366" spans="1:48" ht="89.25" hidden="1" x14ac:dyDescent="0.25">
      <c r="A366" s="151" t="s">
        <v>111</v>
      </c>
      <c r="B366" s="143" t="s">
        <v>140</v>
      </c>
      <c r="C366" s="148" t="s">
        <v>1845</v>
      </c>
      <c r="D366" s="143" t="s">
        <v>211</v>
      </c>
      <c r="E366" s="143" t="s">
        <v>190</v>
      </c>
      <c r="F366" s="143" t="s">
        <v>1842</v>
      </c>
      <c r="G366" s="152">
        <v>46009</v>
      </c>
      <c r="H366" s="149">
        <f>MONTH(Table1[[#This Row],[Received Date]])</f>
        <v>12</v>
      </c>
      <c r="I366" s="149">
        <f>YEAR(Table1[[#This Row],[Received Date]])</f>
        <v>2025</v>
      </c>
      <c r="J366" s="155" t="s">
        <v>343</v>
      </c>
      <c r="K366" s="143" t="s">
        <v>1848</v>
      </c>
      <c r="L366" s="143" t="str">
        <f t="shared" si="101"/>
        <v>Other</v>
      </c>
      <c r="M366" s="143" t="s">
        <v>343</v>
      </c>
      <c r="N366" s="143" t="s">
        <v>90</v>
      </c>
      <c r="O366" s="143" t="str">
        <f t="shared" si="103"/>
        <v/>
      </c>
      <c r="P366" s="149" t="str">
        <f t="shared" si="104"/>
        <v/>
      </c>
      <c r="Q366" s="149" t="str">
        <f t="shared" si="105"/>
        <v/>
      </c>
      <c r="R366" s="153" t="s">
        <v>343</v>
      </c>
      <c r="S366" s="149" t="s">
        <v>343</v>
      </c>
      <c r="T366" s="268" t="s">
        <v>343</v>
      </c>
      <c r="U366" s="149" t="s">
        <v>343</v>
      </c>
      <c r="V366" s="143" t="s">
        <v>1849</v>
      </c>
      <c r="W366" s="143" t="s">
        <v>1850</v>
      </c>
      <c r="X366" s="143"/>
      <c r="Y366" s="143" t="s">
        <v>1850</v>
      </c>
      <c r="Z366" s="12"/>
      <c r="AA366" s="143"/>
      <c r="AB366" s="143"/>
      <c r="AC366" s="143"/>
      <c r="AD366" s="143"/>
      <c r="AE366" s="143"/>
      <c r="AF366" s="143"/>
      <c r="AG366" s="143"/>
      <c r="AH366" s="154"/>
      <c r="AI366" s="143">
        <f t="shared" ca="1" si="106"/>
        <v>25</v>
      </c>
      <c r="AJ366" s="143" t="str">
        <f t="shared" si="107"/>
        <v>Pending</v>
      </c>
      <c r="AK366" s="154"/>
      <c r="AL366" s="155"/>
      <c r="AM366" s="154"/>
      <c r="AN366" s="143"/>
      <c r="AO366" s="155"/>
      <c r="AP366" s="156"/>
      <c r="AQ366" s="141"/>
      <c r="AV366" s="146"/>
    </row>
    <row r="367" spans="1:48" ht="89.25" hidden="1" x14ac:dyDescent="0.25">
      <c r="A367" s="151" t="s">
        <v>111</v>
      </c>
      <c r="B367" s="143" t="s">
        <v>140</v>
      </c>
      <c r="C367" s="148" t="s">
        <v>1853</v>
      </c>
      <c r="D367" s="143" t="s">
        <v>211</v>
      </c>
      <c r="E367" s="143" t="s">
        <v>190</v>
      </c>
      <c r="F367" s="143" t="s">
        <v>1842</v>
      </c>
      <c r="G367" s="152">
        <v>46009</v>
      </c>
      <c r="H367" s="149">
        <f>MONTH(Table1[[#This Row],[Received Date]])</f>
        <v>12</v>
      </c>
      <c r="I367" s="149">
        <f>YEAR(Table1[[#This Row],[Received Date]])</f>
        <v>2025</v>
      </c>
      <c r="J367" s="155" t="s">
        <v>343</v>
      </c>
      <c r="K367" s="143" t="s">
        <v>1851</v>
      </c>
      <c r="L367" s="143" t="str">
        <f t="shared" si="101"/>
        <v>Other</v>
      </c>
      <c r="M367" s="143" t="s">
        <v>343</v>
      </c>
      <c r="N367" s="143" t="s">
        <v>90</v>
      </c>
      <c r="O367" s="143" t="str">
        <f t="shared" si="103"/>
        <v/>
      </c>
      <c r="P367" s="149" t="str">
        <f t="shared" si="104"/>
        <v/>
      </c>
      <c r="Q367" s="149" t="str">
        <f t="shared" si="105"/>
        <v/>
      </c>
      <c r="R367" s="153" t="s">
        <v>343</v>
      </c>
      <c r="S367" s="149" t="s">
        <v>343</v>
      </c>
      <c r="T367" s="268" t="s">
        <v>343</v>
      </c>
      <c r="U367" s="149" t="s">
        <v>343</v>
      </c>
      <c r="V367" s="143" t="s">
        <v>1852</v>
      </c>
      <c r="W367" s="143" t="s">
        <v>1850</v>
      </c>
      <c r="X367" s="143"/>
      <c r="Y367" s="143" t="s">
        <v>1850</v>
      </c>
      <c r="Z367" s="12"/>
      <c r="AA367" s="143"/>
      <c r="AB367" s="143"/>
      <c r="AC367" s="143"/>
      <c r="AD367" s="143"/>
      <c r="AE367" s="143"/>
      <c r="AF367" s="143"/>
      <c r="AG367" s="143"/>
      <c r="AH367" s="154"/>
      <c r="AI367" s="143">
        <f t="shared" ca="1" si="106"/>
        <v>25</v>
      </c>
      <c r="AJ367" s="143" t="str">
        <f t="shared" si="107"/>
        <v>Pending</v>
      </c>
      <c r="AK367" s="154"/>
      <c r="AL367" s="155"/>
      <c r="AM367" s="154"/>
      <c r="AN367" s="143"/>
      <c r="AO367" s="155"/>
      <c r="AP367" s="156"/>
      <c r="AQ367" s="141"/>
      <c r="AV367" s="146"/>
    </row>
    <row r="368" spans="1:48" ht="89.25" hidden="1" x14ac:dyDescent="0.25">
      <c r="A368" s="176" t="s">
        <v>111</v>
      </c>
      <c r="B368" s="144" t="s">
        <v>140</v>
      </c>
      <c r="C368" s="144" t="s">
        <v>1854</v>
      </c>
      <c r="D368" s="144" t="s">
        <v>211</v>
      </c>
      <c r="E368" s="144" t="s">
        <v>190</v>
      </c>
      <c r="F368" s="143" t="s">
        <v>1842</v>
      </c>
      <c r="G368" s="177">
        <v>46009</v>
      </c>
      <c r="H368" s="178">
        <f>MONTH(Table1[[#This Row],[Received Date]])</f>
        <v>12</v>
      </c>
      <c r="I368" s="178">
        <f>YEAR(Table1[[#This Row],[Received Date]])</f>
        <v>2025</v>
      </c>
      <c r="J368" s="155" t="s">
        <v>343</v>
      </c>
      <c r="K368" s="143" t="s">
        <v>1873</v>
      </c>
      <c r="L368" s="144" t="str">
        <f t="shared" si="101"/>
        <v>Other</v>
      </c>
      <c r="M368" s="144" t="s">
        <v>343</v>
      </c>
      <c r="N368" s="144" t="s">
        <v>111</v>
      </c>
      <c r="O368" s="144" t="str">
        <f t="shared" si="103"/>
        <v/>
      </c>
      <c r="P368" s="178" t="str">
        <f t="shared" si="104"/>
        <v/>
      </c>
      <c r="Q368" s="178" t="str">
        <f t="shared" si="105"/>
        <v/>
      </c>
      <c r="R368" s="182" t="s">
        <v>343</v>
      </c>
      <c r="S368" s="178" t="s">
        <v>343</v>
      </c>
      <c r="T368" s="271" t="s">
        <v>343</v>
      </c>
      <c r="U368" s="178" t="s">
        <v>343</v>
      </c>
      <c r="V368" s="144" t="s">
        <v>1833</v>
      </c>
      <c r="W368" s="144" t="s">
        <v>152</v>
      </c>
      <c r="X368" s="144"/>
      <c r="Y368" s="144" t="s">
        <v>1832</v>
      </c>
      <c r="Z368" s="144" t="s">
        <v>343</v>
      </c>
      <c r="AA368" s="144"/>
      <c r="AB368" s="144"/>
      <c r="AC368" s="144"/>
      <c r="AD368" s="144"/>
      <c r="AE368" s="144"/>
      <c r="AF368" s="144"/>
      <c r="AG368" s="144"/>
      <c r="AH368" s="157"/>
      <c r="AI368" s="144">
        <f t="shared" ca="1" si="106"/>
        <v>25</v>
      </c>
      <c r="AJ368" s="144" t="str">
        <f t="shared" si="107"/>
        <v>Pending</v>
      </c>
      <c r="AK368" s="157"/>
      <c r="AL368" s="175"/>
      <c r="AM368" s="144"/>
      <c r="AN368" s="157"/>
      <c r="AO368" s="144"/>
      <c r="AP368" s="234"/>
      <c r="AQ368" s="141"/>
    </row>
    <row r="369" spans="1:43" ht="114.75" hidden="1" x14ac:dyDescent="0.25">
      <c r="A369" s="176" t="s">
        <v>87</v>
      </c>
      <c r="B369" s="144" t="s">
        <v>140</v>
      </c>
      <c r="C369" s="148" t="s">
        <v>213</v>
      </c>
      <c r="D369" s="144" t="s">
        <v>211</v>
      </c>
      <c r="E369" s="144" t="s">
        <v>190</v>
      </c>
      <c r="F369" s="144" t="s">
        <v>191</v>
      </c>
      <c r="G369" s="177">
        <v>45999</v>
      </c>
      <c r="H369" s="178">
        <f>MONTH(Table1[[#This Row],[Received Date]])</f>
        <v>12</v>
      </c>
      <c r="I369" s="178">
        <f>YEAR(Table1[[#This Row],[Received Date]])</f>
        <v>2025</v>
      </c>
      <c r="J369" s="155" t="s">
        <v>343</v>
      </c>
      <c r="K369" s="143" t="s">
        <v>215</v>
      </c>
      <c r="L369" s="144" t="str">
        <f t="shared" si="101"/>
        <v>Other</v>
      </c>
      <c r="M369" s="144" t="s">
        <v>97</v>
      </c>
      <c r="N369" s="144" t="s">
        <v>1872</v>
      </c>
      <c r="O369" s="144" t="str">
        <f t="shared" si="103"/>
        <v/>
      </c>
      <c r="P369" s="178" t="str">
        <f t="shared" si="104"/>
        <v/>
      </c>
      <c r="Q369" s="178" t="str">
        <f t="shared" si="105"/>
        <v/>
      </c>
      <c r="R369" s="182" t="str">
        <f>IF(OR(O369="Email",P369=2, Q369=8), "don't count", "count")</f>
        <v>count</v>
      </c>
      <c r="S369" s="178" t="s">
        <v>97</v>
      </c>
      <c r="T369" s="278" t="s">
        <v>97</v>
      </c>
      <c r="U369" s="178">
        <v>1</v>
      </c>
      <c r="V369" s="144" t="s">
        <v>216</v>
      </c>
      <c r="W369" s="144" t="s">
        <v>220</v>
      </c>
      <c r="X369" s="144"/>
      <c r="Y369" s="144"/>
      <c r="Z369" s="235"/>
      <c r="AA369" s="144"/>
      <c r="AB369" s="144"/>
      <c r="AC369" s="144"/>
      <c r="AD369" s="144"/>
      <c r="AE369" s="144"/>
      <c r="AF369" s="144"/>
      <c r="AG369" s="144"/>
      <c r="AH369" s="157"/>
      <c r="AI369" s="144">
        <f t="shared" ca="1" si="106"/>
        <v>35</v>
      </c>
      <c r="AJ369" s="144" t="str">
        <f t="shared" si="107"/>
        <v>Pending</v>
      </c>
      <c r="AK369" s="157"/>
      <c r="AL369" s="175"/>
      <c r="AM369" s="157"/>
      <c r="AN369" s="144"/>
      <c r="AO369" s="175"/>
      <c r="AP369" s="186"/>
      <c r="AQ369" s="141"/>
    </row>
    <row r="370" spans="1:43" ht="89.25" hidden="1" x14ac:dyDescent="0.25">
      <c r="A370" s="176" t="s">
        <v>111</v>
      </c>
      <c r="B370" s="144" t="s">
        <v>128</v>
      </c>
      <c r="C370" s="148" t="s">
        <v>1860</v>
      </c>
      <c r="D370" s="144" t="s">
        <v>89</v>
      </c>
      <c r="E370" s="144" t="s">
        <v>54</v>
      </c>
      <c r="F370" s="144" t="s">
        <v>222</v>
      </c>
      <c r="G370" s="177">
        <v>46010</v>
      </c>
      <c r="H370" s="178">
        <f>MONTH(Table1[[#This Row],[Received Date]])</f>
        <v>12</v>
      </c>
      <c r="I370" s="178">
        <f>YEAR(Table1[[#This Row],[Received Date]])</f>
        <v>2025</v>
      </c>
      <c r="J370" s="143" t="s">
        <v>1889</v>
      </c>
      <c r="K370" s="143" t="s">
        <v>341</v>
      </c>
      <c r="L370" s="144" t="str">
        <f t="shared" si="101"/>
        <v>Other</v>
      </c>
      <c r="M370" s="144">
        <v>46010</v>
      </c>
      <c r="N370" s="144" t="s">
        <v>111</v>
      </c>
      <c r="O370" s="144" t="str">
        <f t="shared" si="103"/>
        <v/>
      </c>
      <c r="P370" s="178" t="str">
        <f t="shared" si="104"/>
        <v/>
      </c>
      <c r="Q370" s="178" t="str">
        <f t="shared" si="105"/>
        <v/>
      </c>
      <c r="R370" s="182" t="str">
        <f>IF(OR(O370="Email",P370=2, Q370=8), "don't count", "count")</f>
        <v>count</v>
      </c>
      <c r="S370" s="178"/>
      <c r="T370" s="271"/>
      <c r="U370" s="178"/>
      <c r="V370" s="144" t="s">
        <v>1886</v>
      </c>
      <c r="W370" s="144" t="s">
        <v>114</v>
      </c>
      <c r="X370" s="144"/>
      <c r="Y370" s="144"/>
      <c r="Z370" s="144"/>
      <c r="AA370" s="144"/>
      <c r="AB370" s="144"/>
      <c r="AC370" s="144"/>
      <c r="AD370" s="144"/>
      <c r="AE370" s="144"/>
      <c r="AF370" s="144"/>
      <c r="AG370" s="144"/>
      <c r="AH370" s="157"/>
      <c r="AI370" s="144">
        <f t="shared" ca="1" si="106"/>
        <v>24</v>
      </c>
      <c r="AJ370" s="144" t="str">
        <f t="shared" si="107"/>
        <v>Pending</v>
      </c>
      <c r="AK370" s="157"/>
      <c r="AL370" s="175"/>
      <c r="AM370" s="144"/>
      <c r="AN370" s="157"/>
      <c r="AO370" s="144"/>
      <c r="AP370" s="234"/>
      <c r="AQ370" s="141"/>
    </row>
    <row r="371" spans="1:43" ht="89.25" hidden="1" x14ac:dyDescent="0.25">
      <c r="A371" s="238" t="s">
        <v>111</v>
      </c>
      <c r="B371" s="239" t="s">
        <v>140</v>
      </c>
      <c r="C371" s="148" t="s">
        <v>1865</v>
      </c>
      <c r="D371" s="239" t="s">
        <v>89</v>
      </c>
      <c r="E371" s="239" t="s">
        <v>54</v>
      </c>
      <c r="F371" s="239" t="s">
        <v>222</v>
      </c>
      <c r="G371" s="240">
        <v>46013</v>
      </c>
      <c r="H371" s="149">
        <f>MONTH(Table1[[#This Row],[Received Date]])</f>
        <v>12</v>
      </c>
      <c r="I371" s="149">
        <f>YEAR(Table1[[#This Row],[Received Date]])</f>
        <v>2025</v>
      </c>
      <c r="J371" s="143" t="s">
        <v>1200</v>
      </c>
      <c r="K371" s="143" t="s">
        <v>212</v>
      </c>
      <c r="L371" s="144" t="str">
        <f t="shared" si="101"/>
        <v>Axle</v>
      </c>
      <c r="M371" s="144">
        <v>520608</v>
      </c>
      <c r="N371" s="144" t="s">
        <v>113</v>
      </c>
      <c r="O371" s="144"/>
      <c r="P371" s="178"/>
      <c r="Q371" s="178"/>
      <c r="R371" s="182" t="s">
        <v>122</v>
      </c>
      <c r="S371" s="149">
        <v>513</v>
      </c>
      <c r="T371" s="277">
        <v>45992</v>
      </c>
      <c r="U371" s="178">
        <v>1</v>
      </c>
      <c r="V371" s="144" t="s">
        <v>1880</v>
      </c>
      <c r="W371" s="239" t="s">
        <v>114</v>
      </c>
      <c r="X371" s="143" t="s">
        <v>1950</v>
      </c>
      <c r="Y371" s="143" t="s">
        <v>1535</v>
      </c>
      <c r="Z371" s="143" t="s">
        <v>1881</v>
      </c>
      <c r="AA371" s="143" t="s">
        <v>1882</v>
      </c>
      <c r="AB371" s="143" t="s">
        <v>1883</v>
      </c>
      <c r="AC371" s="143" t="s">
        <v>97</v>
      </c>
      <c r="AD371" s="143" t="s">
        <v>97</v>
      </c>
      <c r="AE371" s="239"/>
      <c r="AF371" s="239"/>
      <c r="AG371" s="239"/>
      <c r="AH371" s="241"/>
      <c r="AI371" s="239">
        <f t="shared" ref="AI371:AI434" ca="1" si="108">IF(ISBLANK(G371), "",IF(ISBLANK(AK371), TODAY()-G371, "Closed"))</f>
        <v>21</v>
      </c>
      <c r="AJ371" s="239" t="str">
        <f t="shared" ref="AJ371:AJ434" si="109">IF(ISBLANK(G371),"", IF(ISBLANK(AK371), "Pending", DATEDIF(G371,AK371,"d")))</f>
        <v>Pending</v>
      </c>
      <c r="AK371" s="241"/>
      <c r="AL371" s="244"/>
      <c r="AM371" s="239"/>
      <c r="AN371" s="241"/>
      <c r="AO371" s="239"/>
      <c r="AP371" s="245"/>
      <c r="AQ371" s="141"/>
    </row>
    <row r="372" spans="1:43" ht="127.5" hidden="1" x14ac:dyDescent="0.25">
      <c r="A372" s="238" t="s">
        <v>111</v>
      </c>
      <c r="B372" s="239" t="s">
        <v>140</v>
      </c>
      <c r="C372" s="148" t="s">
        <v>1867</v>
      </c>
      <c r="D372" s="239" t="s">
        <v>89</v>
      </c>
      <c r="E372" s="239" t="s">
        <v>54</v>
      </c>
      <c r="F372" s="239" t="s">
        <v>222</v>
      </c>
      <c r="G372" s="240">
        <v>46013</v>
      </c>
      <c r="H372" s="149">
        <f>MONTH(Table1[[#This Row],[Received Date]])</f>
        <v>12</v>
      </c>
      <c r="I372" s="149">
        <f>YEAR(Table1[[#This Row],[Received Date]])</f>
        <v>2025</v>
      </c>
      <c r="J372" s="143" t="s">
        <v>1200</v>
      </c>
      <c r="K372" s="143" t="s">
        <v>212</v>
      </c>
      <c r="L372" s="144" t="str">
        <f t="shared" si="101"/>
        <v>Axle</v>
      </c>
      <c r="M372" s="144">
        <v>520609</v>
      </c>
      <c r="N372" s="144" t="s">
        <v>113</v>
      </c>
      <c r="O372" s="144"/>
      <c r="P372" s="178"/>
      <c r="Q372" s="178"/>
      <c r="R372" s="182" t="s">
        <v>122</v>
      </c>
      <c r="S372" s="149">
        <v>513783</v>
      </c>
      <c r="T372" s="277">
        <v>45992</v>
      </c>
      <c r="U372" s="178">
        <v>1</v>
      </c>
      <c r="V372" s="144" t="s">
        <v>1884</v>
      </c>
      <c r="W372" s="239" t="s">
        <v>114</v>
      </c>
      <c r="X372" s="143" t="s">
        <v>288</v>
      </c>
      <c r="Y372" s="143" t="s">
        <v>1535</v>
      </c>
      <c r="Z372" s="143" t="s">
        <v>1881</v>
      </c>
      <c r="AA372" s="143" t="s">
        <v>1929</v>
      </c>
      <c r="AB372" s="143" t="s">
        <v>1885</v>
      </c>
      <c r="AC372" s="143" t="s">
        <v>97</v>
      </c>
      <c r="AD372" s="143" t="s">
        <v>97</v>
      </c>
      <c r="AE372" s="239"/>
      <c r="AF372" s="239"/>
      <c r="AG372" s="239"/>
      <c r="AH372" s="241"/>
      <c r="AI372" s="239">
        <f t="shared" ca="1" si="108"/>
        <v>21</v>
      </c>
      <c r="AJ372" s="239" t="str">
        <f t="shared" si="109"/>
        <v>Pending</v>
      </c>
      <c r="AK372" s="241"/>
      <c r="AL372" s="244"/>
      <c r="AM372" s="239"/>
      <c r="AN372" s="154" t="s">
        <v>1939</v>
      </c>
      <c r="AO372" s="239"/>
      <c r="AP372" s="245"/>
      <c r="AQ372" s="141"/>
    </row>
    <row r="373" spans="1:43" ht="89.25" x14ac:dyDescent="0.25">
      <c r="A373" s="238" t="s">
        <v>111</v>
      </c>
      <c r="B373" s="239" t="s">
        <v>140</v>
      </c>
      <c r="C373" s="148" t="s">
        <v>1869</v>
      </c>
      <c r="D373" s="239" t="s">
        <v>89</v>
      </c>
      <c r="E373" s="239" t="s">
        <v>54</v>
      </c>
      <c r="F373" s="239" t="s">
        <v>222</v>
      </c>
      <c r="G373" s="240">
        <v>46014</v>
      </c>
      <c r="H373" s="149">
        <f>MONTH(Table1[[#This Row],[Received Date]])</f>
        <v>12</v>
      </c>
      <c r="I373" s="149">
        <f>YEAR(Table1[[#This Row],[Received Date]])</f>
        <v>2025</v>
      </c>
      <c r="J373" s="143" t="s">
        <v>1059</v>
      </c>
      <c r="K373" s="143" t="s">
        <v>212</v>
      </c>
      <c r="L373" s="144" t="str">
        <f t="shared" si="101"/>
        <v>Axle</v>
      </c>
      <c r="M373" s="144" t="s">
        <v>1887</v>
      </c>
      <c r="N373" s="144" t="s">
        <v>113</v>
      </c>
      <c r="O373" s="144"/>
      <c r="P373" s="178"/>
      <c r="Q373" s="178"/>
      <c r="R373" s="182" t="s">
        <v>122</v>
      </c>
      <c r="S373" s="149">
        <v>513741</v>
      </c>
      <c r="T373" s="277">
        <v>45992</v>
      </c>
      <c r="U373" s="149">
        <v>1</v>
      </c>
      <c r="V373" s="143" t="s">
        <v>1936</v>
      </c>
      <c r="W373" s="143" t="s">
        <v>114</v>
      </c>
      <c r="X373" s="143" t="s">
        <v>136</v>
      </c>
      <c r="Y373" s="143" t="s">
        <v>1542</v>
      </c>
      <c r="Z373" s="12"/>
      <c r="AA373" s="143" t="s">
        <v>1891</v>
      </c>
      <c r="AB373" s="143" t="s">
        <v>1544</v>
      </c>
      <c r="AC373" s="143" t="s">
        <v>97</v>
      </c>
      <c r="AD373" s="143" t="s">
        <v>97</v>
      </c>
      <c r="AE373" s="239"/>
      <c r="AF373" s="239"/>
      <c r="AG373" s="239"/>
      <c r="AH373" s="241"/>
      <c r="AI373" s="239">
        <f t="shared" ca="1" si="108"/>
        <v>20</v>
      </c>
      <c r="AJ373" s="239" t="str">
        <f t="shared" si="109"/>
        <v>Pending</v>
      </c>
      <c r="AK373" s="241"/>
      <c r="AL373" s="244"/>
      <c r="AM373" s="239"/>
      <c r="AN373" s="241"/>
      <c r="AO373" s="239"/>
      <c r="AP373" s="245"/>
      <c r="AQ373" s="141"/>
    </row>
    <row r="374" spans="1:43" ht="89.25" x14ac:dyDescent="0.25">
      <c r="A374" s="238" t="s">
        <v>111</v>
      </c>
      <c r="B374" s="239" t="s">
        <v>140</v>
      </c>
      <c r="C374" s="148" t="s">
        <v>1874</v>
      </c>
      <c r="D374" s="239" t="s">
        <v>89</v>
      </c>
      <c r="E374" s="239" t="s">
        <v>54</v>
      </c>
      <c r="F374" s="239" t="s">
        <v>222</v>
      </c>
      <c r="G374" s="240">
        <v>46014</v>
      </c>
      <c r="H374" s="149">
        <f>MONTH(Table1[[#This Row],[Received Date]])</f>
        <v>12</v>
      </c>
      <c r="I374" s="149">
        <f>YEAR(Table1[[#This Row],[Received Date]])</f>
        <v>2025</v>
      </c>
      <c r="J374" s="143" t="s">
        <v>1159</v>
      </c>
      <c r="K374" s="143" t="s">
        <v>212</v>
      </c>
      <c r="L374" s="144" t="str">
        <f t="shared" si="101"/>
        <v>Axle</v>
      </c>
      <c r="M374" s="144" t="s">
        <v>1888</v>
      </c>
      <c r="N374" s="144" t="s">
        <v>113</v>
      </c>
      <c r="O374" s="144"/>
      <c r="P374" s="178"/>
      <c r="Q374" s="178"/>
      <c r="R374" s="182" t="s">
        <v>122</v>
      </c>
      <c r="S374" s="149">
        <v>514</v>
      </c>
      <c r="T374" s="277">
        <v>45992</v>
      </c>
      <c r="U374" s="149">
        <v>1</v>
      </c>
      <c r="V374" s="143" t="s">
        <v>1937</v>
      </c>
      <c r="W374" s="143" t="s">
        <v>114</v>
      </c>
      <c r="X374" s="143" t="s">
        <v>136</v>
      </c>
      <c r="Y374" s="143" t="s">
        <v>1542</v>
      </c>
      <c r="Z374" s="12"/>
      <c r="AA374" s="143" t="s">
        <v>1890</v>
      </c>
      <c r="AB374" s="143" t="s">
        <v>1544</v>
      </c>
      <c r="AC374" s="143" t="s">
        <v>97</v>
      </c>
      <c r="AD374" s="143" t="s">
        <v>97</v>
      </c>
      <c r="AE374" s="239"/>
      <c r="AF374" s="239"/>
      <c r="AG374" s="239"/>
      <c r="AH374" s="241"/>
      <c r="AI374" s="239">
        <f t="shared" ca="1" si="108"/>
        <v>20</v>
      </c>
      <c r="AJ374" s="239" t="str">
        <f t="shared" si="109"/>
        <v>Pending</v>
      </c>
      <c r="AK374" s="241"/>
      <c r="AL374" s="244"/>
      <c r="AM374" s="239"/>
      <c r="AN374" s="241"/>
      <c r="AO374" s="239"/>
      <c r="AP374" s="245"/>
      <c r="AQ374" s="141"/>
    </row>
    <row r="375" spans="1:43" ht="89.25" hidden="1" x14ac:dyDescent="0.25">
      <c r="A375" s="260" t="s">
        <v>111</v>
      </c>
      <c r="B375" s="260" t="s">
        <v>140</v>
      </c>
      <c r="C375" s="264" t="s">
        <v>1896</v>
      </c>
      <c r="D375" s="260" t="s">
        <v>89</v>
      </c>
      <c r="E375" s="260" t="s">
        <v>54</v>
      </c>
      <c r="F375" s="260" t="s">
        <v>91</v>
      </c>
      <c r="G375" s="261">
        <v>46022</v>
      </c>
      <c r="H375" s="263">
        <f>MONTH(Table1[[#This Row],[Received Date]])</f>
        <v>12</v>
      </c>
      <c r="I375" s="263">
        <f>YEAR(Table1[[#This Row],[Received Date]])</f>
        <v>2025</v>
      </c>
      <c r="J375" s="256" t="s">
        <v>236</v>
      </c>
      <c r="K375" s="239" t="s">
        <v>234</v>
      </c>
      <c r="L375" s="247" t="str">
        <f t="shared" si="101"/>
        <v>Control Box</v>
      </c>
      <c r="M375" s="260"/>
      <c r="N375" s="260" t="s">
        <v>494</v>
      </c>
      <c r="O375" s="260" t="str">
        <f>IF(ISNUMBER(SEARCH("mail",M375)), "Email", "")</f>
        <v/>
      </c>
      <c r="P375" s="263" t="str">
        <f>IF(AND(200000&lt;M375,M375&lt;299999), 2, "")</f>
        <v/>
      </c>
      <c r="Q375" s="263" t="str">
        <f>IF(AND(800000&lt;M375,M375&lt;899999), 8, "")</f>
        <v/>
      </c>
      <c r="R375" s="262" t="str">
        <f>IF(OR(O375="Email",P375=2, Q375=8), "don't count", "count")</f>
        <v>count</v>
      </c>
      <c r="S375" s="263" t="s">
        <v>1892</v>
      </c>
      <c r="T375" s="270" t="s">
        <v>1893</v>
      </c>
      <c r="U375" s="263">
        <v>6</v>
      </c>
      <c r="V375" s="260" t="s">
        <v>1894</v>
      </c>
      <c r="W375" s="260" t="s">
        <v>102</v>
      </c>
      <c r="X375" s="260" t="s">
        <v>1193</v>
      </c>
      <c r="Y375" s="260" t="s">
        <v>1895</v>
      </c>
      <c r="Z375" s="260"/>
      <c r="AA375" s="260"/>
      <c r="AB375" s="260"/>
      <c r="AC375" s="260"/>
      <c r="AD375" s="260"/>
      <c r="AE375" s="260"/>
      <c r="AF375" s="260"/>
      <c r="AG375" s="260"/>
      <c r="AH375" s="241"/>
      <c r="AI375" s="239">
        <f t="shared" ca="1" si="108"/>
        <v>12</v>
      </c>
      <c r="AJ375" s="239" t="str">
        <f t="shared" si="109"/>
        <v>Pending</v>
      </c>
      <c r="AK375" s="241"/>
      <c r="AL375" s="244"/>
      <c r="AM375" s="239"/>
      <c r="AN375" s="241"/>
      <c r="AO375" s="239"/>
      <c r="AP375" s="245"/>
      <c r="AQ375" s="141"/>
    </row>
    <row r="376" spans="1:43" ht="270.39999999999998" hidden="1" customHeight="1" x14ac:dyDescent="0.25">
      <c r="A376" s="238" t="s">
        <v>111</v>
      </c>
      <c r="B376" s="239" t="s">
        <v>140</v>
      </c>
      <c r="C376" s="148" t="s">
        <v>1897</v>
      </c>
      <c r="D376" s="239" t="s">
        <v>1898</v>
      </c>
      <c r="E376" s="239" t="s">
        <v>90</v>
      </c>
      <c r="F376" s="239" t="s">
        <v>191</v>
      </c>
      <c r="G376" s="240">
        <v>46022</v>
      </c>
      <c r="H376" s="149">
        <f>MONTH(Table1[[#This Row],[Received Date]])</f>
        <v>12</v>
      </c>
      <c r="I376" s="149">
        <f>YEAR(Table1[[#This Row],[Received Date]])</f>
        <v>2025</v>
      </c>
      <c r="J376" s="256" t="s">
        <v>1899</v>
      </c>
      <c r="K376" s="239" t="s">
        <v>212</v>
      </c>
      <c r="L376" s="239" t="str">
        <f t="shared" si="101"/>
        <v>Axle</v>
      </c>
      <c r="M376" s="239" t="s">
        <v>1900</v>
      </c>
      <c r="N376" s="239" t="s">
        <v>113</v>
      </c>
      <c r="O376" s="239" t="str">
        <f t="shared" ref="O376:O434" si="110">IF(ISNUMBER(SEARCH("mail",M376)), "Email", "")</f>
        <v/>
      </c>
      <c r="P376" s="242" t="str">
        <f t="shared" ref="P376:P434" si="111">IF(AND(200000&lt;M376,M376&lt;299999), 2, "")</f>
        <v/>
      </c>
      <c r="Q376" s="242" t="str">
        <f t="shared" ref="Q376:Q434" si="112">IF(AND(800000&lt;M376,M376&lt;899999), 8, "")</f>
        <v/>
      </c>
      <c r="R376" s="243" t="s">
        <v>343</v>
      </c>
      <c r="S376" s="242">
        <v>514194</v>
      </c>
      <c r="T376" s="279" t="s">
        <v>1901</v>
      </c>
      <c r="U376" s="242">
        <v>1</v>
      </c>
      <c r="V376" s="143" t="s">
        <v>1902</v>
      </c>
      <c r="W376" s="239" t="s">
        <v>948</v>
      </c>
      <c r="X376" s="239" t="s">
        <v>388</v>
      </c>
      <c r="Y376" s="143" t="s">
        <v>1847</v>
      </c>
      <c r="Z376" s="143"/>
      <c r="AA376" s="285" t="s">
        <v>1938</v>
      </c>
      <c r="AB376" s="143" t="s">
        <v>1922</v>
      </c>
      <c r="AC376" s="143"/>
      <c r="AD376" s="143"/>
      <c r="AE376" s="239"/>
      <c r="AF376" s="239"/>
      <c r="AG376" s="239"/>
      <c r="AH376" s="241"/>
      <c r="AI376" s="239">
        <f t="shared" ca="1" si="108"/>
        <v>12</v>
      </c>
      <c r="AJ376" s="239" t="str">
        <f t="shared" si="109"/>
        <v>Pending</v>
      </c>
      <c r="AK376" s="241"/>
      <c r="AL376" s="244"/>
      <c r="AM376" s="239"/>
      <c r="AN376" s="241"/>
      <c r="AO376" s="239"/>
      <c r="AP376" s="245"/>
      <c r="AQ376" s="141"/>
    </row>
    <row r="377" spans="1:43" ht="89.25" hidden="1" x14ac:dyDescent="0.25">
      <c r="A377" s="238" t="s">
        <v>111</v>
      </c>
      <c r="B377" s="239" t="s">
        <v>140</v>
      </c>
      <c r="C377" s="148" t="s">
        <v>1903</v>
      </c>
      <c r="D377" s="239" t="s">
        <v>89</v>
      </c>
      <c r="E377" s="239" t="s">
        <v>54</v>
      </c>
      <c r="F377" s="239" t="s">
        <v>222</v>
      </c>
      <c r="G377" s="240">
        <v>46027</v>
      </c>
      <c r="H377" s="149">
        <f>MONTH(Table1[[#This Row],[Received Date]])</f>
        <v>1</v>
      </c>
      <c r="I377" s="149">
        <f>YEAR(Table1[[#This Row],[Received Date]])</f>
        <v>2026</v>
      </c>
      <c r="J377" s="143" t="s">
        <v>1059</v>
      </c>
      <c r="K377" s="143" t="s">
        <v>1904</v>
      </c>
      <c r="L377" s="144" t="str">
        <f t="shared" si="101"/>
        <v>Axle</v>
      </c>
      <c r="M377" s="144">
        <v>520623</v>
      </c>
      <c r="N377" s="144" t="s">
        <v>113</v>
      </c>
      <c r="O377" s="144" t="str">
        <f t="shared" si="110"/>
        <v/>
      </c>
      <c r="P377" s="178" t="str">
        <f t="shared" si="111"/>
        <v/>
      </c>
      <c r="Q377" s="178" t="str">
        <f t="shared" si="112"/>
        <v/>
      </c>
      <c r="R377" s="182" t="str">
        <f>IF(OR(O377="Email",P377=2, Q377=8), "don't count", "count")</f>
        <v>count</v>
      </c>
      <c r="S377" s="178">
        <v>513740</v>
      </c>
      <c r="T377" s="279" t="s">
        <v>1901</v>
      </c>
      <c r="U377" s="178">
        <v>1</v>
      </c>
      <c r="V377" s="144" t="s">
        <v>1905</v>
      </c>
      <c r="W377" s="144" t="s">
        <v>114</v>
      </c>
      <c r="X377" s="144" t="s">
        <v>931</v>
      </c>
      <c r="Y377" s="144" t="s">
        <v>1542</v>
      </c>
      <c r="Z377" s="144" t="s">
        <v>1881</v>
      </c>
      <c r="AA377" s="143" t="s">
        <v>1924</v>
      </c>
      <c r="AB377" s="143" t="s">
        <v>1923</v>
      </c>
      <c r="AC377" s="143" t="s">
        <v>97</v>
      </c>
      <c r="AD377" s="143" t="s">
        <v>97</v>
      </c>
      <c r="AE377" s="239"/>
      <c r="AF377" s="239"/>
      <c r="AG377" s="239"/>
      <c r="AH377" s="241"/>
      <c r="AI377" s="239">
        <f t="shared" ca="1" si="108"/>
        <v>7</v>
      </c>
      <c r="AJ377" s="239" t="str">
        <f t="shared" si="109"/>
        <v>Pending</v>
      </c>
      <c r="AK377" s="241"/>
      <c r="AL377" s="244"/>
      <c r="AM377" s="239"/>
      <c r="AN377" s="241"/>
      <c r="AO377" s="239"/>
      <c r="AP377" s="245"/>
      <c r="AQ377" s="141"/>
    </row>
    <row r="378" spans="1:43" ht="53.1" hidden="1" customHeight="1" x14ac:dyDescent="0.25">
      <c r="A378" s="238" t="s">
        <v>87</v>
      </c>
      <c r="B378" s="239" t="s">
        <v>140</v>
      </c>
      <c r="C378" s="148" t="s">
        <v>1906</v>
      </c>
      <c r="D378" s="239" t="s">
        <v>211</v>
      </c>
      <c r="E378" s="239" t="s">
        <v>190</v>
      </c>
      <c r="F378" s="239" t="s">
        <v>191</v>
      </c>
      <c r="G378" s="240">
        <v>46003</v>
      </c>
      <c r="H378" s="149">
        <f>MONTH(Table1[[#This Row],[Received Date]])</f>
        <v>12</v>
      </c>
      <c r="I378" s="149">
        <f>YEAR(Table1[[#This Row],[Received Date]])</f>
        <v>2025</v>
      </c>
      <c r="J378" s="255" t="s">
        <v>97</v>
      </c>
      <c r="K378" s="255" t="s">
        <v>97</v>
      </c>
      <c r="L378" s="257" t="str">
        <f t="shared" si="101"/>
        <v>Other</v>
      </c>
      <c r="M378" s="257" t="s">
        <v>97</v>
      </c>
      <c r="N378" s="257" t="s">
        <v>97</v>
      </c>
      <c r="O378" s="257" t="str">
        <f>IF(ISNUMBER(SEARCH("mail",M378)), "Email", "")</f>
        <v/>
      </c>
      <c r="P378" s="258" t="str">
        <f>IF(AND(200000&lt;M378,M378&lt;299999), 2, "")</f>
        <v/>
      </c>
      <c r="Q378" s="258" t="str">
        <f>IF(AND(800000&lt;M378,M378&lt;899999), 8, "")</f>
        <v/>
      </c>
      <c r="R378" s="259" t="s">
        <v>97</v>
      </c>
      <c r="S378" s="258" t="s">
        <v>97</v>
      </c>
      <c r="T378" s="279" t="s">
        <v>97</v>
      </c>
      <c r="U378" s="258">
        <v>1</v>
      </c>
      <c r="V378" s="143" t="s">
        <v>1908</v>
      </c>
      <c r="W378" s="239" t="s">
        <v>220</v>
      </c>
      <c r="X378" s="239" t="s">
        <v>211</v>
      </c>
      <c r="Y378" s="143" t="s">
        <v>221</v>
      </c>
      <c r="Z378" s="143" t="s">
        <v>1881</v>
      </c>
      <c r="AA378" s="255" t="s">
        <v>1907</v>
      </c>
      <c r="AB378" s="255" t="s">
        <v>1907</v>
      </c>
      <c r="AC378" s="143" t="s">
        <v>97</v>
      </c>
      <c r="AD378" s="143" t="s">
        <v>97</v>
      </c>
      <c r="AE378" s="239"/>
      <c r="AF378" s="239"/>
      <c r="AG378" s="239"/>
      <c r="AH378" s="241"/>
      <c r="AI378" s="239">
        <f t="shared" ca="1" si="108"/>
        <v>31</v>
      </c>
      <c r="AJ378" s="239" t="str">
        <f t="shared" si="109"/>
        <v>Pending</v>
      </c>
      <c r="AK378" s="241"/>
      <c r="AL378" s="244"/>
      <c r="AM378" s="239"/>
      <c r="AN378" s="241"/>
      <c r="AO378" s="239"/>
      <c r="AP378" s="245"/>
      <c r="AQ378" s="141"/>
    </row>
    <row r="379" spans="1:43" ht="89.25" hidden="1" x14ac:dyDescent="0.25">
      <c r="A379" s="151" t="s">
        <v>111</v>
      </c>
      <c r="B379" s="143" t="s">
        <v>140</v>
      </c>
      <c r="C379" s="148" t="s">
        <v>1909</v>
      </c>
      <c r="D379" s="239" t="s">
        <v>89</v>
      </c>
      <c r="E379" s="239" t="s">
        <v>54</v>
      </c>
      <c r="F379" s="239" t="s">
        <v>222</v>
      </c>
      <c r="G379" s="240">
        <v>46027</v>
      </c>
      <c r="H379" s="149">
        <f>MONTH(Table1[[#This Row],[Received Date]])</f>
        <v>1</v>
      </c>
      <c r="I379" s="149">
        <f>YEAR(Table1[[#This Row],[Received Date]])</f>
        <v>2026</v>
      </c>
      <c r="J379" s="143" t="s">
        <v>1910</v>
      </c>
      <c r="K379" s="143" t="s">
        <v>226</v>
      </c>
      <c r="L379" s="144" t="str">
        <f t="shared" si="101"/>
        <v>Deck</v>
      </c>
      <c r="M379" s="257" t="s">
        <v>1916</v>
      </c>
      <c r="N379" s="143" t="s">
        <v>113</v>
      </c>
      <c r="O379" s="239" t="str">
        <f t="shared" si="110"/>
        <v/>
      </c>
      <c r="P379" s="242" t="str">
        <f t="shared" si="111"/>
        <v/>
      </c>
      <c r="Q379" s="242" t="str">
        <f t="shared" si="112"/>
        <v/>
      </c>
      <c r="R379" s="243" t="str">
        <f t="shared" ref="R379:R434" si="113">IF(OR(O379="Email",P379=2, Q379=8), "don't count", "count")</f>
        <v>count</v>
      </c>
      <c r="S379" s="242">
        <v>513652</v>
      </c>
      <c r="T379" s="279" t="s">
        <v>1901</v>
      </c>
      <c r="U379" s="242">
        <v>1</v>
      </c>
      <c r="V379" s="143" t="s">
        <v>1917</v>
      </c>
      <c r="W379" s="143" t="s">
        <v>114</v>
      </c>
      <c r="X379" s="143" t="s">
        <v>1541</v>
      </c>
      <c r="Y379" s="143" t="s">
        <v>1542</v>
      </c>
      <c r="Z379" s="143" t="s">
        <v>97</v>
      </c>
      <c r="AA379" s="255"/>
      <c r="AB379" s="239"/>
      <c r="AC379" s="143"/>
      <c r="AD379" s="143"/>
      <c r="AE379" s="239"/>
      <c r="AF379" s="239"/>
      <c r="AG379" s="239"/>
      <c r="AH379" s="241"/>
      <c r="AI379" s="239">
        <f t="shared" ca="1" si="108"/>
        <v>7</v>
      </c>
      <c r="AJ379" s="239" t="str">
        <f t="shared" si="109"/>
        <v>Pending</v>
      </c>
      <c r="AK379" s="241"/>
      <c r="AL379" s="244"/>
      <c r="AM379" s="239"/>
      <c r="AN379" s="241"/>
      <c r="AO379" s="239"/>
      <c r="AP379" s="245"/>
      <c r="AQ379" s="141"/>
    </row>
    <row r="380" spans="1:43" ht="89.25" hidden="1" x14ac:dyDescent="0.25">
      <c r="A380" s="238" t="s">
        <v>111</v>
      </c>
      <c r="B380" s="239" t="s">
        <v>140</v>
      </c>
      <c r="C380" s="148" t="s">
        <v>1911</v>
      </c>
      <c r="D380" s="255" t="s">
        <v>89</v>
      </c>
      <c r="E380" s="239" t="s">
        <v>54</v>
      </c>
      <c r="F380" s="239" t="s">
        <v>159</v>
      </c>
      <c r="G380" s="240">
        <v>46024</v>
      </c>
      <c r="H380" s="149">
        <f>MONTH(Table1[[#This Row],[Received Date]])</f>
        <v>1</v>
      </c>
      <c r="I380" s="149">
        <f>YEAR(Table1[[#This Row],[Received Date]])</f>
        <v>2026</v>
      </c>
      <c r="J380" s="239" t="s">
        <v>1283</v>
      </c>
      <c r="K380" s="239" t="s">
        <v>181</v>
      </c>
      <c r="L380" s="247" t="str">
        <f t="shared" si="101"/>
        <v>Cab</v>
      </c>
      <c r="M380" s="257" t="s">
        <v>1912</v>
      </c>
      <c r="N380" s="239" t="s">
        <v>113</v>
      </c>
      <c r="O380" s="239" t="str">
        <f t="shared" si="110"/>
        <v/>
      </c>
      <c r="P380" s="242" t="str">
        <f t="shared" si="111"/>
        <v/>
      </c>
      <c r="Q380" s="242" t="str">
        <f t="shared" si="112"/>
        <v/>
      </c>
      <c r="R380" s="243" t="str">
        <f t="shared" si="113"/>
        <v>count</v>
      </c>
      <c r="S380" s="242">
        <v>512197</v>
      </c>
      <c r="T380" s="280">
        <v>46351</v>
      </c>
      <c r="U380" s="239">
        <v>1</v>
      </c>
      <c r="V380" s="143" t="s">
        <v>1913</v>
      </c>
      <c r="W380" s="239" t="s">
        <v>109</v>
      </c>
      <c r="X380" s="239" t="s">
        <v>1914</v>
      </c>
      <c r="Y380" s="143" t="s">
        <v>1915</v>
      </c>
      <c r="Z380" s="143" t="s">
        <v>1921</v>
      </c>
      <c r="AA380" s="143"/>
      <c r="AB380" s="239"/>
      <c r="AC380" s="143"/>
      <c r="AD380" s="143"/>
      <c r="AE380" s="239"/>
      <c r="AF380" s="239"/>
      <c r="AG380" s="239"/>
      <c r="AH380" s="241"/>
      <c r="AI380" s="239">
        <f t="shared" ca="1" si="108"/>
        <v>10</v>
      </c>
      <c r="AJ380" s="239" t="str">
        <f t="shared" si="109"/>
        <v>Pending</v>
      </c>
      <c r="AK380" s="241"/>
      <c r="AL380" s="244"/>
      <c r="AM380" s="239"/>
      <c r="AN380" s="241"/>
      <c r="AO380" s="239"/>
      <c r="AP380" s="245"/>
      <c r="AQ380" s="141"/>
    </row>
    <row r="381" spans="1:43" ht="89.25" hidden="1" x14ac:dyDescent="0.25">
      <c r="A381" s="254" t="s">
        <v>111</v>
      </c>
      <c r="B381" s="239" t="s">
        <v>140</v>
      </c>
      <c r="C381" s="148" t="s">
        <v>1918</v>
      </c>
      <c r="D381" s="255" t="s">
        <v>89</v>
      </c>
      <c r="E381" s="239" t="s">
        <v>54</v>
      </c>
      <c r="F381" s="239" t="s">
        <v>222</v>
      </c>
      <c r="G381" s="240">
        <v>46027</v>
      </c>
      <c r="H381" s="149">
        <f>MONTH(Table1[[#This Row],[Received Date]])</f>
        <v>1</v>
      </c>
      <c r="I381" s="149">
        <f>YEAR(Table1[[#This Row],[Received Date]])</f>
        <v>2026</v>
      </c>
      <c r="J381" s="265" t="s">
        <v>1919</v>
      </c>
      <c r="K381" s="239" t="s">
        <v>334</v>
      </c>
      <c r="L381" s="239" t="str">
        <f t="shared" si="101"/>
        <v>Other</v>
      </c>
      <c r="M381" s="239">
        <v>311850</v>
      </c>
      <c r="N381" s="239" t="s">
        <v>113</v>
      </c>
      <c r="O381" s="239" t="str">
        <f t="shared" si="110"/>
        <v/>
      </c>
      <c r="P381" s="242" t="str">
        <f t="shared" si="111"/>
        <v/>
      </c>
      <c r="Q381" s="242" t="str">
        <f t="shared" si="112"/>
        <v/>
      </c>
      <c r="R381" s="243" t="str">
        <f t="shared" si="113"/>
        <v>count</v>
      </c>
      <c r="S381" s="242"/>
      <c r="T381" s="280">
        <v>46351</v>
      </c>
      <c r="U381" s="242">
        <v>7</v>
      </c>
      <c r="V381" s="143" t="s">
        <v>1920</v>
      </c>
      <c r="W381" s="239" t="s">
        <v>102</v>
      </c>
      <c r="X381" s="239" t="s">
        <v>1254</v>
      </c>
      <c r="Y381" s="143" t="s">
        <v>1895</v>
      </c>
      <c r="Z381" s="143" t="s">
        <v>1921</v>
      </c>
      <c r="AA381" s="143" t="s">
        <v>1932</v>
      </c>
      <c r="AB381" s="239" t="s">
        <v>1928</v>
      </c>
      <c r="AC381" s="143"/>
      <c r="AD381" s="143"/>
      <c r="AE381" s="239"/>
      <c r="AF381" s="239"/>
      <c r="AG381" s="239"/>
      <c r="AH381" s="241"/>
      <c r="AI381" s="239">
        <f t="shared" ca="1" si="108"/>
        <v>7</v>
      </c>
      <c r="AJ381" s="239" t="str">
        <f t="shared" si="109"/>
        <v>Pending</v>
      </c>
      <c r="AK381" s="241"/>
      <c r="AL381" s="244"/>
      <c r="AM381" s="239"/>
      <c r="AN381" s="241"/>
      <c r="AO381" s="239"/>
      <c r="AP381" s="245"/>
      <c r="AQ381" s="141"/>
    </row>
    <row r="382" spans="1:43" ht="89.25" hidden="1" x14ac:dyDescent="0.25">
      <c r="A382" s="151" t="s">
        <v>111</v>
      </c>
      <c r="B382" s="143" t="s">
        <v>140</v>
      </c>
      <c r="C382" s="148" t="s">
        <v>1927</v>
      </c>
      <c r="D382" s="143" t="s">
        <v>89</v>
      </c>
      <c r="E382" s="143" t="s">
        <v>54</v>
      </c>
      <c r="F382" s="143" t="s">
        <v>222</v>
      </c>
      <c r="G382" s="240">
        <v>46028</v>
      </c>
      <c r="H382" s="149">
        <f>MONTH(Table1[[#This Row],[Received Date]])</f>
        <v>1</v>
      </c>
      <c r="I382" s="149">
        <f>YEAR(Table1[[#This Row],[Received Date]])</f>
        <v>2026</v>
      </c>
      <c r="J382" s="143" t="s">
        <v>1925</v>
      </c>
      <c r="K382" s="143" t="s">
        <v>226</v>
      </c>
      <c r="L382" s="143" t="str">
        <f t="shared" si="101"/>
        <v>Deck</v>
      </c>
      <c r="M382" s="239">
        <v>954535</v>
      </c>
      <c r="N382" s="143" t="s">
        <v>113</v>
      </c>
      <c r="O382" s="239" t="str">
        <f t="shared" si="110"/>
        <v/>
      </c>
      <c r="P382" s="242" t="str">
        <f t="shared" si="111"/>
        <v/>
      </c>
      <c r="Q382" s="242" t="str">
        <f t="shared" si="112"/>
        <v/>
      </c>
      <c r="R382" s="243" t="str">
        <f t="shared" si="113"/>
        <v>count</v>
      </c>
      <c r="S382" s="242">
        <v>513797</v>
      </c>
      <c r="T382" s="280"/>
      <c r="U382" s="242">
        <v>1</v>
      </c>
      <c r="V382" s="143" t="s">
        <v>1926</v>
      </c>
      <c r="W382" s="143" t="s">
        <v>114</v>
      </c>
      <c r="X382" s="143" t="s">
        <v>1828</v>
      </c>
      <c r="Y382" s="143" t="s">
        <v>1542</v>
      </c>
      <c r="Z382" s="143" t="s">
        <v>97</v>
      </c>
      <c r="AA382" s="143"/>
      <c r="AB382" s="239"/>
      <c r="AC382" s="143"/>
      <c r="AD382" s="143"/>
      <c r="AE382" s="239"/>
      <c r="AF382" s="239"/>
      <c r="AG382" s="239"/>
      <c r="AH382" s="241"/>
      <c r="AI382" s="239">
        <f t="shared" ca="1" si="108"/>
        <v>6</v>
      </c>
      <c r="AJ382" s="239" t="str">
        <f t="shared" si="109"/>
        <v>Pending</v>
      </c>
      <c r="AK382" s="241"/>
      <c r="AL382" s="244"/>
      <c r="AM382" s="239"/>
      <c r="AN382" s="241"/>
      <c r="AO382" s="239"/>
      <c r="AP382" s="245"/>
      <c r="AQ382" s="141"/>
    </row>
    <row r="383" spans="1:43" ht="89.25" hidden="1" x14ac:dyDescent="0.25">
      <c r="A383" s="238" t="s">
        <v>111</v>
      </c>
      <c r="B383" s="239" t="s">
        <v>140</v>
      </c>
      <c r="C383" s="148" t="s">
        <v>1930</v>
      </c>
      <c r="D383" s="268" t="s">
        <v>89</v>
      </c>
      <c r="E383" s="268" t="s">
        <v>54</v>
      </c>
      <c r="F383" s="268" t="s">
        <v>222</v>
      </c>
      <c r="G383" s="240">
        <v>46029</v>
      </c>
      <c r="H383" s="149">
        <f>MONTH(Table1[[#This Row],[Received Date]])</f>
        <v>1</v>
      </c>
      <c r="I383" s="149">
        <f>YEAR(Table1[[#This Row],[Received Date]])</f>
        <v>2026</v>
      </c>
      <c r="J383" s="239" t="s">
        <v>325</v>
      </c>
      <c r="K383" s="239" t="s">
        <v>227</v>
      </c>
      <c r="L383" s="239" t="str">
        <f t="shared" si="101"/>
        <v>Cab</v>
      </c>
      <c r="M383" s="239">
        <v>520634</v>
      </c>
      <c r="N383" s="239" t="s">
        <v>113</v>
      </c>
      <c r="O383" s="239" t="str">
        <f t="shared" si="110"/>
        <v/>
      </c>
      <c r="P383" s="242" t="str">
        <f t="shared" si="111"/>
        <v/>
      </c>
      <c r="Q383" s="242" t="str">
        <f t="shared" si="112"/>
        <v/>
      </c>
      <c r="R383" s="243" t="str">
        <f t="shared" si="113"/>
        <v>count</v>
      </c>
      <c r="S383" s="242">
        <v>514593</v>
      </c>
      <c r="T383" s="280">
        <v>46381</v>
      </c>
      <c r="U383" s="242">
        <v>1</v>
      </c>
      <c r="V383" s="143" t="s">
        <v>1931</v>
      </c>
      <c r="W383" s="239" t="s">
        <v>126</v>
      </c>
      <c r="X383" s="239" t="s">
        <v>103</v>
      </c>
      <c r="Y383" s="143" t="s">
        <v>1542</v>
      </c>
      <c r="Z383" s="143" t="s">
        <v>1921</v>
      </c>
      <c r="AA383" s="143"/>
      <c r="AB383" s="239"/>
      <c r="AC383" s="143"/>
      <c r="AD383" s="143"/>
      <c r="AE383" s="239"/>
      <c r="AF383" s="239"/>
      <c r="AG383" s="239"/>
      <c r="AH383" s="241"/>
      <c r="AI383" s="239">
        <f t="shared" ca="1" si="108"/>
        <v>5</v>
      </c>
      <c r="AJ383" s="239" t="str">
        <f t="shared" si="109"/>
        <v>Pending</v>
      </c>
      <c r="AK383" s="241"/>
      <c r="AL383" s="244"/>
      <c r="AM383" s="239"/>
      <c r="AN383" s="241"/>
      <c r="AO383" s="239"/>
      <c r="AP383" s="245"/>
      <c r="AQ383" s="141"/>
    </row>
    <row r="384" spans="1:43" ht="89.25" x14ac:dyDescent="0.25">
      <c r="A384" s="151" t="s">
        <v>111</v>
      </c>
      <c r="B384" s="143" t="s">
        <v>140</v>
      </c>
      <c r="C384" s="148" t="s">
        <v>1933</v>
      </c>
      <c r="D384" s="143" t="s">
        <v>89</v>
      </c>
      <c r="E384" s="143" t="s">
        <v>54</v>
      </c>
      <c r="F384" s="143" t="s">
        <v>222</v>
      </c>
      <c r="G384" s="240">
        <v>46030</v>
      </c>
      <c r="H384" s="149">
        <f>MONTH(Table1[[#This Row],[Received Date]])</f>
        <v>1</v>
      </c>
      <c r="I384" s="149">
        <f>YEAR(Table1[[#This Row],[Received Date]])</f>
        <v>2026</v>
      </c>
      <c r="J384" s="143" t="s">
        <v>1200</v>
      </c>
      <c r="K384" s="143" t="s">
        <v>134</v>
      </c>
      <c r="L384" s="143" t="str">
        <f t="shared" si="101"/>
        <v>Axle</v>
      </c>
      <c r="M384" s="239">
        <v>900473</v>
      </c>
      <c r="N384" s="143" t="s">
        <v>113</v>
      </c>
      <c r="O384" s="239" t="str">
        <f t="shared" si="110"/>
        <v/>
      </c>
      <c r="P384" s="242" t="str">
        <f t="shared" si="111"/>
        <v/>
      </c>
      <c r="Q384" s="242" t="str">
        <f t="shared" si="112"/>
        <v/>
      </c>
      <c r="R384" s="243" t="str">
        <f t="shared" si="113"/>
        <v>count</v>
      </c>
      <c r="S384" s="242">
        <v>513784</v>
      </c>
      <c r="T384" s="280">
        <v>46381</v>
      </c>
      <c r="U384" s="242">
        <v>1</v>
      </c>
      <c r="V384" s="143" t="s">
        <v>1934</v>
      </c>
      <c r="W384" s="143" t="s">
        <v>114</v>
      </c>
      <c r="X384" s="143" t="s">
        <v>136</v>
      </c>
      <c r="Y384" s="143" t="s">
        <v>1542</v>
      </c>
      <c r="Z384" s="143"/>
      <c r="AA384" s="143"/>
      <c r="AB384" s="239"/>
      <c r="AC384" s="143"/>
      <c r="AD384" s="143"/>
      <c r="AE384" s="239"/>
      <c r="AF384" s="239"/>
      <c r="AG384" s="239"/>
      <c r="AH384" s="241"/>
      <c r="AI384" s="239">
        <f t="shared" ca="1" si="108"/>
        <v>4</v>
      </c>
      <c r="AJ384" s="239" t="str">
        <f t="shared" si="109"/>
        <v>Pending</v>
      </c>
      <c r="AK384" s="241"/>
      <c r="AL384" s="244"/>
      <c r="AM384" s="239"/>
      <c r="AN384" s="241"/>
      <c r="AO384" s="239"/>
      <c r="AP384" s="245"/>
      <c r="AQ384" s="141"/>
    </row>
    <row r="385" spans="1:43" ht="12.75" hidden="1" x14ac:dyDescent="0.25">
      <c r="A385" s="238"/>
      <c r="B385" s="239"/>
      <c r="C385" s="144"/>
      <c r="D385" s="239"/>
      <c r="E385" s="239"/>
      <c r="F385" s="239"/>
      <c r="G385" s="240"/>
      <c r="H385" s="149">
        <f>MONTH(Table1[[#This Row],[Received Date]])</f>
        <v>1</v>
      </c>
      <c r="I385" s="149">
        <f>YEAR(Table1[[#This Row],[Received Date]])</f>
        <v>1900</v>
      </c>
      <c r="J385" s="239"/>
      <c r="K385" s="239"/>
      <c r="L385" s="239" t="str">
        <f t="shared" si="101"/>
        <v>Other</v>
      </c>
      <c r="M385" s="239"/>
      <c r="N385" s="239"/>
      <c r="O385" s="239" t="str">
        <f t="shared" si="110"/>
        <v/>
      </c>
      <c r="P385" s="242" t="str">
        <f t="shared" si="111"/>
        <v/>
      </c>
      <c r="Q385" s="242" t="str">
        <f t="shared" si="112"/>
        <v/>
      </c>
      <c r="R385" s="243" t="str">
        <f t="shared" si="113"/>
        <v>count</v>
      </c>
      <c r="S385" s="242"/>
      <c r="T385" s="279"/>
      <c r="U385" s="242"/>
      <c r="V385" s="143"/>
      <c r="W385" s="239"/>
      <c r="X385" s="239"/>
      <c r="Y385" s="143"/>
      <c r="Z385" s="143"/>
      <c r="AA385" s="143"/>
      <c r="AB385" s="239"/>
      <c r="AC385" s="143"/>
      <c r="AD385" s="143"/>
      <c r="AE385" s="239"/>
      <c r="AF385" s="239"/>
      <c r="AG385" s="239"/>
      <c r="AH385" s="241"/>
      <c r="AI385" s="239" t="str">
        <f t="shared" ca="1" si="108"/>
        <v/>
      </c>
      <c r="AJ385" s="239" t="str">
        <f t="shared" si="109"/>
        <v/>
      </c>
      <c r="AK385" s="241"/>
      <c r="AL385" s="244"/>
      <c r="AM385" s="239"/>
      <c r="AN385" s="241"/>
      <c r="AO385" s="239"/>
      <c r="AP385" s="245"/>
      <c r="AQ385" s="141"/>
    </row>
    <row r="386" spans="1:43" ht="12.75" hidden="1" x14ac:dyDescent="0.25">
      <c r="A386" s="238"/>
      <c r="B386" s="239"/>
      <c r="C386" s="144"/>
      <c r="D386" s="239"/>
      <c r="E386" s="239"/>
      <c r="F386" s="239"/>
      <c r="G386" s="240"/>
      <c r="H386" s="149">
        <f>MONTH(Table1[[#This Row],[Received Date]])</f>
        <v>1</v>
      </c>
      <c r="I386" s="149">
        <f>YEAR(Table1[[#This Row],[Received Date]])</f>
        <v>1900</v>
      </c>
      <c r="J386" s="239"/>
      <c r="K386" s="239"/>
      <c r="L386" s="239" t="str">
        <f t="shared" si="101"/>
        <v>Other</v>
      </c>
      <c r="M386" s="239"/>
      <c r="N386" s="239"/>
      <c r="O386" s="239" t="str">
        <f t="shared" si="110"/>
        <v/>
      </c>
      <c r="P386" s="242" t="str">
        <f t="shared" si="111"/>
        <v/>
      </c>
      <c r="Q386" s="242" t="str">
        <f t="shared" si="112"/>
        <v/>
      </c>
      <c r="R386" s="243" t="str">
        <f t="shared" si="113"/>
        <v>count</v>
      </c>
      <c r="S386" s="242"/>
      <c r="T386" s="279"/>
      <c r="U386" s="242"/>
      <c r="V386" s="143"/>
      <c r="W386" s="239"/>
      <c r="X386" s="239"/>
      <c r="Y386" s="143"/>
      <c r="Z386" s="143"/>
      <c r="AA386" s="143"/>
      <c r="AB386" s="239"/>
      <c r="AC386" s="143"/>
      <c r="AD386" s="143"/>
      <c r="AE386" s="239"/>
      <c r="AF386" s="239"/>
      <c r="AG386" s="239"/>
      <c r="AH386" s="241"/>
      <c r="AI386" s="239" t="str">
        <f t="shared" ca="1" si="108"/>
        <v/>
      </c>
      <c r="AJ386" s="239" t="str">
        <f t="shared" si="109"/>
        <v/>
      </c>
      <c r="AK386" s="241"/>
      <c r="AL386" s="244"/>
      <c r="AM386" s="239"/>
      <c r="AN386" s="241"/>
      <c r="AO386" s="239"/>
      <c r="AP386" s="245"/>
      <c r="AQ386" s="141"/>
    </row>
    <row r="387" spans="1:43" ht="12.75" hidden="1" x14ac:dyDescent="0.25">
      <c r="A387" s="238"/>
      <c r="B387" s="239"/>
      <c r="C387" s="144"/>
      <c r="D387" s="239"/>
      <c r="E387" s="239"/>
      <c r="F387" s="239"/>
      <c r="G387" s="240"/>
      <c r="H387" s="149">
        <f>MONTH(Table1[[#This Row],[Received Date]])</f>
        <v>1</v>
      </c>
      <c r="I387" s="149">
        <f>YEAR(Table1[[#This Row],[Received Date]])</f>
        <v>1900</v>
      </c>
      <c r="J387" s="239"/>
      <c r="K387" s="239"/>
      <c r="L387" s="239" t="str">
        <f t="shared" si="101"/>
        <v>Other</v>
      </c>
      <c r="M387" s="239"/>
      <c r="N387" s="239"/>
      <c r="O387" s="239" t="str">
        <f t="shared" si="110"/>
        <v/>
      </c>
      <c r="P387" s="242" t="str">
        <f t="shared" si="111"/>
        <v/>
      </c>
      <c r="Q387" s="242" t="str">
        <f t="shared" si="112"/>
        <v/>
      </c>
      <c r="R387" s="243" t="str">
        <f t="shared" si="113"/>
        <v>count</v>
      </c>
      <c r="S387" s="242"/>
      <c r="T387" s="279"/>
      <c r="U387" s="242"/>
      <c r="V387" s="143"/>
      <c r="W387" s="239"/>
      <c r="X387" s="239"/>
      <c r="Y387" s="143"/>
      <c r="Z387" s="143"/>
      <c r="AA387" s="143"/>
      <c r="AB387" s="239"/>
      <c r="AC387" s="143"/>
      <c r="AD387" s="143"/>
      <c r="AE387" s="239"/>
      <c r="AF387" s="239"/>
      <c r="AG387" s="239"/>
      <c r="AH387" s="241"/>
      <c r="AI387" s="239" t="str">
        <f t="shared" ca="1" si="108"/>
        <v/>
      </c>
      <c r="AJ387" s="239" t="str">
        <f t="shared" si="109"/>
        <v/>
      </c>
      <c r="AK387" s="241"/>
      <c r="AL387" s="244"/>
      <c r="AM387" s="239"/>
      <c r="AN387" s="241"/>
      <c r="AO387" s="239"/>
      <c r="AP387" s="245"/>
      <c r="AQ387" s="141"/>
    </row>
    <row r="388" spans="1:43" ht="12.75" hidden="1" x14ac:dyDescent="0.25">
      <c r="A388" s="238"/>
      <c r="B388" s="239"/>
      <c r="C388" s="144"/>
      <c r="D388" s="239"/>
      <c r="E388" s="239"/>
      <c r="F388" s="239"/>
      <c r="G388" s="240"/>
      <c r="H388" s="149">
        <f>MONTH(Table1[[#This Row],[Received Date]])</f>
        <v>1</v>
      </c>
      <c r="I388" s="149">
        <f>YEAR(Table1[[#This Row],[Received Date]])</f>
        <v>1900</v>
      </c>
      <c r="J388" s="239"/>
      <c r="K388" s="239"/>
      <c r="L388" s="239" t="str">
        <f t="shared" ref="L388:L451" si="114">IF(ISNUMBER(SEARCH("Axle",K388)),"Axle",
IF(ISNUMBER(SEARCH("Deck",K388)),"Deck",
IF(ISNUMBER(SEARCH("Cab",K388)),"Cab",
IF(ISNUMBER(SEARCH("Tank",K388)),"Tank",
IF(ISNUMBER(SEARCH("Grill",K388)),"Grill",
IF(ISNUMBER(SEARCH("Control",K388)),"Control Box",
"Other"))))))</f>
        <v>Other</v>
      </c>
      <c r="M388" s="239"/>
      <c r="N388" s="239"/>
      <c r="O388" s="239" t="str">
        <f t="shared" si="110"/>
        <v/>
      </c>
      <c r="P388" s="242" t="str">
        <f t="shared" si="111"/>
        <v/>
      </c>
      <c r="Q388" s="242" t="str">
        <f t="shared" si="112"/>
        <v/>
      </c>
      <c r="R388" s="243" t="str">
        <f t="shared" si="113"/>
        <v>count</v>
      </c>
      <c r="S388" s="242"/>
      <c r="T388" s="279"/>
      <c r="U388" s="242"/>
      <c r="V388" s="143"/>
      <c r="W388" s="239"/>
      <c r="X388" s="239"/>
      <c r="Y388" s="143"/>
      <c r="Z388" s="143"/>
      <c r="AA388" s="143"/>
      <c r="AB388" s="239"/>
      <c r="AC388" s="143"/>
      <c r="AD388" s="143"/>
      <c r="AE388" s="239"/>
      <c r="AF388" s="239"/>
      <c r="AG388" s="239"/>
      <c r="AH388" s="241"/>
      <c r="AI388" s="239" t="str">
        <f t="shared" ca="1" si="108"/>
        <v/>
      </c>
      <c r="AJ388" s="239" t="str">
        <f t="shared" si="109"/>
        <v/>
      </c>
      <c r="AK388" s="241"/>
      <c r="AL388" s="244"/>
      <c r="AM388" s="239"/>
      <c r="AN388" s="241"/>
      <c r="AO388" s="239"/>
      <c r="AP388" s="245"/>
      <c r="AQ388" s="141"/>
    </row>
    <row r="389" spans="1:43" ht="12.75" hidden="1" x14ac:dyDescent="0.25">
      <c r="A389" s="238"/>
      <c r="B389" s="239"/>
      <c r="C389" s="144"/>
      <c r="D389" s="239"/>
      <c r="E389" s="239"/>
      <c r="F389" s="239"/>
      <c r="G389" s="240"/>
      <c r="H389" s="149">
        <f>MONTH(Table1[[#This Row],[Received Date]])</f>
        <v>1</v>
      </c>
      <c r="I389" s="149">
        <f>YEAR(Table1[[#This Row],[Received Date]])</f>
        <v>1900</v>
      </c>
      <c r="J389" s="239"/>
      <c r="K389" s="239"/>
      <c r="L389" s="239" t="str">
        <f t="shared" si="114"/>
        <v>Other</v>
      </c>
      <c r="M389" s="239"/>
      <c r="N389" s="239"/>
      <c r="O389" s="239" t="str">
        <f t="shared" si="110"/>
        <v/>
      </c>
      <c r="P389" s="242" t="str">
        <f t="shared" si="111"/>
        <v/>
      </c>
      <c r="Q389" s="242" t="str">
        <f t="shared" si="112"/>
        <v/>
      </c>
      <c r="R389" s="243" t="str">
        <f t="shared" si="113"/>
        <v>count</v>
      </c>
      <c r="S389" s="242"/>
      <c r="T389" s="279"/>
      <c r="U389" s="242"/>
      <c r="V389" s="143"/>
      <c r="W389" s="239"/>
      <c r="X389" s="239"/>
      <c r="Y389" s="143"/>
      <c r="Z389" s="143"/>
      <c r="AA389" s="143"/>
      <c r="AB389" s="239"/>
      <c r="AC389" s="143"/>
      <c r="AD389" s="143"/>
      <c r="AE389" s="239"/>
      <c r="AF389" s="239"/>
      <c r="AG389" s="239"/>
      <c r="AH389" s="241"/>
      <c r="AI389" s="239" t="str">
        <f t="shared" ca="1" si="108"/>
        <v/>
      </c>
      <c r="AJ389" s="239" t="str">
        <f t="shared" si="109"/>
        <v/>
      </c>
      <c r="AK389" s="241"/>
      <c r="AL389" s="244"/>
      <c r="AM389" s="239"/>
      <c r="AN389" s="241"/>
      <c r="AO389" s="239"/>
      <c r="AP389" s="245"/>
      <c r="AQ389" s="141"/>
    </row>
    <row r="390" spans="1:43" ht="12.75" hidden="1" x14ac:dyDescent="0.25">
      <c r="A390" s="238"/>
      <c r="B390" s="239"/>
      <c r="C390" s="144"/>
      <c r="D390" s="239"/>
      <c r="E390" s="239"/>
      <c r="F390" s="239"/>
      <c r="G390" s="240"/>
      <c r="H390" s="149">
        <f>MONTH(Table1[[#This Row],[Received Date]])</f>
        <v>1</v>
      </c>
      <c r="I390" s="149">
        <f>YEAR(Table1[[#This Row],[Received Date]])</f>
        <v>1900</v>
      </c>
      <c r="J390" s="239"/>
      <c r="K390" s="239"/>
      <c r="L390" s="239" t="str">
        <f t="shared" si="114"/>
        <v>Other</v>
      </c>
      <c r="M390" s="239"/>
      <c r="N390" s="239"/>
      <c r="O390" s="239" t="str">
        <f t="shared" si="110"/>
        <v/>
      </c>
      <c r="P390" s="242" t="str">
        <f t="shared" si="111"/>
        <v/>
      </c>
      <c r="Q390" s="242" t="str">
        <f t="shared" si="112"/>
        <v/>
      </c>
      <c r="R390" s="243" t="str">
        <f t="shared" si="113"/>
        <v>count</v>
      </c>
      <c r="S390" s="242"/>
      <c r="T390" s="279"/>
      <c r="U390" s="242"/>
      <c r="V390" s="143"/>
      <c r="W390" s="239"/>
      <c r="X390" s="239"/>
      <c r="Y390" s="143"/>
      <c r="Z390" s="143"/>
      <c r="AA390" s="143"/>
      <c r="AB390" s="239"/>
      <c r="AC390" s="143"/>
      <c r="AD390" s="143"/>
      <c r="AE390" s="239"/>
      <c r="AF390" s="239"/>
      <c r="AG390" s="239"/>
      <c r="AH390" s="241"/>
      <c r="AI390" s="239" t="str">
        <f t="shared" ca="1" si="108"/>
        <v/>
      </c>
      <c r="AJ390" s="239" t="str">
        <f t="shared" si="109"/>
        <v/>
      </c>
      <c r="AK390" s="241"/>
      <c r="AL390" s="244"/>
      <c r="AM390" s="239"/>
      <c r="AN390" s="241"/>
      <c r="AO390" s="239"/>
      <c r="AP390" s="245"/>
      <c r="AQ390" s="141"/>
    </row>
    <row r="391" spans="1:43" ht="12.75" hidden="1" x14ac:dyDescent="0.25">
      <c r="A391" s="238"/>
      <c r="B391" s="239"/>
      <c r="C391" s="144"/>
      <c r="D391" s="239"/>
      <c r="E391" s="239"/>
      <c r="F391" s="239"/>
      <c r="G391" s="240"/>
      <c r="H391" s="149">
        <f>MONTH(Table1[[#This Row],[Received Date]])</f>
        <v>1</v>
      </c>
      <c r="I391" s="149">
        <f>YEAR(Table1[[#This Row],[Received Date]])</f>
        <v>1900</v>
      </c>
      <c r="J391" s="239"/>
      <c r="K391" s="239"/>
      <c r="L391" s="239" t="str">
        <f t="shared" si="114"/>
        <v>Other</v>
      </c>
      <c r="M391" s="239"/>
      <c r="N391" s="239"/>
      <c r="O391" s="239" t="str">
        <f t="shared" si="110"/>
        <v/>
      </c>
      <c r="P391" s="242" t="str">
        <f t="shared" si="111"/>
        <v/>
      </c>
      <c r="Q391" s="242" t="str">
        <f t="shared" si="112"/>
        <v/>
      </c>
      <c r="R391" s="243" t="str">
        <f t="shared" si="113"/>
        <v>count</v>
      </c>
      <c r="S391" s="242"/>
      <c r="T391" s="279"/>
      <c r="U391" s="242"/>
      <c r="V391" s="143"/>
      <c r="W391" s="239"/>
      <c r="X391" s="239"/>
      <c r="Y391" s="143"/>
      <c r="Z391" s="143"/>
      <c r="AA391" s="143"/>
      <c r="AB391" s="239"/>
      <c r="AC391" s="143"/>
      <c r="AD391" s="143"/>
      <c r="AE391" s="239"/>
      <c r="AF391" s="239"/>
      <c r="AG391" s="239"/>
      <c r="AH391" s="241"/>
      <c r="AI391" s="239" t="str">
        <f t="shared" ca="1" si="108"/>
        <v/>
      </c>
      <c r="AJ391" s="239" t="str">
        <f t="shared" si="109"/>
        <v/>
      </c>
      <c r="AK391" s="241"/>
      <c r="AL391" s="244"/>
      <c r="AM391" s="239"/>
      <c r="AN391" s="241"/>
      <c r="AO391" s="239"/>
      <c r="AP391" s="245"/>
      <c r="AQ391" s="141"/>
    </row>
    <row r="392" spans="1:43" ht="12.75" hidden="1" x14ac:dyDescent="0.25">
      <c r="A392" s="238"/>
      <c r="B392" s="239"/>
      <c r="C392" s="144"/>
      <c r="D392" s="239"/>
      <c r="E392" s="239"/>
      <c r="F392" s="239"/>
      <c r="G392" s="240"/>
      <c r="H392" s="149">
        <f>MONTH(Table1[[#This Row],[Received Date]])</f>
        <v>1</v>
      </c>
      <c r="I392" s="149">
        <f>YEAR(Table1[[#This Row],[Received Date]])</f>
        <v>1900</v>
      </c>
      <c r="J392" s="239"/>
      <c r="K392" s="239"/>
      <c r="L392" s="239" t="str">
        <f t="shared" si="114"/>
        <v>Other</v>
      </c>
      <c r="M392" s="239"/>
      <c r="N392" s="239"/>
      <c r="O392" s="239" t="str">
        <f t="shared" si="110"/>
        <v/>
      </c>
      <c r="P392" s="242" t="str">
        <f t="shared" si="111"/>
        <v/>
      </c>
      <c r="Q392" s="242" t="str">
        <f t="shared" si="112"/>
        <v/>
      </c>
      <c r="R392" s="243" t="str">
        <f t="shared" si="113"/>
        <v>count</v>
      </c>
      <c r="S392" s="242"/>
      <c r="T392" s="279"/>
      <c r="U392" s="242"/>
      <c r="V392" s="143"/>
      <c r="W392" s="239"/>
      <c r="X392" s="239"/>
      <c r="Y392" s="143"/>
      <c r="Z392" s="143"/>
      <c r="AA392" s="143"/>
      <c r="AB392" s="239"/>
      <c r="AC392" s="143"/>
      <c r="AD392" s="143"/>
      <c r="AE392" s="239"/>
      <c r="AF392" s="239"/>
      <c r="AG392" s="239"/>
      <c r="AH392" s="241"/>
      <c r="AI392" s="239" t="str">
        <f t="shared" ca="1" si="108"/>
        <v/>
      </c>
      <c r="AJ392" s="239" t="str">
        <f t="shared" si="109"/>
        <v/>
      </c>
      <c r="AK392" s="241"/>
      <c r="AL392" s="244"/>
      <c r="AM392" s="239"/>
      <c r="AN392" s="241"/>
      <c r="AO392" s="239"/>
      <c r="AP392" s="245"/>
      <c r="AQ392" s="141"/>
    </row>
    <row r="393" spans="1:43" ht="12.75" hidden="1" x14ac:dyDescent="0.25">
      <c r="A393" s="238"/>
      <c r="B393" s="239"/>
      <c r="C393" s="144"/>
      <c r="D393" s="239"/>
      <c r="E393" s="239"/>
      <c r="F393" s="239"/>
      <c r="G393" s="240"/>
      <c r="H393" s="149">
        <f>MONTH(Table1[[#This Row],[Received Date]])</f>
        <v>1</v>
      </c>
      <c r="I393" s="149">
        <f>YEAR(Table1[[#This Row],[Received Date]])</f>
        <v>1900</v>
      </c>
      <c r="J393" s="239"/>
      <c r="K393" s="239"/>
      <c r="L393" s="239" t="str">
        <f t="shared" si="114"/>
        <v>Other</v>
      </c>
      <c r="M393" s="239"/>
      <c r="N393" s="239"/>
      <c r="O393" s="239" t="str">
        <f t="shared" si="110"/>
        <v/>
      </c>
      <c r="P393" s="242" t="str">
        <f t="shared" si="111"/>
        <v/>
      </c>
      <c r="Q393" s="242" t="str">
        <f t="shared" si="112"/>
        <v/>
      </c>
      <c r="R393" s="243" t="str">
        <f t="shared" si="113"/>
        <v>count</v>
      </c>
      <c r="S393" s="242"/>
      <c r="T393" s="279"/>
      <c r="U393" s="242"/>
      <c r="V393" s="143"/>
      <c r="W393" s="239"/>
      <c r="X393" s="239"/>
      <c r="Y393" s="143"/>
      <c r="Z393" s="143"/>
      <c r="AA393" s="143"/>
      <c r="AB393" s="239"/>
      <c r="AC393" s="143"/>
      <c r="AD393" s="143"/>
      <c r="AE393" s="239"/>
      <c r="AF393" s="239"/>
      <c r="AG393" s="239"/>
      <c r="AH393" s="241"/>
      <c r="AI393" s="239" t="str">
        <f t="shared" ca="1" si="108"/>
        <v/>
      </c>
      <c r="AJ393" s="239" t="str">
        <f t="shared" si="109"/>
        <v/>
      </c>
      <c r="AK393" s="241"/>
      <c r="AL393" s="244"/>
      <c r="AM393" s="239"/>
      <c r="AN393" s="241"/>
      <c r="AO393" s="239"/>
      <c r="AP393" s="245"/>
      <c r="AQ393" s="141"/>
    </row>
    <row r="394" spans="1:43" ht="12.75" hidden="1" x14ac:dyDescent="0.25">
      <c r="A394" s="238"/>
      <c r="B394" s="239"/>
      <c r="C394" s="144"/>
      <c r="D394" s="239"/>
      <c r="E394" s="239"/>
      <c r="F394" s="239"/>
      <c r="G394" s="240"/>
      <c r="H394" s="149">
        <f>MONTH(Table1[[#This Row],[Received Date]])</f>
        <v>1</v>
      </c>
      <c r="I394" s="149">
        <f>YEAR(Table1[[#This Row],[Received Date]])</f>
        <v>1900</v>
      </c>
      <c r="J394" s="239"/>
      <c r="K394" s="239"/>
      <c r="L394" s="239" t="str">
        <f t="shared" si="114"/>
        <v>Other</v>
      </c>
      <c r="M394" s="239"/>
      <c r="N394" s="239"/>
      <c r="O394" s="239" t="str">
        <f t="shared" si="110"/>
        <v/>
      </c>
      <c r="P394" s="242" t="str">
        <f t="shared" si="111"/>
        <v/>
      </c>
      <c r="Q394" s="242" t="str">
        <f t="shared" si="112"/>
        <v/>
      </c>
      <c r="R394" s="243" t="str">
        <f t="shared" si="113"/>
        <v>count</v>
      </c>
      <c r="S394" s="242"/>
      <c r="T394" s="279"/>
      <c r="U394" s="242"/>
      <c r="V394" s="143"/>
      <c r="W394" s="239"/>
      <c r="X394" s="239"/>
      <c r="Y394" s="143"/>
      <c r="Z394" s="143"/>
      <c r="AA394" s="143"/>
      <c r="AB394" s="239"/>
      <c r="AC394" s="143"/>
      <c r="AD394" s="143"/>
      <c r="AE394" s="239"/>
      <c r="AF394" s="239"/>
      <c r="AG394" s="239"/>
      <c r="AH394" s="241"/>
      <c r="AI394" s="239" t="str">
        <f t="shared" ca="1" si="108"/>
        <v/>
      </c>
      <c r="AJ394" s="239" t="str">
        <f t="shared" si="109"/>
        <v/>
      </c>
      <c r="AK394" s="241"/>
      <c r="AL394" s="244"/>
      <c r="AM394" s="239"/>
      <c r="AN394" s="241"/>
      <c r="AO394" s="239"/>
      <c r="AP394" s="245"/>
      <c r="AQ394" s="141"/>
    </row>
    <row r="395" spans="1:43" ht="12.75" hidden="1" x14ac:dyDescent="0.25">
      <c r="A395" s="238"/>
      <c r="B395" s="239"/>
      <c r="C395" s="144"/>
      <c r="D395" s="239"/>
      <c r="E395" s="239"/>
      <c r="F395" s="239"/>
      <c r="G395" s="240"/>
      <c r="H395" s="149">
        <f>MONTH(Table1[[#This Row],[Received Date]])</f>
        <v>1</v>
      </c>
      <c r="I395" s="149">
        <f>YEAR(Table1[[#This Row],[Received Date]])</f>
        <v>1900</v>
      </c>
      <c r="J395" s="239"/>
      <c r="K395" s="239"/>
      <c r="L395" s="239" t="str">
        <f t="shared" si="114"/>
        <v>Other</v>
      </c>
      <c r="M395" s="239"/>
      <c r="N395" s="239"/>
      <c r="O395" s="239" t="str">
        <f t="shared" si="110"/>
        <v/>
      </c>
      <c r="P395" s="242" t="str">
        <f t="shared" si="111"/>
        <v/>
      </c>
      <c r="Q395" s="242" t="str">
        <f t="shared" si="112"/>
        <v/>
      </c>
      <c r="R395" s="243" t="str">
        <f t="shared" si="113"/>
        <v>count</v>
      </c>
      <c r="S395" s="242"/>
      <c r="T395" s="279"/>
      <c r="U395" s="242"/>
      <c r="V395" s="143"/>
      <c r="W395" s="239"/>
      <c r="X395" s="239"/>
      <c r="Y395" s="143"/>
      <c r="Z395" s="143"/>
      <c r="AA395" s="143"/>
      <c r="AB395" s="239"/>
      <c r="AC395" s="143"/>
      <c r="AD395" s="143"/>
      <c r="AE395" s="239"/>
      <c r="AF395" s="239"/>
      <c r="AG395" s="239"/>
      <c r="AH395" s="241"/>
      <c r="AI395" s="239" t="str">
        <f t="shared" ca="1" si="108"/>
        <v/>
      </c>
      <c r="AJ395" s="239" t="str">
        <f t="shared" si="109"/>
        <v/>
      </c>
      <c r="AK395" s="241"/>
      <c r="AL395" s="244"/>
      <c r="AM395" s="239"/>
      <c r="AN395" s="241"/>
      <c r="AO395" s="239"/>
      <c r="AP395" s="245"/>
      <c r="AQ395" s="141"/>
    </row>
    <row r="396" spans="1:43" ht="12.75" hidden="1" x14ac:dyDescent="0.25">
      <c r="A396" s="238"/>
      <c r="B396" s="239"/>
      <c r="C396" s="144"/>
      <c r="D396" s="239"/>
      <c r="E396" s="239"/>
      <c r="F396" s="239"/>
      <c r="G396" s="240"/>
      <c r="H396" s="149">
        <f>MONTH(Table1[[#This Row],[Received Date]])</f>
        <v>1</v>
      </c>
      <c r="I396" s="149">
        <f>YEAR(Table1[[#This Row],[Received Date]])</f>
        <v>1900</v>
      </c>
      <c r="J396" s="239"/>
      <c r="K396" s="239"/>
      <c r="L396" s="239" t="str">
        <f t="shared" si="114"/>
        <v>Other</v>
      </c>
      <c r="M396" s="239"/>
      <c r="N396" s="239"/>
      <c r="O396" s="239" t="str">
        <f t="shared" si="110"/>
        <v/>
      </c>
      <c r="P396" s="242" t="str">
        <f t="shared" si="111"/>
        <v/>
      </c>
      <c r="Q396" s="242" t="str">
        <f t="shared" si="112"/>
        <v/>
      </c>
      <c r="R396" s="243" t="str">
        <f t="shared" si="113"/>
        <v>count</v>
      </c>
      <c r="S396" s="242"/>
      <c r="T396" s="279"/>
      <c r="U396" s="242"/>
      <c r="V396" s="143"/>
      <c r="W396" s="239"/>
      <c r="X396" s="239"/>
      <c r="Y396" s="143"/>
      <c r="Z396" s="143"/>
      <c r="AA396" s="143"/>
      <c r="AB396" s="239"/>
      <c r="AC396" s="143"/>
      <c r="AD396" s="143"/>
      <c r="AE396" s="239"/>
      <c r="AF396" s="239"/>
      <c r="AG396" s="239"/>
      <c r="AH396" s="241"/>
      <c r="AI396" s="239" t="str">
        <f t="shared" ca="1" si="108"/>
        <v/>
      </c>
      <c r="AJ396" s="239" t="str">
        <f t="shared" si="109"/>
        <v/>
      </c>
      <c r="AK396" s="241"/>
      <c r="AL396" s="244"/>
      <c r="AM396" s="239"/>
      <c r="AN396" s="241"/>
      <c r="AO396" s="239"/>
      <c r="AP396" s="245"/>
      <c r="AQ396" s="141"/>
    </row>
    <row r="397" spans="1:43" ht="12.75" hidden="1" x14ac:dyDescent="0.25">
      <c r="A397" s="238"/>
      <c r="B397" s="239"/>
      <c r="C397" s="144"/>
      <c r="D397" s="239"/>
      <c r="E397" s="239"/>
      <c r="F397" s="239"/>
      <c r="G397" s="240"/>
      <c r="H397" s="149">
        <f>MONTH(Table1[[#This Row],[Received Date]])</f>
        <v>1</v>
      </c>
      <c r="I397" s="149">
        <f>YEAR(Table1[[#This Row],[Received Date]])</f>
        <v>1900</v>
      </c>
      <c r="J397" s="239"/>
      <c r="K397" s="239"/>
      <c r="L397" s="239" t="str">
        <f t="shared" si="114"/>
        <v>Other</v>
      </c>
      <c r="M397" s="239"/>
      <c r="N397" s="239"/>
      <c r="O397" s="239" t="str">
        <f t="shared" si="110"/>
        <v/>
      </c>
      <c r="P397" s="242" t="str">
        <f t="shared" si="111"/>
        <v/>
      </c>
      <c r="Q397" s="242" t="str">
        <f t="shared" si="112"/>
        <v/>
      </c>
      <c r="R397" s="243" t="str">
        <f t="shared" si="113"/>
        <v>count</v>
      </c>
      <c r="S397" s="242"/>
      <c r="T397" s="279"/>
      <c r="U397" s="242"/>
      <c r="V397" s="143"/>
      <c r="W397" s="239"/>
      <c r="X397" s="239"/>
      <c r="Y397" s="143"/>
      <c r="Z397" s="143"/>
      <c r="AA397" s="143"/>
      <c r="AB397" s="239"/>
      <c r="AC397" s="143"/>
      <c r="AD397" s="143"/>
      <c r="AE397" s="239"/>
      <c r="AF397" s="239"/>
      <c r="AG397" s="239"/>
      <c r="AH397" s="241"/>
      <c r="AI397" s="239" t="str">
        <f t="shared" ca="1" si="108"/>
        <v/>
      </c>
      <c r="AJ397" s="239" t="str">
        <f t="shared" si="109"/>
        <v/>
      </c>
      <c r="AK397" s="241"/>
      <c r="AL397" s="244"/>
      <c r="AM397" s="239"/>
      <c r="AN397" s="241"/>
      <c r="AO397" s="239"/>
      <c r="AP397" s="245"/>
      <c r="AQ397" s="141"/>
    </row>
    <row r="398" spans="1:43" ht="12.75" hidden="1" x14ac:dyDescent="0.25">
      <c r="A398" s="238"/>
      <c r="B398" s="239"/>
      <c r="C398" s="144"/>
      <c r="D398" s="239"/>
      <c r="E398" s="239"/>
      <c r="F398" s="239"/>
      <c r="G398" s="240"/>
      <c r="H398" s="149">
        <f>MONTH(Table1[[#This Row],[Received Date]])</f>
        <v>1</v>
      </c>
      <c r="I398" s="149">
        <f>YEAR(Table1[[#This Row],[Received Date]])</f>
        <v>1900</v>
      </c>
      <c r="J398" s="239"/>
      <c r="K398" s="239"/>
      <c r="L398" s="239" t="str">
        <f t="shared" si="114"/>
        <v>Other</v>
      </c>
      <c r="M398" s="239"/>
      <c r="N398" s="239"/>
      <c r="O398" s="239" t="str">
        <f t="shared" si="110"/>
        <v/>
      </c>
      <c r="P398" s="242" t="str">
        <f t="shared" si="111"/>
        <v/>
      </c>
      <c r="Q398" s="242" t="str">
        <f t="shared" si="112"/>
        <v/>
      </c>
      <c r="R398" s="243" t="str">
        <f t="shared" si="113"/>
        <v>count</v>
      </c>
      <c r="S398" s="242"/>
      <c r="T398" s="279"/>
      <c r="U398" s="242"/>
      <c r="V398" s="143"/>
      <c r="W398" s="239"/>
      <c r="X398" s="239"/>
      <c r="Y398" s="143"/>
      <c r="Z398" s="143"/>
      <c r="AA398" s="143"/>
      <c r="AB398" s="239"/>
      <c r="AC398" s="143"/>
      <c r="AD398" s="143"/>
      <c r="AE398" s="239"/>
      <c r="AF398" s="239"/>
      <c r="AG398" s="239"/>
      <c r="AH398" s="241"/>
      <c r="AI398" s="239" t="str">
        <f t="shared" ca="1" si="108"/>
        <v/>
      </c>
      <c r="AJ398" s="239" t="str">
        <f t="shared" si="109"/>
        <v/>
      </c>
      <c r="AK398" s="241"/>
      <c r="AL398" s="244"/>
      <c r="AM398" s="239"/>
      <c r="AN398" s="241"/>
      <c r="AO398" s="239"/>
      <c r="AP398" s="245"/>
      <c r="AQ398" s="141"/>
    </row>
    <row r="399" spans="1:43" ht="12.75" hidden="1" x14ac:dyDescent="0.25">
      <c r="A399" s="238"/>
      <c r="B399" s="239"/>
      <c r="C399" s="144"/>
      <c r="D399" s="239"/>
      <c r="E399" s="239"/>
      <c r="F399" s="239"/>
      <c r="G399" s="240"/>
      <c r="H399" s="149">
        <f>MONTH(Table1[[#This Row],[Received Date]])</f>
        <v>1</v>
      </c>
      <c r="I399" s="149">
        <f>YEAR(Table1[[#This Row],[Received Date]])</f>
        <v>1900</v>
      </c>
      <c r="J399" s="239"/>
      <c r="K399" s="239"/>
      <c r="L399" s="239" t="str">
        <f t="shared" si="114"/>
        <v>Other</v>
      </c>
      <c r="M399" s="239"/>
      <c r="N399" s="239"/>
      <c r="O399" s="239" t="str">
        <f t="shared" si="110"/>
        <v/>
      </c>
      <c r="P399" s="242" t="str">
        <f t="shared" si="111"/>
        <v/>
      </c>
      <c r="Q399" s="242" t="str">
        <f t="shared" si="112"/>
        <v/>
      </c>
      <c r="R399" s="243" t="str">
        <f t="shared" si="113"/>
        <v>count</v>
      </c>
      <c r="S399" s="242"/>
      <c r="T399" s="279"/>
      <c r="U399" s="242"/>
      <c r="V399" s="143"/>
      <c r="W399" s="239"/>
      <c r="X399" s="239"/>
      <c r="Y399" s="143"/>
      <c r="Z399" s="143"/>
      <c r="AA399" s="143"/>
      <c r="AB399" s="239"/>
      <c r="AC399" s="143"/>
      <c r="AD399" s="143"/>
      <c r="AE399" s="239"/>
      <c r="AF399" s="239"/>
      <c r="AG399" s="239"/>
      <c r="AH399" s="241"/>
      <c r="AI399" s="239" t="str">
        <f t="shared" ca="1" si="108"/>
        <v/>
      </c>
      <c r="AJ399" s="239" t="str">
        <f t="shared" si="109"/>
        <v/>
      </c>
      <c r="AK399" s="241"/>
      <c r="AL399" s="244"/>
      <c r="AM399" s="239"/>
      <c r="AN399" s="241"/>
      <c r="AO399" s="239"/>
      <c r="AP399" s="245"/>
      <c r="AQ399" s="141"/>
    </row>
    <row r="400" spans="1:43" ht="12.75" hidden="1" x14ac:dyDescent="0.25">
      <c r="A400" s="238"/>
      <c r="B400" s="239"/>
      <c r="C400" s="144"/>
      <c r="D400" s="239"/>
      <c r="E400" s="239"/>
      <c r="F400" s="239"/>
      <c r="G400" s="240"/>
      <c r="H400" s="149">
        <f>MONTH(Table1[[#This Row],[Received Date]])</f>
        <v>1</v>
      </c>
      <c r="I400" s="149">
        <f>YEAR(Table1[[#This Row],[Received Date]])</f>
        <v>1900</v>
      </c>
      <c r="J400" s="239"/>
      <c r="K400" s="239"/>
      <c r="L400" s="239" t="str">
        <f t="shared" si="114"/>
        <v>Other</v>
      </c>
      <c r="M400" s="239"/>
      <c r="N400" s="239"/>
      <c r="O400" s="239" t="str">
        <f t="shared" si="110"/>
        <v/>
      </c>
      <c r="P400" s="242" t="str">
        <f t="shared" si="111"/>
        <v/>
      </c>
      <c r="Q400" s="242" t="str">
        <f t="shared" si="112"/>
        <v/>
      </c>
      <c r="R400" s="243" t="str">
        <f t="shared" si="113"/>
        <v>count</v>
      </c>
      <c r="S400" s="242"/>
      <c r="T400" s="279"/>
      <c r="U400" s="242"/>
      <c r="V400" s="143"/>
      <c r="W400" s="239"/>
      <c r="X400" s="239"/>
      <c r="Y400" s="143"/>
      <c r="Z400" s="143"/>
      <c r="AA400" s="143"/>
      <c r="AB400" s="239"/>
      <c r="AC400" s="143"/>
      <c r="AD400" s="143"/>
      <c r="AE400" s="239"/>
      <c r="AF400" s="239"/>
      <c r="AG400" s="239"/>
      <c r="AH400" s="241"/>
      <c r="AI400" s="239" t="str">
        <f t="shared" ca="1" si="108"/>
        <v/>
      </c>
      <c r="AJ400" s="239" t="str">
        <f t="shared" si="109"/>
        <v/>
      </c>
      <c r="AK400" s="241"/>
      <c r="AL400" s="244"/>
      <c r="AM400" s="239"/>
      <c r="AN400" s="241"/>
      <c r="AO400" s="239"/>
      <c r="AP400" s="245"/>
      <c r="AQ400" s="141"/>
    </row>
    <row r="401" spans="1:43" ht="12.75" hidden="1" x14ac:dyDescent="0.25">
      <c r="A401" s="238"/>
      <c r="B401" s="239"/>
      <c r="C401" s="144"/>
      <c r="D401" s="239"/>
      <c r="E401" s="239"/>
      <c r="F401" s="239"/>
      <c r="G401" s="240"/>
      <c r="H401" s="149">
        <f>MONTH(Table1[[#This Row],[Received Date]])</f>
        <v>1</v>
      </c>
      <c r="I401" s="149">
        <f>YEAR(Table1[[#This Row],[Received Date]])</f>
        <v>1900</v>
      </c>
      <c r="J401" s="239"/>
      <c r="K401" s="239"/>
      <c r="L401" s="239" t="str">
        <f t="shared" si="114"/>
        <v>Other</v>
      </c>
      <c r="M401" s="239"/>
      <c r="N401" s="239"/>
      <c r="O401" s="239" t="str">
        <f t="shared" si="110"/>
        <v/>
      </c>
      <c r="P401" s="242" t="str">
        <f t="shared" si="111"/>
        <v/>
      </c>
      <c r="Q401" s="242" t="str">
        <f t="shared" si="112"/>
        <v/>
      </c>
      <c r="R401" s="243" t="str">
        <f t="shared" si="113"/>
        <v>count</v>
      </c>
      <c r="S401" s="242"/>
      <c r="T401" s="279"/>
      <c r="U401" s="242"/>
      <c r="V401" s="143"/>
      <c r="W401" s="239"/>
      <c r="X401" s="239"/>
      <c r="Y401" s="143"/>
      <c r="Z401" s="143"/>
      <c r="AA401" s="143"/>
      <c r="AB401" s="239"/>
      <c r="AC401" s="143"/>
      <c r="AD401" s="143"/>
      <c r="AE401" s="239"/>
      <c r="AF401" s="239"/>
      <c r="AG401" s="239"/>
      <c r="AH401" s="241"/>
      <c r="AI401" s="239" t="str">
        <f t="shared" ca="1" si="108"/>
        <v/>
      </c>
      <c r="AJ401" s="239" t="str">
        <f t="shared" si="109"/>
        <v/>
      </c>
      <c r="AK401" s="241"/>
      <c r="AL401" s="244"/>
      <c r="AM401" s="239"/>
      <c r="AN401" s="241"/>
      <c r="AO401" s="239"/>
      <c r="AP401" s="245"/>
      <c r="AQ401" s="141"/>
    </row>
    <row r="402" spans="1:43" ht="12.75" hidden="1" x14ac:dyDescent="0.25">
      <c r="A402" s="238"/>
      <c r="B402" s="239"/>
      <c r="C402" s="144"/>
      <c r="D402" s="239"/>
      <c r="E402" s="239"/>
      <c r="F402" s="239"/>
      <c r="G402" s="240"/>
      <c r="H402" s="149">
        <f>MONTH(Table1[[#This Row],[Received Date]])</f>
        <v>1</v>
      </c>
      <c r="I402" s="149">
        <f>YEAR(Table1[[#This Row],[Received Date]])</f>
        <v>1900</v>
      </c>
      <c r="J402" s="239"/>
      <c r="K402" s="239"/>
      <c r="L402" s="239" t="str">
        <f t="shared" si="114"/>
        <v>Other</v>
      </c>
      <c r="M402" s="239"/>
      <c r="N402" s="239"/>
      <c r="O402" s="239" t="str">
        <f t="shared" si="110"/>
        <v/>
      </c>
      <c r="P402" s="242" t="str">
        <f t="shared" si="111"/>
        <v/>
      </c>
      <c r="Q402" s="242" t="str">
        <f t="shared" si="112"/>
        <v/>
      </c>
      <c r="R402" s="243" t="str">
        <f t="shared" si="113"/>
        <v>count</v>
      </c>
      <c r="S402" s="242"/>
      <c r="T402" s="279"/>
      <c r="U402" s="242"/>
      <c r="V402" s="143"/>
      <c r="W402" s="239"/>
      <c r="X402" s="239"/>
      <c r="Y402" s="143"/>
      <c r="Z402" s="143"/>
      <c r="AA402" s="143"/>
      <c r="AB402" s="239"/>
      <c r="AC402" s="143"/>
      <c r="AD402" s="143"/>
      <c r="AE402" s="239"/>
      <c r="AF402" s="239"/>
      <c r="AG402" s="239"/>
      <c r="AH402" s="241"/>
      <c r="AI402" s="239" t="str">
        <f t="shared" ca="1" si="108"/>
        <v/>
      </c>
      <c r="AJ402" s="239" t="str">
        <f t="shared" si="109"/>
        <v/>
      </c>
      <c r="AK402" s="241"/>
      <c r="AL402" s="244"/>
      <c r="AM402" s="239"/>
      <c r="AN402" s="241"/>
      <c r="AO402" s="239"/>
      <c r="AP402" s="245"/>
      <c r="AQ402" s="141"/>
    </row>
    <row r="403" spans="1:43" ht="12.75" hidden="1" x14ac:dyDescent="0.25">
      <c r="A403" s="238"/>
      <c r="B403" s="239"/>
      <c r="C403" s="144"/>
      <c r="D403" s="239"/>
      <c r="E403" s="239"/>
      <c r="F403" s="239"/>
      <c r="G403" s="240"/>
      <c r="H403" s="149">
        <f>MONTH(Table1[[#This Row],[Received Date]])</f>
        <v>1</v>
      </c>
      <c r="I403" s="149">
        <f>YEAR(Table1[[#This Row],[Received Date]])</f>
        <v>1900</v>
      </c>
      <c r="J403" s="239"/>
      <c r="K403" s="239"/>
      <c r="L403" s="239" t="str">
        <f t="shared" si="114"/>
        <v>Other</v>
      </c>
      <c r="M403" s="239"/>
      <c r="N403" s="239"/>
      <c r="O403" s="239" t="str">
        <f t="shared" si="110"/>
        <v/>
      </c>
      <c r="P403" s="242" t="str">
        <f t="shared" si="111"/>
        <v/>
      </c>
      <c r="Q403" s="242" t="str">
        <f t="shared" si="112"/>
        <v/>
      </c>
      <c r="R403" s="243" t="str">
        <f t="shared" si="113"/>
        <v>count</v>
      </c>
      <c r="S403" s="242"/>
      <c r="T403" s="279"/>
      <c r="U403" s="242"/>
      <c r="V403" s="143"/>
      <c r="W403" s="239"/>
      <c r="X403" s="239"/>
      <c r="Y403" s="143"/>
      <c r="Z403" s="143"/>
      <c r="AA403" s="143"/>
      <c r="AB403" s="239"/>
      <c r="AC403" s="143"/>
      <c r="AD403" s="143"/>
      <c r="AE403" s="239"/>
      <c r="AF403" s="239"/>
      <c r="AG403" s="239"/>
      <c r="AH403" s="241"/>
      <c r="AI403" s="239" t="str">
        <f t="shared" ca="1" si="108"/>
        <v/>
      </c>
      <c r="AJ403" s="239" t="str">
        <f t="shared" si="109"/>
        <v/>
      </c>
      <c r="AK403" s="241"/>
      <c r="AL403" s="244"/>
      <c r="AM403" s="239"/>
      <c r="AN403" s="241"/>
      <c r="AO403" s="239"/>
      <c r="AP403" s="245"/>
      <c r="AQ403" s="141"/>
    </row>
    <row r="404" spans="1:43" ht="12.75" hidden="1" x14ac:dyDescent="0.25">
      <c r="A404" s="238"/>
      <c r="B404" s="239"/>
      <c r="C404" s="144"/>
      <c r="D404" s="239"/>
      <c r="E404" s="239"/>
      <c r="F404" s="239"/>
      <c r="G404" s="240"/>
      <c r="H404" s="149">
        <f>MONTH(Table1[[#This Row],[Received Date]])</f>
        <v>1</v>
      </c>
      <c r="I404" s="149">
        <f>YEAR(Table1[[#This Row],[Received Date]])</f>
        <v>1900</v>
      </c>
      <c r="J404" s="239"/>
      <c r="K404" s="239"/>
      <c r="L404" s="239" t="str">
        <f t="shared" si="114"/>
        <v>Other</v>
      </c>
      <c r="M404" s="239"/>
      <c r="N404" s="239"/>
      <c r="O404" s="239" t="str">
        <f t="shared" si="110"/>
        <v/>
      </c>
      <c r="P404" s="242" t="str">
        <f t="shared" si="111"/>
        <v/>
      </c>
      <c r="Q404" s="242" t="str">
        <f t="shared" si="112"/>
        <v/>
      </c>
      <c r="R404" s="243" t="str">
        <f t="shared" si="113"/>
        <v>count</v>
      </c>
      <c r="S404" s="242"/>
      <c r="T404" s="279"/>
      <c r="U404" s="242"/>
      <c r="V404" s="143"/>
      <c r="W404" s="239"/>
      <c r="X404" s="239"/>
      <c r="Y404" s="143"/>
      <c r="Z404" s="143"/>
      <c r="AA404" s="143"/>
      <c r="AB404" s="239"/>
      <c r="AC404" s="143"/>
      <c r="AD404" s="143"/>
      <c r="AE404" s="239"/>
      <c r="AF404" s="239"/>
      <c r="AG404" s="239"/>
      <c r="AH404" s="241"/>
      <c r="AI404" s="239" t="str">
        <f t="shared" ca="1" si="108"/>
        <v/>
      </c>
      <c r="AJ404" s="239" t="str">
        <f t="shared" si="109"/>
        <v/>
      </c>
      <c r="AK404" s="241"/>
      <c r="AL404" s="244"/>
      <c r="AM404" s="239"/>
      <c r="AN404" s="241"/>
      <c r="AO404" s="239"/>
      <c r="AP404" s="245"/>
      <c r="AQ404" s="141"/>
    </row>
    <row r="405" spans="1:43" ht="12.75" hidden="1" x14ac:dyDescent="0.25">
      <c r="A405" s="238"/>
      <c r="B405" s="239"/>
      <c r="C405" s="144"/>
      <c r="D405" s="239"/>
      <c r="E405" s="239"/>
      <c r="F405" s="239"/>
      <c r="G405" s="240"/>
      <c r="H405" s="149">
        <f>MONTH(Table1[[#This Row],[Received Date]])</f>
        <v>1</v>
      </c>
      <c r="I405" s="149">
        <f>YEAR(Table1[[#This Row],[Received Date]])</f>
        <v>1900</v>
      </c>
      <c r="J405" s="239"/>
      <c r="K405" s="239"/>
      <c r="L405" s="239" t="str">
        <f t="shared" si="114"/>
        <v>Other</v>
      </c>
      <c r="M405" s="239"/>
      <c r="N405" s="239"/>
      <c r="O405" s="239" t="str">
        <f t="shared" si="110"/>
        <v/>
      </c>
      <c r="P405" s="242" t="str">
        <f t="shared" si="111"/>
        <v/>
      </c>
      <c r="Q405" s="242" t="str">
        <f t="shared" si="112"/>
        <v/>
      </c>
      <c r="R405" s="243" t="str">
        <f t="shared" si="113"/>
        <v>count</v>
      </c>
      <c r="S405" s="242"/>
      <c r="T405" s="279"/>
      <c r="U405" s="242"/>
      <c r="V405" s="143"/>
      <c r="W405" s="239"/>
      <c r="X405" s="239"/>
      <c r="Y405" s="143"/>
      <c r="Z405" s="143"/>
      <c r="AA405" s="143"/>
      <c r="AB405" s="239"/>
      <c r="AC405" s="143"/>
      <c r="AD405" s="143"/>
      <c r="AE405" s="239"/>
      <c r="AF405" s="239"/>
      <c r="AG405" s="239"/>
      <c r="AH405" s="241"/>
      <c r="AI405" s="239" t="str">
        <f t="shared" ca="1" si="108"/>
        <v/>
      </c>
      <c r="AJ405" s="239" t="str">
        <f t="shared" si="109"/>
        <v/>
      </c>
      <c r="AK405" s="241"/>
      <c r="AL405" s="244"/>
      <c r="AM405" s="239"/>
      <c r="AN405" s="241"/>
      <c r="AO405" s="239"/>
      <c r="AP405" s="245"/>
      <c r="AQ405" s="141"/>
    </row>
    <row r="406" spans="1:43" ht="12.75" hidden="1" x14ac:dyDescent="0.25">
      <c r="A406" s="238"/>
      <c r="B406" s="239"/>
      <c r="C406" s="144"/>
      <c r="D406" s="239"/>
      <c r="E406" s="239"/>
      <c r="F406" s="239"/>
      <c r="G406" s="240"/>
      <c r="H406" s="149">
        <f>MONTH(Table1[[#This Row],[Received Date]])</f>
        <v>1</v>
      </c>
      <c r="I406" s="149">
        <f>YEAR(Table1[[#This Row],[Received Date]])</f>
        <v>1900</v>
      </c>
      <c r="J406" s="239"/>
      <c r="K406" s="239"/>
      <c r="L406" s="239" t="str">
        <f t="shared" si="114"/>
        <v>Other</v>
      </c>
      <c r="M406" s="239"/>
      <c r="N406" s="239"/>
      <c r="O406" s="239" t="str">
        <f t="shared" si="110"/>
        <v/>
      </c>
      <c r="P406" s="242" t="str">
        <f t="shared" si="111"/>
        <v/>
      </c>
      <c r="Q406" s="242" t="str">
        <f t="shared" si="112"/>
        <v/>
      </c>
      <c r="R406" s="243" t="str">
        <f t="shared" si="113"/>
        <v>count</v>
      </c>
      <c r="S406" s="242"/>
      <c r="T406" s="279"/>
      <c r="U406" s="242"/>
      <c r="V406" s="143"/>
      <c r="W406" s="239"/>
      <c r="X406" s="239"/>
      <c r="Y406" s="143"/>
      <c r="Z406" s="143"/>
      <c r="AA406" s="143"/>
      <c r="AB406" s="239"/>
      <c r="AC406" s="143"/>
      <c r="AD406" s="143"/>
      <c r="AE406" s="239"/>
      <c r="AF406" s="239"/>
      <c r="AG406" s="239"/>
      <c r="AH406" s="241"/>
      <c r="AI406" s="239" t="str">
        <f t="shared" ca="1" si="108"/>
        <v/>
      </c>
      <c r="AJ406" s="239" t="str">
        <f t="shared" si="109"/>
        <v/>
      </c>
      <c r="AK406" s="241"/>
      <c r="AL406" s="244"/>
      <c r="AM406" s="239"/>
      <c r="AN406" s="241"/>
      <c r="AO406" s="239"/>
      <c r="AP406" s="245"/>
      <c r="AQ406" s="141"/>
    </row>
    <row r="407" spans="1:43" ht="12.75" hidden="1" x14ac:dyDescent="0.25">
      <c r="A407" s="238"/>
      <c r="B407" s="239"/>
      <c r="C407" s="144"/>
      <c r="D407" s="239"/>
      <c r="E407" s="239"/>
      <c r="F407" s="239"/>
      <c r="G407" s="240"/>
      <c r="H407" s="149">
        <f>MONTH(Table1[[#This Row],[Received Date]])</f>
        <v>1</v>
      </c>
      <c r="I407" s="149">
        <f>YEAR(Table1[[#This Row],[Received Date]])</f>
        <v>1900</v>
      </c>
      <c r="J407" s="239"/>
      <c r="K407" s="239"/>
      <c r="L407" s="239" t="str">
        <f t="shared" si="114"/>
        <v>Other</v>
      </c>
      <c r="M407" s="239"/>
      <c r="N407" s="239"/>
      <c r="O407" s="239" t="str">
        <f t="shared" si="110"/>
        <v/>
      </c>
      <c r="P407" s="242" t="str">
        <f t="shared" si="111"/>
        <v/>
      </c>
      <c r="Q407" s="242" t="str">
        <f t="shared" si="112"/>
        <v/>
      </c>
      <c r="R407" s="243" t="str">
        <f t="shared" si="113"/>
        <v>count</v>
      </c>
      <c r="S407" s="242"/>
      <c r="T407" s="279"/>
      <c r="U407" s="242"/>
      <c r="V407" s="143"/>
      <c r="W407" s="239"/>
      <c r="X407" s="239"/>
      <c r="Y407" s="143"/>
      <c r="Z407" s="143"/>
      <c r="AA407" s="143"/>
      <c r="AB407" s="239"/>
      <c r="AC407" s="143"/>
      <c r="AD407" s="143"/>
      <c r="AE407" s="239"/>
      <c r="AF407" s="239"/>
      <c r="AG407" s="239"/>
      <c r="AH407" s="241"/>
      <c r="AI407" s="239" t="str">
        <f t="shared" ca="1" si="108"/>
        <v/>
      </c>
      <c r="AJ407" s="239" t="str">
        <f t="shared" si="109"/>
        <v/>
      </c>
      <c r="AK407" s="241"/>
      <c r="AL407" s="244"/>
      <c r="AM407" s="239"/>
      <c r="AN407" s="241"/>
      <c r="AO407" s="239"/>
      <c r="AP407" s="245"/>
      <c r="AQ407" s="141"/>
    </row>
    <row r="408" spans="1:43" ht="12.75" hidden="1" x14ac:dyDescent="0.25">
      <c r="A408" s="238"/>
      <c r="B408" s="239"/>
      <c r="C408" s="144"/>
      <c r="D408" s="239"/>
      <c r="E408" s="239"/>
      <c r="F408" s="239"/>
      <c r="G408" s="240"/>
      <c r="H408" s="149">
        <f>MONTH(Table1[[#This Row],[Received Date]])</f>
        <v>1</v>
      </c>
      <c r="I408" s="149">
        <f>YEAR(Table1[[#This Row],[Received Date]])</f>
        <v>1900</v>
      </c>
      <c r="J408" s="239"/>
      <c r="K408" s="239"/>
      <c r="L408" s="239" t="str">
        <f t="shared" si="114"/>
        <v>Other</v>
      </c>
      <c r="M408" s="239"/>
      <c r="N408" s="239"/>
      <c r="O408" s="239" t="str">
        <f t="shared" si="110"/>
        <v/>
      </c>
      <c r="P408" s="242" t="str">
        <f t="shared" si="111"/>
        <v/>
      </c>
      <c r="Q408" s="242" t="str">
        <f t="shared" si="112"/>
        <v/>
      </c>
      <c r="R408" s="243" t="str">
        <f t="shared" si="113"/>
        <v>count</v>
      </c>
      <c r="S408" s="242"/>
      <c r="T408" s="279"/>
      <c r="U408" s="242"/>
      <c r="V408" s="143"/>
      <c r="W408" s="239"/>
      <c r="X408" s="239"/>
      <c r="Y408" s="143"/>
      <c r="Z408" s="143"/>
      <c r="AA408" s="143"/>
      <c r="AB408" s="239"/>
      <c r="AC408" s="143"/>
      <c r="AD408" s="143"/>
      <c r="AE408" s="239"/>
      <c r="AF408" s="239"/>
      <c r="AG408" s="239"/>
      <c r="AH408" s="241"/>
      <c r="AI408" s="239" t="str">
        <f t="shared" ca="1" si="108"/>
        <v/>
      </c>
      <c r="AJ408" s="239" t="str">
        <f t="shared" si="109"/>
        <v/>
      </c>
      <c r="AK408" s="241"/>
      <c r="AL408" s="244"/>
      <c r="AM408" s="239"/>
      <c r="AN408" s="241"/>
      <c r="AO408" s="239"/>
      <c r="AP408" s="245"/>
      <c r="AQ408" s="141"/>
    </row>
    <row r="409" spans="1:43" ht="12.75" hidden="1" x14ac:dyDescent="0.25">
      <c r="A409" s="238"/>
      <c r="B409" s="239"/>
      <c r="C409" s="144"/>
      <c r="D409" s="239"/>
      <c r="E409" s="239"/>
      <c r="F409" s="239"/>
      <c r="G409" s="240"/>
      <c r="H409" s="149">
        <f>MONTH(Table1[[#This Row],[Received Date]])</f>
        <v>1</v>
      </c>
      <c r="I409" s="149">
        <f>YEAR(Table1[[#This Row],[Received Date]])</f>
        <v>1900</v>
      </c>
      <c r="J409" s="239"/>
      <c r="K409" s="239"/>
      <c r="L409" s="239" t="str">
        <f t="shared" si="114"/>
        <v>Other</v>
      </c>
      <c r="M409" s="239"/>
      <c r="N409" s="239"/>
      <c r="O409" s="239" t="str">
        <f t="shared" si="110"/>
        <v/>
      </c>
      <c r="P409" s="242" t="str">
        <f t="shared" si="111"/>
        <v/>
      </c>
      <c r="Q409" s="242" t="str">
        <f t="shared" si="112"/>
        <v/>
      </c>
      <c r="R409" s="243" t="str">
        <f t="shared" si="113"/>
        <v>count</v>
      </c>
      <c r="S409" s="242"/>
      <c r="T409" s="279"/>
      <c r="U409" s="242"/>
      <c r="V409" s="143"/>
      <c r="W409" s="239"/>
      <c r="X409" s="239"/>
      <c r="Y409" s="143"/>
      <c r="Z409" s="143"/>
      <c r="AA409" s="143"/>
      <c r="AB409" s="239"/>
      <c r="AC409" s="143"/>
      <c r="AD409" s="143"/>
      <c r="AE409" s="239"/>
      <c r="AF409" s="239"/>
      <c r="AG409" s="239"/>
      <c r="AH409" s="241"/>
      <c r="AI409" s="239" t="str">
        <f t="shared" ca="1" si="108"/>
        <v/>
      </c>
      <c r="AJ409" s="239" t="str">
        <f t="shared" si="109"/>
        <v/>
      </c>
      <c r="AK409" s="241"/>
      <c r="AL409" s="244"/>
      <c r="AM409" s="239"/>
      <c r="AN409" s="241"/>
      <c r="AO409" s="239"/>
      <c r="AP409" s="245"/>
      <c r="AQ409" s="141"/>
    </row>
    <row r="410" spans="1:43" ht="12.75" hidden="1" x14ac:dyDescent="0.25">
      <c r="A410" s="238"/>
      <c r="B410" s="239"/>
      <c r="C410" s="144"/>
      <c r="D410" s="239"/>
      <c r="E410" s="239"/>
      <c r="F410" s="239"/>
      <c r="G410" s="240"/>
      <c r="H410" s="149">
        <f>MONTH(Table1[[#This Row],[Received Date]])</f>
        <v>1</v>
      </c>
      <c r="I410" s="149">
        <f>YEAR(Table1[[#This Row],[Received Date]])</f>
        <v>1900</v>
      </c>
      <c r="J410" s="239"/>
      <c r="K410" s="239"/>
      <c r="L410" s="239" t="str">
        <f t="shared" si="114"/>
        <v>Other</v>
      </c>
      <c r="M410" s="239"/>
      <c r="N410" s="239"/>
      <c r="O410" s="239" t="str">
        <f t="shared" si="110"/>
        <v/>
      </c>
      <c r="P410" s="242" t="str">
        <f t="shared" si="111"/>
        <v/>
      </c>
      <c r="Q410" s="242" t="str">
        <f t="shared" si="112"/>
        <v/>
      </c>
      <c r="R410" s="243" t="str">
        <f t="shared" si="113"/>
        <v>count</v>
      </c>
      <c r="S410" s="242"/>
      <c r="T410" s="279"/>
      <c r="U410" s="242"/>
      <c r="V410" s="143"/>
      <c r="W410" s="239"/>
      <c r="X410" s="239"/>
      <c r="Y410" s="143"/>
      <c r="Z410" s="143"/>
      <c r="AA410" s="143"/>
      <c r="AB410" s="239"/>
      <c r="AC410" s="143"/>
      <c r="AD410" s="143"/>
      <c r="AE410" s="239"/>
      <c r="AF410" s="239"/>
      <c r="AG410" s="239"/>
      <c r="AH410" s="241"/>
      <c r="AI410" s="239" t="str">
        <f t="shared" ca="1" si="108"/>
        <v/>
      </c>
      <c r="AJ410" s="239" t="str">
        <f t="shared" si="109"/>
        <v/>
      </c>
      <c r="AK410" s="241"/>
      <c r="AL410" s="244"/>
      <c r="AM410" s="239"/>
      <c r="AN410" s="241"/>
      <c r="AO410" s="239"/>
      <c r="AP410" s="245"/>
      <c r="AQ410" s="141"/>
    </row>
    <row r="411" spans="1:43" ht="12.75" hidden="1" x14ac:dyDescent="0.25">
      <c r="A411" s="238"/>
      <c r="B411" s="239"/>
      <c r="C411" s="144"/>
      <c r="D411" s="239"/>
      <c r="E411" s="239"/>
      <c r="F411" s="239"/>
      <c r="G411" s="240"/>
      <c r="H411" s="149">
        <f>MONTH(Table1[[#This Row],[Received Date]])</f>
        <v>1</v>
      </c>
      <c r="I411" s="149">
        <f>YEAR(Table1[[#This Row],[Received Date]])</f>
        <v>1900</v>
      </c>
      <c r="J411" s="239"/>
      <c r="K411" s="239"/>
      <c r="L411" s="239" t="str">
        <f t="shared" si="114"/>
        <v>Other</v>
      </c>
      <c r="M411" s="239"/>
      <c r="N411" s="239"/>
      <c r="O411" s="239" t="str">
        <f t="shared" si="110"/>
        <v/>
      </c>
      <c r="P411" s="242" t="str">
        <f t="shared" si="111"/>
        <v/>
      </c>
      <c r="Q411" s="242" t="str">
        <f t="shared" si="112"/>
        <v/>
      </c>
      <c r="R411" s="243" t="str">
        <f t="shared" si="113"/>
        <v>count</v>
      </c>
      <c r="S411" s="242"/>
      <c r="T411" s="279"/>
      <c r="U411" s="242"/>
      <c r="V411" s="143"/>
      <c r="W411" s="239"/>
      <c r="X411" s="239"/>
      <c r="Y411" s="143"/>
      <c r="Z411" s="143"/>
      <c r="AA411" s="143"/>
      <c r="AB411" s="239"/>
      <c r="AC411" s="143"/>
      <c r="AD411" s="143"/>
      <c r="AE411" s="239"/>
      <c r="AF411" s="239"/>
      <c r="AG411" s="239"/>
      <c r="AH411" s="241"/>
      <c r="AI411" s="239" t="str">
        <f t="shared" ca="1" si="108"/>
        <v/>
      </c>
      <c r="AJ411" s="239" t="str">
        <f t="shared" si="109"/>
        <v/>
      </c>
      <c r="AK411" s="241"/>
      <c r="AL411" s="244"/>
      <c r="AM411" s="239"/>
      <c r="AN411" s="241"/>
      <c r="AO411" s="239"/>
      <c r="AP411" s="245"/>
      <c r="AQ411" s="141"/>
    </row>
    <row r="412" spans="1:43" ht="12.75" hidden="1" x14ac:dyDescent="0.25">
      <c r="A412" s="238"/>
      <c r="B412" s="239"/>
      <c r="C412" s="144"/>
      <c r="D412" s="239"/>
      <c r="E412" s="239"/>
      <c r="F412" s="239"/>
      <c r="G412" s="240"/>
      <c r="H412" s="149">
        <f>MONTH(Table1[[#This Row],[Received Date]])</f>
        <v>1</v>
      </c>
      <c r="I412" s="149">
        <f>YEAR(Table1[[#This Row],[Received Date]])</f>
        <v>1900</v>
      </c>
      <c r="J412" s="239"/>
      <c r="K412" s="239"/>
      <c r="L412" s="239" t="str">
        <f t="shared" si="114"/>
        <v>Other</v>
      </c>
      <c r="M412" s="239"/>
      <c r="N412" s="239"/>
      <c r="O412" s="239" t="str">
        <f t="shared" si="110"/>
        <v/>
      </c>
      <c r="P412" s="242" t="str">
        <f t="shared" si="111"/>
        <v/>
      </c>
      <c r="Q412" s="242" t="str">
        <f t="shared" si="112"/>
        <v/>
      </c>
      <c r="R412" s="243" t="str">
        <f t="shared" si="113"/>
        <v>count</v>
      </c>
      <c r="S412" s="242"/>
      <c r="T412" s="279"/>
      <c r="U412" s="242"/>
      <c r="V412" s="143"/>
      <c r="W412" s="239"/>
      <c r="X412" s="239"/>
      <c r="Y412" s="143"/>
      <c r="Z412" s="143"/>
      <c r="AA412" s="143"/>
      <c r="AB412" s="239"/>
      <c r="AC412" s="143"/>
      <c r="AD412" s="143"/>
      <c r="AE412" s="239"/>
      <c r="AF412" s="239"/>
      <c r="AG412" s="239"/>
      <c r="AH412" s="241"/>
      <c r="AI412" s="239" t="str">
        <f t="shared" ca="1" si="108"/>
        <v/>
      </c>
      <c r="AJ412" s="239" t="str">
        <f t="shared" si="109"/>
        <v/>
      </c>
      <c r="AK412" s="241"/>
      <c r="AL412" s="244"/>
      <c r="AM412" s="239"/>
      <c r="AN412" s="241"/>
      <c r="AO412" s="239"/>
      <c r="AP412" s="245"/>
      <c r="AQ412" s="141"/>
    </row>
    <row r="413" spans="1:43" ht="12.75" hidden="1" x14ac:dyDescent="0.25">
      <c r="A413" s="238"/>
      <c r="B413" s="239"/>
      <c r="C413" s="144"/>
      <c r="D413" s="239"/>
      <c r="E413" s="239"/>
      <c r="F413" s="239"/>
      <c r="G413" s="240"/>
      <c r="H413" s="149">
        <f>MONTH(Table1[[#This Row],[Received Date]])</f>
        <v>1</v>
      </c>
      <c r="I413" s="149">
        <f>YEAR(Table1[[#This Row],[Received Date]])</f>
        <v>1900</v>
      </c>
      <c r="J413" s="239"/>
      <c r="K413" s="239"/>
      <c r="L413" s="239" t="str">
        <f t="shared" si="114"/>
        <v>Other</v>
      </c>
      <c r="M413" s="239"/>
      <c r="N413" s="239"/>
      <c r="O413" s="239" t="str">
        <f t="shared" si="110"/>
        <v/>
      </c>
      <c r="P413" s="242" t="str">
        <f t="shared" si="111"/>
        <v/>
      </c>
      <c r="Q413" s="242" t="str">
        <f t="shared" si="112"/>
        <v/>
      </c>
      <c r="R413" s="243" t="str">
        <f t="shared" si="113"/>
        <v>count</v>
      </c>
      <c r="S413" s="242"/>
      <c r="T413" s="279"/>
      <c r="U413" s="242"/>
      <c r="V413" s="143"/>
      <c r="W413" s="239"/>
      <c r="X413" s="239"/>
      <c r="Y413" s="143"/>
      <c r="Z413" s="143"/>
      <c r="AA413" s="143"/>
      <c r="AB413" s="239"/>
      <c r="AC413" s="143"/>
      <c r="AD413" s="143"/>
      <c r="AE413" s="239"/>
      <c r="AF413" s="239"/>
      <c r="AG413" s="239"/>
      <c r="AH413" s="241"/>
      <c r="AI413" s="239" t="str">
        <f t="shared" ca="1" si="108"/>
        <v/>
      </c>
      <c r="AJ413" s="239" t="str">
        <f t="shared" si="109"/>
        <v/>
      </c>
      <c r="AK413" s="241"/>
      <c r="AL413" s="244"/>
      <c r="AM413" s="239"/>
      <c r="AN413" s="241"/>
      <c r="AO413" s="239"/>
      <c r="AP413" s="245"/>
      <c r="AQ413" s="141"/>
    </row>
    <row r="414" spans="1:43" ht="12.75" hidden="1" x14ac:dyDescent="0.25">
      <c r="A414" s="238"/>
      <c r="B414" s="239"/>
      <c r="C414" s="144"/>
      <c r="D414" s="239"/>
      <c r="E414" s="239"/>
      <c r="F414" s="239"/>
      <c r="G414" s="240"/>
      <c r="H414" s="149">
        <f>MONTH(Table1[[#This Row],[Received Date]])</f>
        <v>1</v>
      </c>
      <c r="I414" s="149">
        <f>YEAR(Table1[[#This Row],[Received Date]])</f>
        <v>1900</v>
      </c>
      <c r="J414" s="239"/>
      <c r="K414" s="239"/>
      <c r="L414" s="239" t="str">
        <f t="shared" si="114"/>
        <v>Other</v>
      </c>
      <c r="M414" s="239"/>
      <c r="N414" s="239"/>
      <c r="O414" s="239" t="str">
        <f t="shared" si="110"/>
        <v/>
      </c>
      <c r="P414" s="242" t="str">
        <f t="shared" si="111"/>
        <v/>
      </c>
      <c r="Q414" s="242" t="str">
        <f t="shared" si="112"/>
        <v/>
      </c>
      <c r="R414" s="243" t="str">
        <f t="shared" si="113"/>
        <v>count</v>
      </c>
      <c r="S414" s="242"/>
      <c r="T414" s="279"/>
      <c r="U414" s="242"/>
      <c r="V414" s="143"/>
      <c r="W414" s="239"/>
      <c r="X414" s="239"/>
      <c r="Y414" s="143"/>
      <c r="Z414" s="143"/>
      <c r="AA414" s="143"/>
      <c r="AB414" s="239"/>
      <c r="AC414" s="143"/>
      <c r="AD414" s="143"/>
      <c r="AE414" s="239"/>
      <c r="AF414" s="239"/>
      <c r="AG414" s="239"/>
      <c r="AH414" s="241"/>
      <c r="AI414" s="239" t="str">
        <f t="shared" ca="1" si="108"/>
        <v/>
      </c>
      <c r="AJ414" s="239" t="str">
        <f t="shared" si="109"/>
        <v/>
      </c>
      <c r="AK414" s="241"/>
      <c r="AL414" s="244"/>
      <c r="AM414" s="239"/>
      <c r="AN414" s="241"/>
      <c r="AO414" s="239"/>
      <c r="AP414" s="245"/>
      <c r="AQ414" s="141"/>
    </row>
    <row r="415" spans="1:43" ht="12.75" hidden="1" x14ac:dyDescent="0.25">
      <c r="A415" s="238"/>
      <c r="B415" s="239"/>
      <c r="C415" s="144"/>
      <c r="D415" s="239"/>
      <c r="E415" s="239"/>
      <c r="F415" s="239"/>
      <c r="G415" s="240"/>
      <c r="H415" s="149">
        <f>MONTH(Table1[[#This Row],[Received Date]])</f>
        <v>1</v>
      </c>
      <c r="I415" s="149">
        <f>YEAR(Table1[[#This Row],[Received Date]])</f>
        <v>1900</v>
      </c>
      <c r="J415" s="239"/>
      <c r="K415" s="239"/>
      <c r="L415" s="239" t="str">
        <f t="shared" si="114"/>
        <v>Other</v>
      </c>
      <c r="M415" s="239"/>
      <c r="N415" s="239"/>
      <c r="O415" s="239" t="str">
        <f t="shared" si="110"/>
        <v/>
      </c>
      <c r="P415" s="242" t="str">
        <f t="shared" si="111"/>
        <v/>
      </c>
      <c r="Q415" s="242" t="str">
        <f t="shared" si="112"/>
        <v/>
      </c>
      <c r="R415" s="243" t="str">
        <f t="shared" si="113"/>
        <v>count</v>
      </c>
      <c r="S415" s="242"/>
      <c r="T415" s="279"/>
      <c r="U415" s="242"/>
      <c r="V415" s="143"/>
      <c r="W415" s="239"/>
      <c r="X415" s="239"/>
      <c r="Y415" s="143"/>
      <c r="Z415" s="143"/>
      <c r="AA415" s="143"/>
      <c r="AB415" s="239"/>
      <c r="AC415" s="143"/>
      <c r="AD415" s="143"/>
      <c r="AE415" s="239"/>
      <c r="AF415" s="239"/>
      <c r="AG415" s="239"/>
      <c r="AH415" s="241"/>
      <c r="AI415" s="239" t="str">
        <f t="shared" ca="1" si="108"/>
        <v/>
      </c>
      <c r="AJ415" s="239" t="str">
        <f t="shared" si="109"/>
        <v/>
      </c>
      <c r="AK415" s="241"/>
      <c r="AL415" s="244"/>
      <c r="AM415" s="239"/>
      <c r="AN415" s="241"/>
      <c r="AO415" s="239"/>
      <c r="AP415" s="245"/>
      <c r="AQ415" s="141"/>
    </row>
    <row r="416" spans="1:43" ht="12.75" hidden="1" x14ac:dyDescent="0.25">
      <c r="A416" s="238"/>
      <c r="B416" s="239"/>
      <c r="C416" s="144"/>
      <c r="D416" s="239"/>
      <c r="E416" s="239"/>
      <c r="F416" s="239"/>
      <c r="G416" s="240"/>
      <c r="H416" s="149">
        <f>MONTH(Table1[[#This Row],[Received Date]])</f>
        <v>1</v>
      </c>
      <c r="I416" s="149">
        <f>YEAR(Table1[[#This Row],[Received Date]])</f>
        <v>1900</v>
      </c>
      <c r="J416" s="239"/>
      <c r="K416" s="239"/>
      <c r="L416" s="239" t="str">
        <f t="shared" si="114"/>
        <v>Other</v>
      </c>
      <c r="M416" s="239"/>
      <c r="N416" s="239"/>
      <c r="O416" s="239" t="str">
        <f t="shared" si="110"/>
        <v/>
      </c>
      <c r="P416" s="242" t="str">
        <f t="shared" si="111"/>
        <v/>
      </c>
      <c r="Q416" s="242" t="str">
        <f t="shared" si="112"/>
        <v/>
      </c>
      <c r="R416" s="243" t="str">
        <f t="shared" si="113"/>
        <v>count</v>
      </c>
      <c r="S416" s="242"/>
      <c r="T416" s="279"/>
      <c r="U416" s="242"/>
      <c r="V416" s="143"/>
      <c r="W416" s="239"/>
      <c r="X416" s="239"/>
      <c r="Y416" s="143"/>
      <c r="Z416" s="143"/>
      <c r="AA416" s="143"/>
      <c r="AB416" s="239"/>
      <c r="AC416" s="143"/>
      <c r="AD416" s="143"/>
      <c r="AE416" s="239"/>
      <c r="AF416" s="239"/>
      <c r="AG416" s="239"/>
      <c r="AH416" s="241"/>
      <c r="AI416" s="239" t="str">
        <f t="shared" ca="1" si="108"/>
        <v/>
      </c>
      <c r="AJ416" s="239" t="str">
        <f t="shared" si="109"/>
        <v/>
      </c>
      <c r="AK416" s="241"/>
      <c r="AL416" s="244"/>
      <c r="AM416" s="239"/>
      <c r="AN416" s="241"/>
      <c r="AO416" s="239"/>
      <c r="AP416" s="245"/>
      <c r="AQ416" s="141"/>
    </row>
    <row r="417" spans="1:43" ht="12.75" hidden="1" x14ac:dyDescent="0.25">
      <c r="A417" s="238"/>
      <c r="B417" s="239"/>
      <c r="C417" s="144"/>
      <c r="D417" s="239"/>
      <c r="E417" s="239"/>
      <c r="F417" s="239"/>
      <c r="G417" s="240"/>
      <c r="H417" s="149">
        <f>MONTH(Table1[[#This Row],[Received Date]])</f>
        <v>1</v>
      </c>
      <c r="I417" s="149">
        <f>YEAR(Table1[[#This Row],[Received Date]])</f>
        <v>1900</v>
      </c>
      <c r="J417" s="239"/>
      <c r="K417" s="239"/>
      <c r="L417" s="239" t="str">
        <f t="shared" si="114"/>
        <v>Other</v>
      </c>
      <c r="M417" s="239"/>
      <c r="N417" s="239"/>
      <c r="O417" s="239" t="str">
        <f t="shared" si="110"/>
        <v/>
      </c>
      <c r="P417" s="242" t="str">
        <f t="shared" si="111"/>
        <v/>
      </c>
      <c r="Q417" s="242" t="str">
        <f t="shared" si="112"/>
        <v/>
      </c>
      <c r="R417" s="243" t="str">
        <f t="shared" si="113"/>
        <v>count</v>
      </c>
      <c r="S417" s="242"/>
      <c r="T417" s="279"/>
      <c r="U417" s="242"/>
      <c r="V417" s="143"/>
      <c r="W417" s="239"/>
      <c r="X417" s="239"/>
      <c r="Y417" s="143"/>
      <c r="Z417" s="143"/>
      <c r="AA417" s="143"/>
      <c r="AB417" s="239"/>
      <c r="AC417" s="143"/>
      <c r="AD417" s="143"/>
      <c r="AE417" s="239"/>
      <c r="AF417" s="239"/>
      <c r="AG417" s="239"/>
      <c r="AH417" s="241"/>
      <c r="AI417" s="239" t="str">
        <f t="shared" ca="1" si="108"/>
        <v/>
      </c>
      <c r="AJ417" s="239" t="str">
        <f t="shared" si="109"/>
        <v/>
      </c>
      <c r="AK417" s="241"/>
      <c r="AL417" s="244"/>
      <c r="AM417" s="239"/>
      <c r="AN417" s="241"/>
      <c r="AO417" s="239"/>
      <c r="AP417" s="245"/>
      <c r="AQ417" s="141"/>
    </row>
    <row r="418" spans="1:43" ht="12.75" hidden="1" x14ac:dyDescent="0.25">
      <c r="A418" s="238"/>
      <c r="B418" s="239"/>
      <c r="C418" s="144"/>
      <c r="D418" s="239"/>
      <c r="E418" s="239"/>
      <c r="F418" s="239"/>
      <c r="G418" s="240"/>
      <c r="H418" s="149">
        <f>MONTH(Table1[[#This Row],[Received Date]])</f>
        <v>1</v>
      </c>
      <c r="I418" s="149">
        <f>YEAR(Table1[[#This Row],[Received Date]])</f>
        <v>1900</v>
      </c>
      <c r="J418" s="239"/>
      <c r="K418" s="239"/>
      <c r="L418" s="239" t="str">
        <f t="shared" si="114"/>
        <v>Other</v>
      </c>
      <c r="M418" s="239"/>
      <c r="N418" s="239"/>
      <c r="O418" s="239" t="str">
        <f t="shared" si="110"/>
        <v/>
      </c>
      <c r="P418" s="242" t="str">
        <f t="shared" si="111"/>
        <v/>
      </c>
      <c r="Q418" s="242" t="str">
        <f t="shared" si="112"/>
        <v/>
      </c>
      <c r="R418" s="243" t="str">
        <f t="shared" si="113"/>
        <v>count</v>
      </c>
      <c r="S418" s="242"/>
      <c r="T418" s="279"/>
      <c r="U418" s="242"/>
      <c r="V418" s="143"/>
      <c r="W418" s="239"/>
      <c r="X418" s="239"/>
      <c r="Y418" s="143"/>
      <c r="Z418" s="143"/>
      <c r="AA418" s="143"/>
      <c r="AB418" s="239"/>
      <c r="AC418" s="143"/>
      <c r="AD418" s="143"/>
      <c r="AE418" s="239"/>
      <c r="AF418" s="239"/>
      <c r="AG418" s="239"/>
      <c r="AH418" s="241"/>
      <c r="AI418" s="239" t="str">
        <f t="shared" ca="1" si="108"/>
        <v/>
      </c>
      <c r="AJ418" s="239" t="str">
        <f t="shared" si="109"/>
        <v/>
      </c>
      <c r="AK418" s="241"/>
      <c r="AL418" s="244"/>
      <c r="AM418" s="239"/>
      <c r="AN418" s="241"/>
      <c r="AO418" s="239"/>
      <c r="AP418" s="245"/>
      <c r="AQ418" s="141"/>
    </row>
    <row r="419" spans="1:43" ht="12.75" hidden="1" x14ac:dyDescent="0.25">
      <c r="A419" s="238"/>
      <c r="B419" s="239"/>
      <c r="C419" s="144"/>
      <c r="D419" s="239"/>
      <c r="E419" s="239"/>
      <c r="F419" s="239"/>
      <c r="G419" s="240"/>
      <c r="H419" s="149">
        <f>MONTH(Table1[[#This Row],[Received Date]])</f>
        <v>1</v>
      </c>
      <c r="I419" s="149">
        <f>YEAR(Table1[[#This Row],[Received Date]])</f>
        <v>1900</v>
      </c>
      <c r="J419" s="239"/>
      <c r="K419" s="239"/>
      <c r="L419" s="239" t="str">
        <f t="shared" si="114"/>
        <v>Other</v>
      </c>
      <c r="M419" s="239"/>
      <c r="N419" s="239"/>
      <c r="O419" s="239" t="str">
        <f t="shared" si="110"/>
        <v/>
      </c>
      <c r="P419" s="242" t="str">
        <f t="shared" si="111"/>
        <v/>
      </c>
      <c r="Q419" s="242" t="str">
        <f t="shared" si="112"/>
        <v/>
      </c>
      <c r="R419" s="243" t="str">
        <f t="shared" si="113"/>
        <v>count</v>
      </c>
      <c r="S419" s="242"/>
      <c r="T419" s="279"/>
      <c r="U419" s="242"/>
      <c r="V419" s="143"/>
      <c r="W419" s="239"/>
      <c r="X419" s="239"/>
      <c r="Y419" s="143"/>
      <c r="Z419" s="143"/>
      <c r="AA419" s="143"/>
      <c r="AB419" s="239"/>
      <c r="AC419" s="143"/>
      <c r="AD419" s="143"/>
      <c r="AE419" s="239"/>
      <c r="AF419" s="239"/>
      <c r="AG419" s="239"/>
      <c r="AH419" s="241"/>
      <c r="AI419" s="239" t="str">
        <f t="shared" ca="1" si="108"/>
        <v/>
      </c>
      <c r="AJ419" s="239" t="str">
        <f t="shared" si="109"/>
        <v/>
      </c>
      <c r="AK419" s="241"/>
      <c r="AL419" s="244"/>
      <c r="AM419" s="239"/>
      <c r="AN419" s="241"/>
      <c r="AO419" s="239"/>
      <c r="AP419" s="245"/>
      <c r="AQ419" s="141"/>
    </row>
    <row r="420" spans="1:43" ht="12.75" hidden="1" x14ac:dyDescent="0.25">
      <c r="A420" s="238"/>
      <c r="B420" s="239"/>
      <c r="C420" s="144"/>
      <c r="D420" s="239"/>
      <c r="E420" s="239"/>
      <c r="F420" s="239"/>
      <c r="G420" s="240"/>
      <c r="H420" s="149">
        <f>MONTH(Table1[[#This Row],[Received Date]])</f>
        <v>1</v>
      </c>
      <c r="I420" s="149">
        <f>YEAR(Table1[[#This Row],[Received Date]])</f>
        <v>1900</v>
      </c>
      <c r="J420" s="239"/>
      <c r="K420" s="239"/>
      <c r="L420" s="239" t="str">
        <f t="shared" si="114"/>
        <v>Other</v>
      </c>
      <c r="M420" s="239"/>
      <c r="N420" s="239"/>
      <c r="O420" s="239" t="str">
        <f t="shared" si="110"/>
        <v/>
      </c>
      <c r="P420" s="242" t="str">
        <f t="shared" si="111"/>
        <v/>
      </c>
      <c r="Q420" s="242" t="str">
        <f t="shared" si="112"/>
        <v/>
      </c>
      <c r="R420" s="243" t="str">
        <f t="shared" si="113"/>
        <v>count</v>
      </c>
      <c r="S420" s="242"/>
      <c r="T420" s="279"/>
      <c r="U420" s="242"/>
      <c r="V420" s="143"/>
      <c r="W420" s="239"/>
      <c r="X420" s="239"/>
      <c r="Y420" s="143"/>
      <c r="Z420" s="143"/>
      <c r="AA420" s="143"/>
      <c r="AB420" s="239"/>
      <c r="AC420" s="143"/>
      <c r="AD420" s="143"/>
      <c r="AE420" s="239"/>
      <c r="AF420" s="239"/>
      <c r="AG420" s="239"/>
      <c r="AH420" s="241"/>
      <c r="AI420" s="239" t="str">
        <f t="shared" ca="1" si="108"/>
        <v/>
      </c>
      <c r="AJ420" s="239" t="str">
        <f t="shared" si="109"/>
        <v/>
      </c>
      <c r="AK420" s="241"/>
      <c r="AL420" s="244"/>
      <c r="AM420" s="239"/>
      <c r="AN420" s="241"/>
      <c r="AO420" s="239"/>
      <c r="AP420" s="245"/>
      <c r="AQ420" s="141"/>
    </row>
    <row r="421" spans="1:43" ht="12.75" hidden="1" x14ac:dyDescent="0.25">
      <c r="A421" s="238"/>
      <c r="B421" s="239"/>
      <c r="C421" s="144"/>
      <c r="D421" s="239"/>
      <c r="E421" s="239"/>
      <c r="F421" s="239"/>
      <c r="G421" s="240"/>
      <c r="H421" s="149">
        <f>MONTH(Table1[[#This Row],[Received Date]])</f>
        <v>1</v>
      </c>
      <c r="I421" s="149">
        <f>YEAR(Table1[[#This Row],[Received Date]])</f>
        <v>1900</v>
      </c>
      <c r="J421" s="239"/>
      <c r="K421" s="239"/>
      <c r="L421" s="239" t="str">
        <f t="shared" si="114"/>
        <v>Other</v>
      </c>
      <c r="M421" s="239"/>
      <c r="N421" s="239"/>
      <c r="O421" s="239" t="str">
        <f t="shared" si="110"/>
        <v/>
      </c>
      <c r="P421" s="242" t="str">
        <f t="shared" si="111"/>
        <v/>
      </c>
      <c r="Q421" s="242" t="str">
        <f t="shared" si="112"/>
        <v/>
      </c>
      <c r="R421" s="243" t="str">
        <f t="shared" si="113"/>
        <v>count</v>
      </c>
      <c r="S421" s="242"/>
      <c r="T421" s="279"/>
      <c r="U421" s="242"/>
      <c r="V421" s="143"/>
      <c r="W421" s="239"/>
      <c r="X421" s="239"/>
      <c r="Y421" s="143"/>
      <c r="Z421" s="143"/>
      <c r="AA421" s="143"/>
      <c r="AB421" s="239"/>
      <c r="AC421" s="143"/>
      <c r="AD421" s="143"/>
      <c r="AE421" s="239"/>
      <c r="AF421" s="239"/>
      <c r="AG421" s="239"/>
      <c r="AH421" s="241"/>
      <c r="AI421" s="239" t="str">
        <f t="shared" ca="1" si="108"/>
        <v/>
      </c>
      <c r="AJ421" s="239" t="str">
        <f t="shared" si="109"/>
        <v/>
      </c>
      <c r="AK421" s="241"/>
      <c r="AL421" s="244"/>
      <c r="AM421" s="239"/>
      <c r="AN421" s="241"/>
      <c r="AO421" s="239"/>
      <c r="AP421" s="245"/>
      <c r="AQ421" s="141"/>
    </row>
    <row r="422" spans="1:43" ht="12.75" hidden="1" x14ac:dyDescent="0.25">
      <c r="A422" s="238"/>
      <c r="B422" s="239"/>
      <c r="C422" s="144"/>
      <c r="D422" s="239"/>
      <c r="E422" s="239"/>
      <c r="F422" s="239"/>
      <c r="G422" s="240"/>
      <c r="H422" s="149">
        <f>MONTH(Table1[[#This Row],[Received Date]])</f>
        <v>1</v>
      </c>
      <c r="I422" s="149">
        <f>YEAR(Table1[[#This Row],[Received Date]])</f>
        <v>1900</v>
      </c>
      <c r="J422" s="239"/>
      <c r="K422" s="239"/>
      <c r="L422" s="239" t="str">
        <f t="shared" si="114"/>
        <v>Other</v>
      </c>
      <c r="M422" s="239"/>
      <c r="N422" s="239"/>
      <c r="O422" s="239" t="str">
        <f t="shared" si="110"/>
        <v/>
      </c>
      <c r="P422" s="242" t="str">
        <f t="shared" si="111"/>
        <v/>
      </c>
      <c r="Q422" s="242" t="str">
        <f t="shared" si="112"/>
        <v/>
      </c>
      <c r="R422" s="243" t="str">
        <f t="shared" si="113"/>
        <v>count</v>
      </c>
      <c r="S422" s="242"/>
      <c r="T422" s="279"/>
      <c r="U422" s="242"/>
      <c r="V422" s="143"/>
      <c r="W422" s="239"/>
      <c r="X422" s="239"/>
      <c r="Y422" s="143"/>
      <c r="Z422" s="143"/>
      <c r="AA422" s="143"/>
      <c r="AB422" s="239"/>
      <c r="AC422" s="143"/>
      <c r="AD422" s="143"/>
      <c r="AE422" s="239"/>
      <c r="AF422" s="239"/>
      <c r="AG422" s="239"/>
      <c r="AH422" s="241"/>
      <c r="AI422" s="239" t="str">
        <f t="shared" ca="1" si="108"/>
        <v/>
      </c>
      <c r="AJ422" s="239" t="str">
        <f t="shared" si="109"/>
        <v/>
      </c>
      <c r="AK422" s="241"/>
      <c r="AL422" s="244"/>
      <c r="AM422" s="239"/>
      <c r="AN422" s="241"/>
      <c r="AO422" s="239"/>
      <c r="AP422" s="245"/>
      <c r="AQ422" s="141"/>
    </row>
    <row r="423" spans="1:43" ht="12.75" hidden="1" x14ac:dyDescent="0.25">
      <c r="A423" s="238"/>
      <c r="B423" s="239"/>
      <c r="C423" s="144"/>
      <c r="D423" s="239"/>
      <c r="E423" s="239"/>
      <c r="F423" s="239"/>
      <c r="G423" s="240"/>
      <c r="H423" s="149">
        <f>MONTH(Table1[[#This Row],[Received Date]])</f>
        <v>1</v>
      </c>
      <c r="I423" s="149">
        <f>YEAR(Table1[[#This Row],[Received Date]])</f>
        <v>1900</v>
      </c>
      <c r="J423" s="239"/>
      <c r="K423" s="239"/>
      <c r="L423" s="239" t="str">
        <f t="shared" si="114"/>
        <v>Other</v>
      </c>
      <c r="M423" s="239"/>
      <c r="N423" s="239"/>
      <c r="O423" s="239" t="str">
        <f t="shared" si="110"/>
        <v/>
      </c>
      <c r="P423" s="242" t="str">
        <f t="shared" si="111"/>
        <v/>
      </c>
      <c r="Q423" s="242" t="str">
        <f t="shared" si="112"/>
        <v/>
      </c>
      <c r="R423" s="243" t="str">
        <f t="shared" si="113"/>
        <v>count</v>
      </c>
      <c r="S423" s="242"/>
      <c r="T423" s="279"/>
      <c r="U423" s="242"/>
      <c r="V423" s="143"/>
      <c r="W423" s="239"/>
      <c r="X423" s="239"/>
      <c r="Y423" s="143"/>
      <c r="Z423" s="143"/>
      <c r="AA423" s="143"/>
      <c r="AB423" s="239"/>
      <c r="AC423" s="143"/>
      <c r="AD423" s="143"/>
      <c r="AE423" s="239"/>
      <c r="AF423" s="239"/>
      <c r="AG423" s="239"/>
      <c r="AH423" s="241"/>
      <c r="AI423" s="239" t="str">
        <f t="shared" ca="1" si="108"/>
        <v/>
      </c>
      <c r="AJ423" s="239" t="str">
        <f t="shared" si="109"/>
        <v/>
      </c>
      <c r="AK423" s="241"/>
      <c r="AL423" s="244"/>
      <c r="AM423" s="239"/>
      <c r="AN423" s="241"/>
      <c r="AO423" s="239"/>
      <c r="AP423" s="245"/>
      <c r="AQ423" s="141"/>
    </row>
    <row r="424" spans="1:43" ht="12.75" hidden="1" x14ac:dyDescent="0.25">
      <c r="A424" s="238"/>
      <c r="B424" s="239"/>
      <c r="C424" s="144"/>
      <c r="D424" s="239"/>
      <c r="E424" s="239"/>
      <c r="F424" s="239"/>
      <c r="G424" s="240"/>
      <c r="H424" s="149">
        <f>MONTH(Table1[[#This Row],[Received Date]])</f>
        <v>1</v>
      </c>
      <c r="I424" s="149">
        <f>YEAR(Table1[[#This Row],[Received Date]])</f>
        <v>1900</v>
      </c>
      <c r="J424" s="239"/>
      <c r="K424" s="239"/>
      <c r="L424" s="239" t="str">
        <f t="shared" si="114"/>
        <v>Other</v>
      </c>
      <c r="M424" s="239"/>
      <c r="N424" s="239"/>
      <c r="O424" s="239" t="str">
        <f t="shared" si="110"/>
        <v/>
      </c>
      <c r="P424" s="242" t="str">
        <f t="shared" si="111"/>
        <v/>
      </c>
      <c r="Q424" s="242" t="str">
        <f t="shared" si="112"/>
        <v/>
      </c>
      <c r="R424" s="243" t="str">
        <f t="shared" si="113"/>
        <v>count</v>
      </c>
      <c r="S424" s="242"/>
      <c r="T424" s="279"/>
      <c r="U424" s="242"/>
      <c r="V424" s="143"/>
      <c r="W424" s="239"/>
      <c r="X424" s="239"/>
      <c r="Y424" s="143"/>
      <c r="Z424" s="143"/>
      <c r="AA424" s="143"/>
      <c r="AB424" s="239"/>
      <c r="AC424" s="143"/>
      <c r="AD424" s="143"/>
      <c r="AE424" s="239"/>
      <c r="AF424" s="239"/>
      <c r="AG424" s="239"/>
      <c r="AH424" s="241"/>
      <c r="AI424" s="239" t="str">
        <f t="shared" ca="1" si="108"/>
        <v/>
      </c>
      <c r="AJ424" s="239" t="str">
        <f t="shared" si="109"/>
        <v/>
      </c>
      <c r="AK424" s="241"/>
      <c r="AL424" s="244"/>
      <c r="AM424" s="239"/>
      <c r="AN424" s="241"/>
      <c r="AO424" s="239"/>
      <c r="AP424" s="245"/>
      <c r="AQ424" s="141"/>
    </row>
    <row r="425" spans="1:43" ht="12.75" hidden="1" x14ac:dyDescent="0.25">
      <c r="A425" s="238"/>
      <c r="B425" s="239"/>
      <c r="C425" s="144"/>
      <c r="D425" s="239"/>
      <c r="E425" s="239"/>
      <c r="F425" s="239"/>
      <c r="G425" s="240"/>
      <c r="H425" s="149">
        <f>MONTH(Table1[[#This Row],[Received Date]])</f>
        <v>1</v>
      </c>
      <c r="I425" s="149">
        <f>YEAR(Table1[[#This Row],[Received Date]])</f>
        <v>1900</v>
      </c>
      <c r="J425" s="239"/>
      <c r="K425" s="239"/>
      <c r="L425" s="239" t="str">
        <f t="shared" si="114"/>
        <v>Other</v>
      </c>
      <c r="M425" s="239"/>
      <c r="N425" s="239"/>
      <c r="O425" s="239" t="str">
        <f t="shared" si="110"/>
        <v/>
      </c>
      <c r="P425" s="242" t="str">
        <f t="shared" si="111"/>
        <v/>
      </c>
      <c r="Q425" s="242" t="str">
        <f t="shared" si="112"/>
        <v/>
      </c>
      <c r="R425" s="243" t="str">
        <f t="shared" si="113"/>
        <v>count</v>
      </c>
      <c r="S425" s="242"/>
      <c r="T425" s="279"/>
      <c r="U425" s="242"/>
      <c r="V425" s="143"/>
      <c r="W425" s="239"/>
      <c r="X425" s="239"/>
      <c r="Y425" s="143"/>
      <c r="Z425" s="143"/>
      <c r="AA425" s="143"/>
      <c r="AB425" s="239"/>
      <c r="AC425" s="143"/>
      <c r="AD425" s="143"/>
      <c r="AE425" s="239"/>
      <c r="AF425" s="239"/>
      <c r="AG425" s="239"/>
      <c r="AH425" s="241"/>
      <c r="AI425" s="239" t="str">
        <f t="shared" ca="1" si="108"/>
        <v/>
      </c>
      <c r="AJ425" s="239" t="str">
        <f t="shared" si="109"/>
        <v/>
      </c>
      <c r="AK425" s="241"/>
      <c r="AL425" s="244"/>
      <c r="AM425" s="239"/>
      <c r="AN425" s="241"/>
      <c r="AO425" s="239"/>
      <c r="AP425" s="245"/>
      <c r="AQ425" s="141"/>
    </row>
    <row r="426" spans="1:43" ht="12.75" hidden="1" x14ac:dyDescent="0.25">
      <c r="A426" s="238"/>
      <c r="B426" s="239"/>
      <c r="C426" s="144"/>
      <c r="D426" s="239"/>
      <c r="E426" s="239"/>
      <c r="F426" s="239"/>
      <c r="G426" s="240"/>
      <c r="H426" s="149">
        <f>MONTH(Table1[[#This Row],[Received Date]])</f>
        <v>1</v>
      </c>
      <c r="I426" s="149">
        <f>YEAR(Table1[[#This Row],[Received Date]])</f>
        <v>1900</v>
      </c>
      <c r="J426" s="239"/>
      <c r="K426" s="239"/>
      <c r="L426" s="239" t="str">
        <f t="shared" si="114"/>
        <v>Other</v>
      </c>
      <c r="M426" s="239"/>
      <c r="N426" s="239"/>
      <c r="O426" s="239" t="str">
        <f t="shared" si="110"/>
        <v/>
      </c>
      <c r="P426" s="242" t="str">
        <f t="shared" si="111"/>
        <v/>
      </c>
      <c r="Q426" s="242" t="str">
        <f t="shared" si="112"/>
        <v/>
      </c>
      <c r="R426" s="243" t="str">
        <f t="shared" si="113"/>
        <v>count</v>
      </c>
      <c r="S426" s="242"/>
      <c r="T426" s="279"/>
      <c r="U426" s="242"/>
      <c r="V426" s="143"/>
      <c r="W426" s="239"/>
      <c r="X426" s="239"/>
      <c r="Y426" s="143"/>
      <c r="Z426" s="143"/>
      <c r="AA426" s="143"/>
      <c r="AB426" s="239"/>
      <c r="AC426" s="143"/>
      <c r="AD426" s="143"/>
      <c r="AE426" s="239"/>
      <c r="AF426" s="239"/>
      <c r="AG426" s="239"/>
      <c r="AH426" s="241"/>
      <c r="AI426" s="239" t="str">
        <f t="shared" ca="1" si="108"/>
        <v/>
      </c>
      <c r="AJ426" s="239" t="str">
        <f t="shared" si="109"/>
        <v/>
      </c>
      <c r="AK426" s="241"/>
      <c r="AL426" s="244"/>
      <c r="AM426" s="239"/>
      <c r="AN426" s="241"/>
      <c r="AO426" s="239"/>
      <c r="AP426" s="245"/>
      <c r="AQ426" s="141"/>
    </row>
    <row r="427" spans="1:43" ht="12.75" hidden="1" x14ac:dyDescent="0.25">
      <c r="A427" s="238"/>
      <c r="B427" s="239"/>
      <c r="C427" s="144"/>
      <c r="D427" s="239"/>
      <c r="E427" s="239"/>
      <c r="F427" s="239"/>
      <c r="G427" s="240"/>
      <c r="H427" s="149">
        <f>MONTH(Table1[[#This Row],[Received Date]])</f>
        <v>1</v>
      </c>
      <c r="I427" s="149">
        <f>YEAR(Table1[[#This Row],[Received Date]])</f>
        <v>1900</v>
      </c>
      <c r="J427" s="239"/>
      <c r="K427" s="239"/>
      <c r="L427" s="239" t="str">
        <f t="shared" si="114"/>
        <v>Other</v>
      </c>
      <c r="M427" s="239"/>
      <c r="N427" s="239"/>
      <c r="O427" s="239" t="str">
        <f t="shared" si="110"/>
        <v/>
      </c>
      <c r="P427" s="242" t="str">
        <f t="shared" si="111"/>
        <v/>
      </c>
      <c r="Q427" s="242" t="str">
        <f t="shared" si="112"/>
        <v/>
      </c>
      <c r="R427" s="243" t="str">
        <f t="shared" si="113"/>
        <v>count</v>
      </c>
      <c r="S427" s="242"/>
      <c r="T427" s="279"/>
      <c r="U427" s="242"/>
      <c r="V427" s="143"/>
      <c r="W427" s="239"/>
      <c r="X427" s="239"/>
      <c r="Y427" s="143"/>
      <c r="Z427" s="143"/>
      <c r="AA427" s="143"/>
      <c r="AB427" s="239"/>
      <c r="AC427" s="143"/>
      <c r="AD427" s="143"/>
      <c r="AE427" s="239"/>
      <c r="AF427" s="239"/>
      <c r="AG427" s="239"/>
      <c r="AH427" s="241"/>
      <c r="AI427" s="239" t="str">
        <f t="shared" ca="1" si="108"/>
        <v/>
      </c>
      <c r="AJ427" s="239" t="str">
        <f t="shared" si="109"/>
        <v/>
      </c>
      <c r="AK427" s="241"/>
      <c r="AL427" s="244"/>
      <c r="AM427" s="239"/>
      <c r="AN427" s="241"/>
      <c r="AO427" s="239"/>
      <c r="AP427" s="245"/>
      <c r="AQ427" s="141"/>
    </row>
    <row r="428" spans="1:43" ht="12.75" hidden="1" x14ac:dyDescent="0.25">
      <c r="A428" s="238"/>
      <c r="B428" s="239"/>
      <c r="C428" s="144"/>
      <c r="D428" s="239"/>
      <c r="E428" s="239"/>
      <c r="F428" s="239"/>
      <c r="G428" s="240"/>
      <c r="H428" s="149">
        <f>MONTH(Table1[[#This Row],[Received Date]])</f>
        <v>1</v>
      </c>
      <c r="I428" s="149">
        <f>YEAR(Table1[[#This Row],[Received Date]])</f>
        <v>1900</v>
      </c>
      <c r="J428" s="239"/>
      <c r="K428" s="239"/>
      <c r="L428" s="239" t="str">
        <f t="shared" si="114"/>
        <v>Other</v>
      </c>
      <c r="M428" s="239"/>
      <c r="N428" s="239"/>
      <c r="O428" s="239" t="str">
        <f t="shared" si="110"/>
        <v/>
      </c>
      <c r="P428" s="242" t="str">
        <f t="shared" si="111"/>
        <v/>
      </c>
      <c r="Q428" s="242" t="str">
        <f t="shared" si="112"/>
        <v/>
      </c>
      <c r="R428" s="243" t="str">
        <f t="shared" si="113"/>
        <v>count</v>
      </c>
      <c r="S428" s="242"/>
      <c r="T428" s="279"/>
      <c r="U428" s="242"/>
      <c r="V428" s="143"/>
      <c r="W428" s="239"/>
      <c r="X428" s="239"/>
      <c r="Y428" s="143"/>
      <c r="Z428" s="143"/>
      <c r="AA428" s="143"/>
      <c r="AB428" s="239"/>
      <c r="AC428" s="143"/>
      <c r="AD428" s="143"/>
      <c r="AE428" s="239"/>
      <c r="AF428" s="239"/>
      <c r="AG428" s="239"/>
      <c r="AH428" s="241"/>
      <c r="AI428" s="239" t="str">
        <f t="shared" ca="1" si="108"/>
        <v/>
      </c>
      <c r="AJ428" s="239" t="str">
        <f t="shared" si="109"/>
        <v/>
      </c>
      <c r="AK428" s="241"/>
      <c r="AL428" s="244"/>
      <c r="AM428" s="239"/>
      <c r="AN428" s="241"/>
      <c r="AO428" s="239"/>
      <c r="AP428" s="245"/>
      <c r="AQ428" s="141"/>
    </row>
    <row r="429" spans="1:43" ht="12.75" hidden="1" x14ac:dyDescent="0.25">
      <c r="A429" s="238"/>
      <c r="B429" s="239"/>
      <c r="C429" s="144"/>
      <c r="D429" s="239"/>
      <c r="E429" s="239"/>
      <c r="F429" s="239"/>
      <c r="G429" s="240"/>
      <c r="H429" s="149">
        <f>MONTH(Table1[[#This Row],[Received Date]])</f>
        <v>1</v>
      </c>
      <c r="I429" s="149">
        <f>YEAR(Table1[[#This Row],[Received Date]])</f>
        <v>1900</v>
      </c>
      <c r="J429" s="239"/>
      <c r="K429" s="239"/>
      <c r="L429" s="239" t="str">
        <f t="shared" si="114"/>
        <v>Other</v>
      </c>
      <c r="M429" s="239"/>
      <c r="N429" s="239"/>
      <c r="O429" s="239" t="str">
        <f t="shared" si="110"/>
        <v/>
      </c>
      <c r="P429" s="242" t="str">
        <f t="shared" si="111"/>
        <v/>
      </c>
      <c r="Q429" s="242" t="str">
        <f t="shared" si="112"/>
        <v/>
      </c>
      <c r="R429" s="243" t="str">
        <f t="shared" si="113"/>
        <v>count</v>
      </c>
      <c r="S429" s="242"/>
      <c r="T429" s="279"/>
      <c r="U429" s="242"/>
      <c r="V429" s="143"/>
      <c r="W429" s="239"/>
      <c r="X429" s="239"/>
      <c r="Y429" s="143"/>
      <c r="Z429" s="143"/>
      <c r="AA429" s="143"/>
      <c r="AB429" s="239"/>
      <c r="AC429" s="143"/>
      <c r="AD429" s="143"/>
      <c r="AE429" s="239"/>
      <c r="AF429" s="239"/>
      <c r="AG429" s="239"/>
      <c r="AH429" s="241"/>
      <c r="AI429" s="239" t="str">
        <f t="shared" ca="1" si="108"/>
        <v/>
      </c>
      <c r="AJ429" s="239" t="str">
        <f t="shared" si="109"/>
        <v/>
      </c>
      <c r="AK429" s="241"/>
      <c r="AL429" s="244"/>
      <c r="AM429" s="239"/>
      <c r="AN429" s="241"/>
      <c r="AO429" s="239"/>
      <c r="AP429" s="245"/>
      <c r="AQ429" s="141"/>
    </row>
    <row r="430" spans="1:43" ht="12.75" hidden="1" x14ac:dyDescent="0.25">
      <c r="A430" s="238"/>
      <c r="B430" s="239"/>
      <c r="C430" s="144"/>
      <c r="D430" s="239"/>
      <c r="E430" s="239"/>
      <c r="F430" s="239"/>
      <c r="G430" s="240"/>
      <c r="H430" s="149">
        <f>MONTH(Table1[[#This Row],[Received Date]])</f>
        <v>1</v>
      </c>
      <c r="I430" s="149">
        <f>YEAR(Table1[[#This Row],[Received Date]])</f>
        <v>1900</v>
      </c>
      <c r="J430" s="239"/>
      <c r="K430" s="239"/>
      <c r="L430" s="239" t="str">
        <f t="shared" si="114"/>
        <v>Other</v>
      </c>
      <c r="M430" s="239"/>
      <c r="N430" s="239"/>
      <c r="O430" s="239" t="str">
        <f t="shared" si="110"/>
        <v/>
      </c>
      <c r="P430" s="242" t="str">
        <f t="shared" si="111"/>
        <v/>
      </c>
      <c r="Q430" s="242" t="str">
        <f t="shared" si="112"/>
        <v/>
      </c>
      <c r="R430" s="243" t="str">
        <f t="shared" si="113"/>
        <v>count</v>
      </c>
      <c r="S430" s="242"/>
      <c r="T430" s="279"/>
      <c r="U430" s="242"/>
      <c r="V430" s="143"/>
      <c r="W430" s="239"/>
      <c r="X430" s="239"/>
      <c r="Y430" s="143"/>
      <c r="Z430" s="143"/>
      <c r="AA430" s="143"/>
      <c r="AB430" s="239"/>
      <c r="AC430" s="143"/>
      <c r="AD430" s="143"/>
      <c r="AE430" s="239"/>
      <c r="AF430" s="239"/>
      <c r="AG430" s="239"/>
      <c r="AH430" s="241"/>
      <c r="AI430" s="239" t="str">
        <f t="shared" ca="1" si="108"/>
        <v/>
      </c>
      <c r="AJ430" s="239" t="str">
        <f t="shared" si="109"/>
        <v/>
      </c>
      <c r="AK430" s="241"/>
      <c r="AL430" s="244"/>
      <c r="AM430" s="239"/>
      <c r="AN430" s="241"/>
      <c r="AO430" s="239"/>
      <c r="AP430" s="245"/>
      <c r="AQ430" s="141"/>
    </row>
    <row r="431" spans="1:43" ht="12.75" hidden="1" x14ac:dyDescent="0.25">
      <c r="A431" s="238"/>
      <c r="B431" s="239"/>
      <c r="C431" s="144"/>
      <c r="D431" s="239"/>
      <c r="E431" s="239"/>
      <c r="F431" s="239"/>
      <c r="G431" s="240"/>
      <c r="H431" s="149">
        <f>MONTH(Table1[[#This Row],[Received Date]])</f>
        <v>1</v>
      </c>
      <c r="I431" s="149">
        <f>YEAR(Table1[[#This Row],[Received Date]])</f>
        <v>1900</v>
      </c>
      <c r="J431" s="239"/>
      <c r="K431" s="239"/>
      <c r="L431" s="239" t="str">
        <f t="shared" si="114"/>
        <v>Other</v>
      </c>
      <c r="M431" s="239"/>
      <c r="N431" s="239"/>
      <c r="O431" s="239" t="str">
        <f t="shared" si="110"/>
        <v/>
      </c>
      <c r="P431" s="242" t="str">
        <f t="shared" si="111"/>
        <v/>
      </c>
      <c r="Q431" s="242" t="str">
        <f t="shared" si="112"/>
        <v/>
      </c>
      <c r="R431" s="243" t="str">
        <f t="shared" si="113"/>
        <v>count</v>
      </c>
      <c r="S431" s="242"/>
      <c r="T431" s="279"/>
      <c r="U431" s="242"/>
      <c r="V431" s="143"/>
      <c r="W431" s="239"/>
      <c r="X431" s="239"/>
      <c r="Y431" s="143"/>
      <c r="Z431" s="143"/>
      <c r="AA431" s="143"/>
      <c r="AB431" s="239"/>
      <c r="AC431" s="143"/>
      <c r="AD431" s="143"/>
      <c r="AE431" s="239"/>
      <c r="AF431" s="239"/>
      <c r="AG431" s="239"/>
      <c r="AH431" s="241"/>
      <c r="AI431" s="239" t="str">
        <f t="shared" ca="1" si="108"/>
        <v/>
      </c>
      <c r="AJ431" s="239" t="str">
        <f t="shared" si="109"/>
        <v/>
      </c>
      <c r="AK431" s="241"/>
      <c r="AL431" s="244"/>
      <c r="AM431" s="239"/>
      <c r="AN431" s="241"/>
      <c r="AO431" s="239"/>
      <c r="AP431" s="245"/>
      <c r="AQ431" s="141"/>
    </row>
    <row r="432" spans="1:43" ht="12.75" hidden="1" x14ac:dyDescent="0.25">
      <c r="A432" s="238"/>
      <c r="B432" s="239"/>
      <c r="C432" s="144"/>
      <c r="D432" s="239"/>
      <c r="E432" s="239"/>
      <c r="F432" s="239"/>
      <c r="G432" s="240"/>
      <c r="H432" s="149">
        <f>MONTH(Table1[[#This Row],[Received Date]])</f>
        <v>1</v>
      </c>
      <c r="I432" s="149">
        <f>YEAR(Table1[[#This Row],[Received Date]])</f>
        <v>1900</v>
      </c>
      <c r="J432" s="239"/>
      <c r="K432" s="239"/>
      <c r="L432" s="239" t="str">
        <f t="shared" si="114"/>
        <v>Other</v>
      </c>
      <c r="M432" s="239"/>
      <c r="N432" s="239"/>
      <c r="O432" s="239" t="str">
        <f t="shared" si="110"/>
        <v/>
      </c>
      <c r="P432" s="242" t="str">
        <f t="shared" si="111"/>
        <v/>
      </c>
      <c r="Q432" s="242" t="str">
        <f t="shared" si="112"/>
        <v/>
      </c>
      <c r="R432" s="243" t="str">
        <f t="shared" si="113"/>
        <v>count</v>
      </c>
      <c r="S432" s="242"/>
      <c r="T432" s="279"/>
      <c r="U432" s="242"/>
      <c r="V432" s="143"/>
      <c r="W432" s="239"/>
      <c r="X432" s="239"/>
      <c r="Y432" s="143"/>
      <c r="Z432" s="143"/>
      <c r="AA432" s="143"/>
      <c r="AB432" s="239"/>
      <c r="AC432" s="143"/>
      <c r="AD432" s="143"/>
      <c r="AE432" s="239"/>
      <c r="AF432" s="239"/>
      <c r="AG432" s="239"/>
      <c r="AH432" s="241"/>
      <c r="AI432" s="239" t="str">
        <f t="shared" ca="1" si="108"/>
        <v/>
      </c>
      <c r="AJ432" s="239" t="str">
        <f t="shared" si="109"/>
        <v/>
      </c>
      <c r="AK432" s="241"/>
      <c r="AL432" s="244"/>
      <c r="AM432" s="239"/>
      <c r="AN432" s="241"/>
      <c r="AO432" s="239"/>
      <c r="AP432" s="245"/>
      <c r="AQ432" s="141"/>
    </row>
    <row r="433" spans="1:43" ht="12.75" hidden="1" x14ac:dyDescent="0.25">
      <c r="A433" s="238"/>
      <c r="B433" s="239"/>
      <c r="C433" s="144"/>
      <c r="D433" s="239"/>
      <c r="E433" s="239"/>
      <c r="F433" s="239"/>
      <c r="G433" s="240"/>
      <c r="H433" s="149">
        <f>MONTH(Table1[[#This Row],[Received Date]])</f>
        <v>1</v>
      </c>
      <c r="I433" s="149">
        <f>YEAR(Table1[[#This Row],[Received Date]])</f>
        <v>1900</v>
      </c>
      <c r="J433" s="239"/>
      <c r="K433" s="239"/>
      <c r="L433" s="239" t="str">
        <f t="shared" si="114"/>
        <v>Other</v>
      </c>
      <c r="M433" s="239"/>
      <c r="N433" s="239"/>
      <c r="O433" s="239" t="str">
        <f t="shared" si="110"/>
        <v/>
      </c>
      <c r="P433" s="242" t="str">
        <f t="shared" si="111"/>
        <v/>
      </c>
      <c r="Q433" s="242" t="str">
        <f t="shared" si="112"/>
        <v/>
      </c>
      <c r="R433" s="243" t="str">
        <f t="shared" si="113"/>
        <v>count</v>
      </c>
      <c r="S433" s="242"/>
      <c r="T433" s="279"/>
      <c r="U433" s="242"/>
      <c r="V433" s="143"/>
      <c r="W433" s="239"/>
      <c r="X433" s="239"/>
      <c r="Y433" s="143"/>
      <c r="Z433" s="143"/>
      <c r="AA433" s="143"/>
      <c r="AB433" s="239"/>
      <c r="AC433" s="143"/>
      <c r="AD433" s="143"/>
      <c r="AE433" s="239"/>
      <c r="AF433" s="239"/>
      <c r="AG433" s="239"/>
      <c r="AH433" s="241"/>
      <c r="AI433" s="239" t="str">
        <f t="shared" ca="1" si="108"/>
        <v/>
      </c>
      <c r="AJ433" s="239" t="str">
        <f t="shared" si="109"/>
        <v/>
      </c>
      <c r="AK433" s="241"/>
      <c r="AL433" s="244"/>
      <c r="AM433" s="239"/>
      <c r="AN433" s="241"/>
      <c r="AO433" s="239"/>
      <c r="AP433" s="245"/>
      <c r="AQ433" s="141"/>
    </row>
    <row r="434" spans="1:43" ht="12.75" hidden="1" x14ac:dyDescent="0.25">
      <c r="A434" s="238"/>
      <c r="B434" s="239"/>
      <c r="C434" s="144"/>
      <c r="D434" s="239"/>
      <c r="E434" s="239"/>
      <c r="F434" s="239"/>
      <c r="G434" s="240"/>
      <c r="H434" s="149">
        <f>MONTH(Table1[[#This Row],[Received Date]])</f>
        <v>1</v>
      </c>
      <c r="I434" s="149">
        <f>YEAR(Table1[[#This Row],[Received Date]])</f>
        <v>1900</v>
      </c>
      <c r="J434" s="239"/>
      <c r="K434" s="239"/>
      <c r="L434" s="239" t="str">
        <f t="shared" si="114"/>
        <v>Other</v>
      </c>
      <c r="M434" s="239"/>
      <c r="N434" s="239"/>
      <c r="O434" s="239" t="str">
        <f t="shared" si="110"/>
        <v/>
      </c>
      <c r="P434" s="242" t="str">
        <f t="shared" si="111"/>
        <v/>
      </c>
      <c r="Q434" s="242" t="str">
        <f t="shared" si="112"/>
        <v/>
      </c>
      <c r="R434" s="243" t="str">
        <f t="shared" si="113"/>
        <v>count</v>
      </c>
      <c r="S434" s="242"/>
      <c r="T434" s="279"/>
      <c r="U434" s="242"/>
      <c r="V434" s="143"/>
      <c r="W434" s="239"/>
      <c r="X434" s="239"/>
      <c r="Y434" s="143"/>
      <c r="Z434" s="143"/>
      <c r="AA434" s="143"/>
      <c r="AB434" s="239"/>
      <c r="AC434" s="143"/>
      <c r="AD434" s="143"/>
      <c r="AE434" s="239"/>
      <c r="AF434" s="239"/>
      <c r="AG434" s="239"/>
      <c r="AH434" s="241"/>
      <c r="AI434" s="239" t="str">
        <f t="shared" ca="1" si="108"/>
        <v/>
      </c>
      <c r="AJ434" s="239" t="str">
        <f t="shared" si="109"/>
        <v/>
      </c>
      <c r="AK434" s="241"/>
      <c r="AL434" s="244"/>
      <c r="AM434" s="239"/>
      <c r="AN434" s="241"/>
      <c r="AO434" s="239"/>
      <c r="AP434" s="245"/>
      <c r="AQ434" s="141"/>
    </row>
    <row r="435" spans="1:43" ht="12.75" hidden="1" x14ac:dyDescent="0.25">
      <c r="A435" s="238"/>
      <c r="B435" s="239"/>
      <c r="C435" s="144"/>
      <c r="D435" s="239"/>
      <c r="E435" s="239"/>
      <c r="F435" s="239"/>
      <c r="G435" s="240"/>
      <c r="H435" s="149">
        <f>MONTH(Table1[[#This Row],[Received Date]])</f>
        <v>1</v>
      </c>
      <c r="I435" s="149">
        <f>YEAR(Table1[[#This Row],[Received Date]])</f>
        <v>1900</v>
      </c>
      <c r="J435" s="239"/>
      <c r="K435" s="239"/>
      <c r="L435" s="239" t="str">
        <f t="shared" si="114"/>
        <v>Other</v>
      </c>
      <c r="M435" s="239"/>
      <c r="N435" s="239"/>
      <c r="O435" s="239" t="str">
        <f t="shared" ref="O435:O498" si="115">IF(ISNUMBER(SEARCH("mail",M435)), "Email", "")</f>
        <v/>
      </c>
      <c r="P435" s="242" t="str">
        <f t="shared" ref="P435:P498" si="116">IF(AND(200000&lt;M435,M435&lt;299999), 2, "")</f>
        <v/>
      </c>
      <c r="Q435" s="242" t="str">
        <f t="shared" ref="Q435:Q498" si="117">IF(AND(800000&lt;M435,M435&lt;899999), 8, "")</f>
        <v/>
      </c>
      <c r="R435" s="243" t="str">
        <f t="shared" ref="R435:R498" si="118">IF(OR(O435="Email",P435=2, Q435=8), "don't count", "count")</f>
        <v>count</v>
      </c>
      <c r="S435" s="242"/>
      <c r="T435" s="279"/>
      <c r="U435" s="242"/>
      <c r="V435" s="143"/>
      <c r="W435" s="239"/>
      <c r="X435" s="239"/>
      <c r="Y435" s="143"/>
      <c r="Z435" s="143"/>
      <c r="AA435" s="143"/>
      <c r="AB435" s="239"/>
      <c r="AC435" s="143"/>
      <c r="AD435" s="143"/>
      <c r="AE435" s="239"/>
      <c r="AF435" s="239"/>
      <c r="AG435" s="239"/>
      <c r="AH435" s="241"/>
      <c r="AI435" s="239" t="str">
        <f t="shared" ref="AI435:AI498" ca="1" si="119">IF(ISBLANK(G435), "",IF(ISBLANK(AK435), TODAY()-G435, "Closed"))</f>
        <v/>
      </c>
      <c r="AJ435" s="239" t="str">
        <f t="shared" ref="AJ435:AJ498" si="120">IF(ISBLANK(G435),"", IF(ISBLANK(AK435), "Pending", DATEDIF(G435,AK435,"d")))</f>
        <v/>
      </c>
      <c r="AK435" s="241"/>
      <c r="AL435" s="244"/>
      <c r="AM435" s="239"/>
      <c r="AN435" s="241"/>
      <c r="AO435" s="239"/>
      <c r="AP435" s="245"/>
      <c r="AQ435" s="141"/>
    </row>
    <row r="436" spans="1:43" ht="12.75" hidden="1" x14ac:dyDescent="0.25">
      <c r="A436" s="238"/>
      <c r="B436" s="239"/>
      <c r="C436" s="144"/>
      <c r="D436" s="239"/>
      <c r="E436" s="239"/>
      <c r="F436" s="239"/>
      <c r="G436" s="240"/>
      <c r="H436" s="149">
        <f>MONTH(Table1[[#This Row],[Received Date]])</f>
        <v>1</v>
      </c>
      <c r="I436" s="149">
        <f>YEAR(Table1[[#This Row],[Received Date]])</f>
        <v>1900</v>
      </c>
      <c r="J436" s="239"/>
      <c r="K436" s="239"/>
      <c r="L436" s="239" t="str">
        <f t="shared" si="114"/>
        <v>Other</v>
      </c>
      <c r="M436" s="239"/>
      <c r="N436" s="239"/>
      <c r="O436" s="239" t="str">
        <f t="shared" si="115"/>
        <v/>
      </c>
      <c r="P436" s="242" t="str">
        <f t="shared" si="116"/>
        <v/>
      </c>
      <c r="Q436" s="242" t="str">
        <f t="shared" si="117"/>
        <v/>
      </c>
      <c r="R436" s="243" t="str">
        <f t="shared" si="118"/>
        <v>count</v>
      </c>
      <c r="S436" s="242"/>
      <c r="T436" s="279"/>
      <c r="U436" s="242"/>
      <c r="V436" s="143"/>
      <c r="W436" s="239"/>
      <c r="X436" s="239"/>
      <c r="Y436" s="143"/>
      <c r="Z436" s="143"/>
      <c r="AA436" s="143"/>
      <c r="AB436" s="239"/>
      <c r="AC436" s="143"/>
      <c r="AD436" s="143"/>
      <c r="AE436" s="239"/>
      <c r="AF436" s="239"/>
      <c r="AG436" s="239"/>
      <c r="AH436" s="241"/>
      <c r="AI436" s="239" t="str">
        <f t="shared" ca="1" si="119"/>
        <v/>
      </c>
      <c r="AJ436" s="239" t="str">
        <f t="shared" si="120"/>
        <v/>
      </c>
      <c r="AK436" s="241"/>
      <c r="AL436" s="244"/>
      <c r="AM436" s="239"/>
      <c r="AN436" s="241"/>
      <c r="AO436" s="239"/>
      <c r="AP436" s="245"/>
      <c r="AQ436" s="141"/>
    </row>
    <row r="437" spans="1:43" ht="12.75" hidden="1" x14ac:dyDescent="0.25">
      <c r="A437" s="238"/>
      <c r="B437" s="239"/>
      <c r="C437" s="144"/>
      <c r="D437" s="239"/>
      <c r="E437" s="239"/>
      <c r="F437" s="239"/>
      <c r="G437" s="240"/>
      <c r="H437" s="149">
        <f>MONTH(Table1[[#This Row],[Received Date]])</f>
        <v>1</v>
      </c>
      <c r="I437" s="149">
        <f>YEAR(Table1[[#This Row],[Received Date]])</f>
        <v>1900</v>
      </c>
      <c r="J437" s="239"/>
      <c r="K437" s="239"/>
      <c r="L437" s="239" t="str">
        <f t="shared" si="114"/>
        <v>Other</v>
      </c>
      <c r="M437" s="239"/>
      <c r="N437" s="239"/>
      <c r="O437" s="239" t="str">
        <f t="shared" si="115"/>
        <v/>
      </c>
      <c r="P437" s="242" t="str">
        <f t="shared" si="116"/>
        <v/>
      </c>
      <c r="Q437" s="242" t="str">
        <f t="shared" si="117"/>
        <v/>
      </c>
      <c r="R437" s="243" t="str">
        <f t="shared" si="118"/>
        <v>count</v>
      </c>
      <c r="S437" s="242"/>
      <c r="T437" s="279"/>
      <c r="U437" s="242"/>
      <c r="V437" s="143"/>
      <c r="W437" s="239"/>
      <c r="X437" s="239"/>
      <c r="Y437" s="143"/>
      <c r="Z437" s="143"/>
      <c r="AA437" s="143"/>
      <c r="AB437" s="239"/>
      <c r="AC437" s="143"/>
      <c r="AD437" s="143"/>
      <c r="AE437" s="239"/>
      <c r="AF437" s="239"/>
      <c r="AG437" s="239"/>
      <c r="AH437" s="241"/>
      <c r="AI437" s="239" t="str">
        <f t="shared" ca="1" si="119"/>
        <v/>
      </c>
      <c r="AJ437" s="239" t="str">
        <f t="shared" si="120"/>
        <v/>
      </c>
      <c r="AK437" s="241"/>
      <c r="AL437" s="244"/>
      <c r="AM437" s="239"/>
      <c r="AN437" s="241"/>
      <c r="AO437" s="239"/>
      <c r="AP437" s="245"/>
      <c r="AQ437" s="141"/>
    </row>
    <row r="438" spans="1:43" ht="12.75" hidden="1" x14ac:dyDescent="0.25">
      <c r="A438" s="238"/>
      <c r="B438" s="239"/>
      <c r="C438" s="144"/>
      <c r="D438" s="239"/>
      <c r="E438" s="239"/>
      <c r="F438" s="239"/>
      <c r="G438" s="240"/>
      <c r="H438" s="149">
        <f>MONTH(Table1[[#This Row],[Received Date]])</f>
        <v>1</v>
      </c>
      <c r="I438" s="149">
        <f>YEAR(Table1[[#This Row],[Received Date]])</f>
        <v>1900</v>
      </c>
      <c r="J438" s="239"/>
      <c r="K438" s="239"/>
      <c r="L438" s="239" t="str">
        <f t="shared" si="114"/>
        <v>Other</v>
      </c>
      <c r="M438" s="239"/>
      <c r="N438" s="239"/>
      <c r="O438" s="239" t="str">
        <f t="shared" si="115"/>
        <v/>
      </c>
      <c r="P438" s="242" t="str">
        <f t="shared" si="116"/>
        <v/>
      </c>
      <c r="Q438" s="242" t="str">
        <f t="shared" si="117"/>
        <v/>
      </c>
      <c r="R438" s="243" t="str">
        <f t="shared" si="118"/>
        <v>count</v>
      </c>
      <c r="S438" s="242"/>
      <c r="T438" s="279"/>
      <c r="U438" s="242"/>
      <c r="V438" s="143"/>
      <c r="W438" s="239"/>
      <c r="X438" s="239"/>
      <c r="Y438" s="143"/>
      <c r="Z438" s="143"/>
      <c r="AA438" s="143"/>
      <c r="AB438" s="239"/>
      <c r="AC438" s="143"/>
      <c r="AD438" s="143"/>
      <c r="AE438" s="239"/>
      <c r="AF438" s="239"/>
      <c r="AG438" s="239"/>
      <c r="AH438" s="241"/>
      <c r="AI438" s="239" t="str">
        <f t="shared" ca="1" si="119"/>
        <v/>
      </c>
      <c r="AJ438" s="239" t="str">
        <f t="shared" si="120"/>
        <v/>
      </c>
      <c r="AK438" s="241"/>
      <c r="AL438" s="244"/>
      <c r="AM438" s="239"/>
      <c r="AN438" s="241"/>
      <c r="AO438" s="239"/>
      <c r="AP438" s="245"/>
      <c r="AQ438" s="141"/>
    </row>
    <row r="439" spans="1:43" ht="12.75" hidden="1" x14ac:dyDescent="0.25">
      <c r="A439" s="238"/>
      <c r="B439" s="239"/>
      <c r="C439" s="144"/>
      <c r="D439" s="239"/>
      <c r="E439" s="239"/>
      <c r="F439" s="239"/>
      <c r="G439" s="240"/>
      <c r="H439" s="149">
        <f>MONTH(Table1[[#This Row],[Received Date]])</f>
        <v>1</v>
      </c>
      <c r="I439" s="149">
        <f>YEAR(Table1[[#This Row],[Received Date]])</f>
        <v>1900</v>
      </c>
      <c r="J439" s="239"/>
      <c r="K439" s="239"/>
      <c r="L439" s="239" t="str">
        <f t="shared" si="114"/>
        <v>Other</v>
      </c>
      <c r="M439" s="239"/>
      <c r="N439" s="239"/>
      <c r="O439" s="239" t="str">
        <f t="shared" si="115"/>
        <v/>
      </c>
      <c r="P439" s="242" t="str">
        <f t="shared" si="116"/>
        <v/>
      </c>
      <c r="Q439" s="242" t="str">
        <f t="shared" si="117"/>
        <v/>
      </c>
      <c r="R439" s="243" t="str">
        <f t="shared" si="118"/>
        <v>count</v>
      </c>
      <c r="S439" s="242"/>
      <c r="T439" s="279"/>
      <c r="U439" s="242"/>
      <c r="V439" s="143"/>
      <c r="W439" s="239"/>
      <c r="X439" s="239"/>
      <c r="Y439" s="143"/>
      <c r="Z439" s="143"/>
      <c r="AA439" s="143"/>
      <c r="AB439" s="239"/>
      <c r="AC439" s="143"/>
      <c r="AD439" s="143"/>
      <c r="AE439" s="239"/>
      <c r="AF439" s="239"/>
      <c r="AG439" s="239"/>
      <c r="AH439" s="241"/>
      <c r="AI439" s="239" t="str">
        <f t="shared" ca="1" si="119"/>
        <v/>
      </c>
      <c r="AJ439" s="239" t="str">
        <f t="shared" si="120"/>
        <v/>
      </c>
      <c r="AK439" s="241"/>
      <c r="AL439" s="244"/>
      <c r="AM439" s="239"/>
      <c r="AN439" s="241"/>
      <c r="AO439" s="239"/>
      <c r="AP439" s="245"/>
      <c r="AQ439" s="141"/>
    </row>
    <row r="440" spans="1:43" ht="12.75" hidden="1" x14ac:dyDescent="0.25">
      <c r="A440" s="238"/>
      <c r="B440" s="239"/>
      <c r="C440" s="144"/>
      <c r="D440" s="239"/>
      <c r="E440" s="239"/>
      <c r="F440" s="239"/>
      <c r="G440" s="240"/>
      <c r="H440" s="149">
        <f>MONTH(Table1[[#This Row],[Received Date]])</f>
        <v>1</v>
      </c>
      <c r="I440" s="149">
        <f>YEAR(Table1[[#This Row],[Received Date]])</f>
        <v>1900</v>
      </c>
      <c r="J440" s="239"/>
      <c r="K440" s="239"/>
      <c r="L440" s="239" t="str">
        <f t="shared" si="114"/>
        <v>Other</v>
      </c>
      <c r="M440" s="239"/>
      <c r="N440" s="239"/>
      <c r="O440" s="239" t="str">
        <f t="shared" si="115"/>
        <v/>
      </c>
      <c r="P440" s="242" t="str">
        <f t="shared" si="116"/>
        <v/>
      </c>
      <c r="Q440" s="242" t="str">
        <f t="shared" si="117"/>
        <v/>
      </c>
      <c r="R440" s="243" t="str">
        <f t="shared" si="118"/>
        <v>count</v>
      </c>
      <c r="S440" s="242"/>
      <c r="T440" s="279"/>
      <c r="U440" s="242"/>
      <c r="V440" s="143"/>
      <c r="W440" s="239"/>
      <c r="X440" s="239"/>
      <c r="Y440" s="143"/>
      <c r="Z440" s="143"/>
      <c r="AA440" s="143"/>
      <c r="AB440" s="239"/>
      <c r="AC440" s="143"/>
      <c r="AD440" s="143"/>
      <c r="AE440" s="239"/>
      <c r="AF440" s="239"/>
      <c r="AG440" s="239"/>
      <c r="AH440" s="241"/>
      <c r="AI440" s="239" t="str">
        <f t="shared" ca="1" si="119"/>
        <v/>
      </c>
      <c r="AJ440" s="239" t="str">
        <f t="shared" si="120"/>
        <v/>
      </c>
      <c r="AK440" s="241"/>
      <c r="AL440" s="244"/>
      <c r="AM440" s="239"/>
      <c r="AN440" s="241"/>
      <c r="AO440" s="239"/>
      <c r="AP440" s="245"/>
      <c r="AQ440" s="141"/>
    </row>
    <row r="441" spans="1:43" ht="12.75" hidden="1" x14ac:dyDescent="0.25">
      <c r="A441" s="238"/>
      <c r="B441" s="239"/>
      <c r="C441" s="144"/>
      <c r="D441" s="239"/>
      <c r="E441" s="239"/>
      <c r="F441" s="239"/>
      <c r="G441" s="240"/>
      <c r="H441" s="149">
        <f>MONTH(Table1[[#This Row],[Received Date]])</f>
        <v>1</v>
      </c>
      <c r="I441" s="149">
        <f>YEAR(Table1[[#This Row],[Received Date]])</f>
        <v>1900</v>
      </c>
      <c r="J441" s="239"/>
      <c r="K441" s="239"/>
      <c r="L441" s="239" t="str">
        <f t="shared" si="114"/>
        <v>Other</v>
      </c>
      <c r="M441" s="239"/>
      <c r="N441" s="239"/>
      <c r="O441" s="239" t="str">
        <f t="shared" si="115"/>
        <v/>
      </c>
      <c r="P441" s="242" t="str">
        <f t="shared" si="116"/>
        <v/>
      </c>
      <c r="Q441" s="242" t="str">
        <f t="shared" si="117"/>
        <v/>
      </c>
      <c r="R441" s="243" t="str">
        <f t="shared" si="118"/>
        <v>count</v>
      </c>
      <c r="S441" s="242"/>
      <c r="T441" s="279"/>
      <c r="U441" s="242"/>
      <c r="V441" s="143"/>
      <c r="W441" s="239"/>
      <c r="X441" s="239"/>
      <c r="Y441" s="143"/>
      <c r="Z441" s="143"/>
      <c r="AA441" s="143"/>
      <c r="AB441" s="239"/>
      <c r="AC441" s="143"/>
      <c r="AD441" s="143"/>
      <c r="AE441" s="239"/>
      <c r="AF441" s="239"/>
      <c r="AG441" s="239"/>
      <c r="AH441" s="241"/>
      <c r="AI441" s="239" t="str">
        <f t="shared" ca="1" si="119"/>
        <v/>
      </c>
      <c r="AJ441" s="239" t="str">
        <f t="shared" si="120"/>
        <v/>
      </c>
      <c r="AK441" s="241"/>
      <c r="AL441" s="244"/>
      <c r="AM441" s="239"/>
      <c r="AN441" s="241"/>
      <c r="AO441" s="239"/>
      <c r="AP441" s="245"/>
      <c r="AQ441" s="141"/>
    </row>
    <row r="442" spans="1:43" ht="12.75" hidden="1" x14ac:dyDescent="0.25">
      <c r="A442" s="238"/>
      <c r="B442" s="239"/>
      <c r="C442" s="144"/>
      <c r="D442" s="239"/>
      <c r="E442" s="239"/>
      <c r="F442" s="239"/>
      <c r="G442" s="240"/>
      <c r="H442" s="149">
        <f>MONTH(Table1[[#This Row],[Received Date]])</f>
        <v>1</v>
      </c>
      <c r="I442" s="149">
        <f>YEAR(Table1[[#This Row],[Received Date]])</f>
        <v>1900</v>
      </c>
      <c r="J442" s="239"/>
      <c r="K442" s="239"/>
      <c r="L442" s="239" t="str">
        <f t="shared" si="114"/>
        <v>Other</v>
      </c>
      <c r="M442" s="239"/>
      <c r="N442" s="239"/>
      <c r="O442" s="239" t="str">
        <f t="shared" si="115"/>
        <v/>
      </c>
      <c r="P442" s="242" t="str">
        <f t="shared" si="116"/>
        <v/>
      </c>
      <c r="Q442" s="242" t="str">
        <f t="shared" si="117"/>
        <v/>
      </c>
      <c r="R442" s="243" t="str">
        <f t="shared" si="118"/>
        <v>count</v>
      </c>
      <c r="S442" s="242"/>
      <c r="T442" s="279"/>
      <c r="U442" s="242"/>
      <c r="V442" s="143"/>
      <c r="W442" s="239"/>
      <c r="X442" s="239"/>
      <c r="Y442" s="143"/>
      <c r="Z442" s="143"/>
      <c r="AA442" s="143"/>
      <c r="AB442" s="239"/>
      <c r="AC442" s="143"/>
      <c r="AD442" s="143"/>
      <c r="AE442" s="239"/>
      <c r="AF442" s="239"/>
      <c r="AG442" s="239"/>
      <c r="AH442" s="241"/>
      <c r="AI442" s="239" t="str">
        <f t="shared" ca="1" si="119"/>
        <v/>
      </c>
      <c r="AJ442" s="239" t="str">
        <f t="shared" si="120"/>
        <v/>
      </c>
      <c r="AK442" s="241"/>
      <c r="AL442" s="244"/>
      <c r="AM442" s="239"/>
      <c r="AN442" s="241"/>
      <c r="AO442" s="239"/>
      <c r="AP442" s="245"/>
      <c r="AQ442" s="141"/>
    </row>
    <row r="443" spans="1:43" ht="12.75" hidden="1" x14ac:dyDescent="0.25">
      <c r="A443" s="238"/>
      <c r="B443" s="239"/>
      <c r="C443" s="144"/>
      <c r="D443" s="239"/>
      <c r="E443" s="239"/>
      <c r="F443" s="239"/>
      <c r="G443" s="240"/>
      <c r="H443" s="149">
        <f>MONTH(Table1[[#This Row],[Received Date]])</f>
        <v>1</v>
      </c>
      <c r="I443" s="149">
        <f>YEAR(Table1[[#This Row],[Received Date]])</f>
        <v>1900</v>
      </c>
      <c r="J443" s="239"/>
      <c r="K443" s="239"/>
      <c r="L443" s="239" t="str">
        <f t="shared" si="114"/>
        <v>Other</v>
      </c>
      <c r="M443" s="239"/>
      <c r="N443" s="239"/>
      <c r="O443" s="239" t="str">
        <f t="shared" si="115"/>
        <v/>
      </c>
      <c r="P443" s="242" t="str">
        <f t="shared" si="116"/>
        <v/>
      </c>
      <c r="Q443" s="242" t="str">
        <f t="shared" si="117"/>
        <v/>
      </c>
      <c r="R443" s="243" t="str">
        <f t="shared" si="118"/>
        <v>count</v>
      </c>
      <c r="S443" s="242"/>
      <c r="T443" s="279"/>
      <c r="U443" s="242"/>
      <c r="V443" s="143"/>
      <c r="W443" s="239"/>
      <c r="X443" s="239"/>
      <c r="Y443" s="143"/>
      <c r="Z443" s="143"/>
      <c r="AA443" s="143"/>
      <c r="AB443" s="239"/>
      <c r="AC443" s="143"/>
      <c r="AD443" s="143"/>
      <c r="AE443" s="239"/>
      <c r="AF443" s="239"/>
      <c r="AG443" s="239"/>
      <c r="AH443" s="241"/>
      <c r="AI443" s="239" t="str">
        <f t="shared" ca="1" si="119"/>
        <v/>
      </c>
      <c r="AJ443" s="239" t="str">
        <f t="shared" si="120"/>
        <v/>
      </c>
      <c r="AK443" s="241"/>
      <c r="AL443" s="244"/>
      <c r="AM443" s="239"/>
      <c r="AN443" s="241"/>
      <c r="AO443" s="239"/>
      <c r="AP443" s="245"/>
      <c r="AQ443" s="141"/>
    </row>
    <row r="444" spans="1:43" ht="12.75" hidden="1" x14ac:dyDescent="0.25">
      <c r="A444" s="238"/>
      <c r="B444" s="239"/>
      <c r="C444" s="144"/>
      <c r="D444" s="239"/>
      <c r="E444" s="239"/>
      <c r="F444" s="239"/>
      <c r="G444" s="240"/>
      <c r="H444" s="149">
        <f>MONTH(Table1[[#This Row],[Received Date]])</f>
        <v>1</v>
      </c>
      <c r="I444" s="149">
        <f>YEAR(Table1[[#This Row],[Received Date]])</f>
        <v>1900</v>
      </c>
      <c r="J444" s="239"/>
      <c r="K444" s="239"/>
      <c r="L444" s="239" t="str">
        <f t="shared" si="114"/>
        <v>Other</v>
      </c>
      <c r="M444" s="239"/>
      <c r="N444" s="239"/>
      <c r="O444" s="239" t="str">
        <f t="shared" si="115"/>
        <v/>
      </c>
      <c r="P444" s="242" t="str">
        <f t="shared" si="116"/>
        <v/>
      </c>
      <c r="Q444" s="242" t="str">
        <f t="shared" si="117"/>
        <v/>
      </c>
      <c r="R444" s="243" t="str">
        <f t="shared" si="118"/>
        <v>count</v>
      </c>
      <c r="S444" s="242"/>
      <c r="T444" s="279"/>
      <c r="U444" s="242"/>
      <c r="V444" s="143"/>
      <c r="W444" s="239"/>
      <c r="X444" s="239"/>
      <c r="Y444" s="143"/>
      <c r="Z444" s="143"/>
      <c r="AA444" s="143"/>
      <c r="AB444" s="239"/>
      <c r="AC444" s="143"/>
      <c r="AD444" s="143"/>
      <c r="AE444" s="239"/>
      <c r="AF444" s="239"/>
      <c r="AG444" s="239"/>
      <c r="AH444" s="241"/>
      <c r="AI444" s="239" t="str">
        <f t="shared" ca="1" si="119"/>
        <v/>
      </c>
      <c r="AJ444" s="239" t="str">
        <f t="shared" si="120"/>
        <v/>
      </c>
      <c r="AK444" s="241"/>
      <c r="AL444" s="244"/>
      <c r="AM444" s="239"/>
      <c r="AN444" s="241"/>
      <c r="AO444" s="239"/>
      <c r="AP444" s="245"/>
      <c r="AQ444" s="141"/>
    </row>
    <row r="445" spans="1:43" ht="12.75" hidden="1" x14ac:dyDescent="0.25">
      <c r="A445" s="238"/>
      <c r="B445" s="239"/>
      <c r="C445" s="144"/>
      <c r="D445" s="239"/>
      <c r="E445" s="239"/>
      <c r="F445" s="239"/>
      <c r="G445" s="240"/>
      <c r="H445" s="149">
        <f>MONTH(Table1[[#This Row],[Received Date]])</f>
        <v>1</v>
      </c>
      <c r="I445" s="149">
        <f>YEAR(Table1[[#This Row],[Received Date]])</f>
        <v>1900</v>
      </c>
      <c r="J445" s="239"/>
      <c r="K445" s="239"/>
      <c r="L445" s="239" t="str">
        <f t="shared" si="114"/>
        <v>Other</v>
      </c>
      <c r="M445" s="239"/>
      <c r="N445" s="239"/>
      <c r="O445" s="239" t="str">
        <f t="shared" si="115"/>
        <v/>
      </c>
      <c r="P445" s="242" t="str">
        <f t="shared" si="116"/>
        <v/>
      </c>
      <c r="Q445" s="242" t="str">
        <f t="shared" si="117"/>
        <v/>
      </c>
      <c r="R445" s="243" t="str">
        <f t="shared" si="118"/>
        <v>count</v>
      </c>
      <c r="S445" s="242"/>
      <c r="T445" s="279"/>
      <c r="U445" s="242"/>
      <c r="V445" s="143"/>
      <c r="W445" s="239"/>
      <c r="X445" s="239"/>
      <c r="Y445" s="143"/>
      <c r="Z445" s="143"/>
      <c r="AA445" s="143"/>
      <c r="AB445" s="239"/>
      <c r="AC445" s="143"/>
      <c r="AD445" s="143"/>
      <c r="AE445" s="239"/>
      <c r="AF445" s="239"/>
      <c r="AG445" s="239"/>
      <c r="AH445" s="241"/>
      <c r="AI445" s="239" t="str">
        <f t="shared" ca="1" si="119"/>
        <v/>
      </c>
      <c r="AJ445" s="239" t="str">
        <f t="shared" si="120"/>
        <v/>
      </c>
      <c r="AK445" s="241"/>
      <c r="AL445" s="244"/>
      <c r="AM445" s="239"/>
      <c r="AN445" s="241"/>
      <c r="AO445" s="239"/>
      <c r="AP445" s="245"/>
      <c r="AQ445" s="141"/>
    </row>
    <row r="446" spans="1:43" ht="12.75" hidden="1" x14ac:dyDescent="0.25">
      <c r="A446" s="238"/>
      <c r="B446" s="239"/>
      <c r="C446" s="144"/>
      <c r="D446" s="239"/>
      <c r="E446" s="239"/>
      <c r="F446" s="239"/>
      <c r="G446" s="240"/>
      <c r="H446" s="149">
        <f>MONTH(Table1[[#This Row],[Received Date]])</f>
        <v>1</v>
      </c>
      <c r="I446" s="149">
        <f>YEAR(Table1[[#This Row],[Received Date]])</f>
        <v>1900</v>
      </c>
      <c r="J446" s="239"/>
      <c r="K446" s="239"/>
      <c r="L446" s="239" t="str">
        <f t="shared" si="114"/>
        <v>Other</v>
      </c>
      <c r="M446" s="239"/>
      <c r="N446" s="239"/>
      <c r="O446" s="239" t="str">
        <f t="shared" si="115"/>
        <v/>
      </c>
      <c r="P446" s="242" t="str">
        <f t="shared" si="116"/>
        <v/>
      </c>
      <c r="Q446" s="242" t="str">
        <f t="shared" si="117"/>
        <v/>
      </c>
      <c r="R446" s="243" t="str">
        <f t="shared" si="118"/>
        <v>count</v>
      </c>
      <c r="S446" s="242"/>
      <c r="T446" s="279"/>
      <c r="U446" s="242"/>
      <c r="V446" s="143"/>
      <c r="W446" s="239"/>
      <c r="X446" s="239"/>
      <c r="Y446" s="143"/>
      <c r="Z446" s="143"/>
      <c r="AA446" s="143"/>
      <c r="AB446" s="239"/>
      <c r="AC446" s="143"/>
      <c r="AD446" s="143"/>
      <c r="AE446" s="239"/>
      <c r="AF446" s="239"/>
      <c r="AG446" s="239"/>
      <c r="AH446" s="241"/>
      <c r="AI446" s="239" t="str">
        <f t="shared" ca="1" si="119"/>
        <v/>
      </c>
      <c r="AJ446" s="239" t="str">
        <f t="shared" si="120"/>
        <v/>
      </c>
      <c r="AK446" s="241"/>
      <c r="AL446" s="244"/>
      <c r="AM446" s="239"/>
      <c r="AN446" s="241"/>
      <c r="AO446" s="239"/>
      <c r="AP446" s="245"/>
      <c r="AQ446" s="141"/>
    </row>
    <row r="447" spans="1:43" ht="12.75" hidden="1" x14ac:dyDescent="0.25">
      <c r="A447" s="238"/>
      <c r="B447" s="239"/>
      <c r="C447" s="144"/>
      <c r="D447" s="239"/>
      <c r="E447" s="239"/>
      <c r="F447" s="239"/>
      <c r="G447" s="240"/>
      <c r="H447" s="149">
        <f>MONTH(Table1[[#This Row],[Received Date]])</f>
        <v>1</v>
      </c>
      <c r="I447" s="149">
        <f>YEAR(Table1[[#This Row],[Received Date]])</f>
        <v>1900</v>
      </c>
      <c r="J447" s="239"/>
      <c r="K447" s="239"/>
      <c r="L447" s="239" t="str">
        <f t="shared" si="114"/>
        <v>Other</v>
      </c>
      <c r="M447" s="239"/>
      <c r="N447" s="239"/>
      <c r="O447" s="239" t="str">
        <f t="shared" si="115"/>
        <v/>
      </c>
      <c r="P447" s="242" t="str">
        <f t="shared" si="116"/>
        <v/>
      </c>
      <c r="Q447" s="242" t="str">
        <f t="shared" si="117"/>
        <v/>
      </c>
      <c r="R447" s="243" t="str">
        <f t="shared" si="118"/>
        <v>count</v>
      </c>
      <c r="S447" s="242"/>
      <c r="T447" s="279"/>
      <c r="U447" s="242"/>
      <c r="V447" s="143"/>
      <c r="W447" s="239"/>
      <c r="X447" s="239"/>
      <c r="Y447" s="143"/>
      <c r="Z447" s="143"/>
      <c r="AA447" s="143"/>
      <c r="AB447" s="239"/>
      <c r="AC447" s="143"/>
      <c r="AD447" s="143"/>
      <c r="AE447" s="239"/>
      <c r="AF447" s="239"/>
      <c r="AG447" s="239"/>
      <c r="AH447" s="241"/>
      <c r="AI447" s="239" t="str">
        <f t="shared" ca="1" si="119"/>
        <v/>
      </c>
      <c r="AJ447" s="239" t="str">
        <f t="shared" si="120"/>
        <v/>
      </c>
      <c r="AK447" s="241"/>
      <c r="AL447" s="244"/>
      <c r="AM447" s="239"/>
      <c r="AN447" s="241"/>
      <c r="AO447" s="239"/>
      <c r="AP447" s="245"/>
      <c r="AQ447" s="141"/>
    </row>
    <row r="448" spans="1:43" ht="12.75" hidden="1" x14ac:dyDescent="0.25">
      <c r="A448" s="238"/>
      <c r="B448" s="239"/>
      <c r="C448" s="144"/>
      <c r="D448" s="239"/>
      <c r="E448" s="239"/>
      <c r="F448" s="239"/>
      <c r="G448" s="240"/>
      <c r="H448" s="149">
        <f>MONTH(Table1[[#This Row],[Received Date]])</f>
        <v>1</v>
      </c>
      <c r="I448" s="149">
        <f>YEAR(Table1[[#This Row],[Received Date]])</f>
        <v>1900</v>
      </c>
      <c r="J448" s="239"/>
      <c r="K448" s="239"/>
      <c r="L448" s="239" t="str">
        <f t="shared" si="114"/>
        <v>Other</v>
      </c>
      <c r="M448" s="239"/>
      <c r="N448" s="239"/>
      <c r="O448" s="239" t="str">
        <f t="shared" si="115"/>
        <v/>
      </c>
      <c r="P448" s="242" t="str">
        <f t="shared" si="116"/>
        <v/>
      </c>
      <c r="Q448" s="242" t="str">
        <f t="shared" si="117"/>
        <v/>
      </c>
      <c r="R448" s="243" t="str">
        <f t="shared" si="118"/>
        <v>count</v>
      </c>
      <c r="S448" s="242"/>
      <c r="T448" s="279"/>
      <c r="U448" s="242"/>
      <c r="V448" s="143"/>
      <c r="W448" s="239"/>
      <c r="X448" s="239"/>
      <c r="Y448" s="143"/>
      <c r="Z448" s="143"/>
      <c r="AA448" s="143"/>
      <c r="AB448" s="239"/>
      <c r="AC448" s="143"/>
      <c r="AD448" s="143"/>
      <c r="AE448" s="239"/>
      <c r="AF448" s="239"/>
      <c r="AG448" s="239"/>
      <c r="AH448" s="241"/>
      <c r="AI448" s="239" t="str">
        <f t="shared" ca="1" si="119"/>
        <v/>
      </c>
      <c r="AJ448" s="239" t="str">
        <f t="shared" si="120"/>
        <v/>
      </c>
      <c r="AK448" s="241"/>
      <c r="AL448" s="244"/>
      <c r="AM448" s="239"/>
      <c r="AN448" s="241"/>
      <c r="AO448" s="239"/>
      <c r="AP448" s="245"/>
      <c r="AQ448" s="141"/>
    </row>
    <row r="449" spans="1:43" ht="12.75" hidden="1" x14ac:dyDescent="0.25">
      <c r="A449" s="238"/>
      <c r="B449" s="239"/>
      <c r="C449" s="144"/>
      <c r="D449" s="239"/>
      <c r="E449" s="239"/>
      <c r="F449" s="239"/>
      <c r="G449" s="240"/>
      <c r="H449" s="149">
        <f>MONTH(Table1[[#This Row],[Received Date]])</f>
        <v>1</v>
      </c>
      <c r="I449" s="149">
        <f>YEAR(Table1[[#This Row],[Received Date]])</f>
        <v>1900</v>
      </c>
      <c r="J449" s="239"/>
      <c r="K449" s="239"/>
      <c r="L449" s="239" t="str">
        <f t="shared" si="114"/>
        <v>Other</v>
      </c>
      <c r="M449" s="239"/>
      <c r="N449" s="239"/>
      <c r="O449" s="239" t="str">
        <f t="shared" si="115"/>
        <v/>
      </c>
      <c r="P449" s="242" t="str">
        <f t="shared" si="116"/>
        <v/>
      </c>
      <c r="Q449" s="242" t="str">
        <f t="shared" si="117"/>
        <v/>
      </c>
      <c r="R449" s="243" t="str">
        <f t="shared" si="118"/>
        <v>count</v>
      </c>
      <c r="S449" s="242"/>
      <c r="T449" s="279"/>
      <c r="U449" s="242"/>
      <c r="V449" s="143"/>
      <c r="W449" s="239"/>
      <c r="X449" s="239"/>
      <c r="Y449" s="143"/>
      <c r="Z449" s="143"/>
      <c r="AA449" s="143"/>
      <c r="AB449" s="239"/>
      <c r="AC449" s="143"/>
      <c r="AD449" s="143"/>
      <c r="AE449" s="239"/>
      <c r="AF449" s="239"/>
      <c r="AG449" s="239"/>
      <c r="AH449" s="241"/>
      <c r="AI449" s="239" t="str">
        <f t="shared" ca="1" si="119"/>
        <v/>
      </c>
      <c r="AJ449" s="239" t="str">
        <f t="shared" si="120"/>
        <v/>
      </c>
      <c r="AK449" s="241"/>
      <c r="AL449" s="244"/>
      <c r="AM449" s="239"/>
      <c r="AN449" s="241"/>
      <c r="AO449" s="239"/>
      <c r="AP449" s="245"/>
      <c r="AQ449" s="141"/>
    </row>
    <row r="450" spans="1:43" ht="12.75" hidden="1" x14ac:dyDescent="0.25">
      <c r="A450" s="238"/>
      <c r="B450" s="239"/>
      <c r="C450" s="144"/>
      <c r="D450" s="239"/>
      <c r="E450" s="239"/>
      <c r="F450" s="239"/>
      <c r="G450" s="240"/>
      <c r="H450" s="149">
        <f>MONTH(Table1[[#This Row],[Received Date]])</f>
        <v>1</v>
      </c>
      <c r="I450" s="149">
        <f>YEAR(Table1[[#This Row],[Received Date]])</f>
        <v>1900</v>
      </c>
      <c r="J450" s="239"/>
      <c r="K450" s="239"/>
      <c r="L450" s="239" t="str">
        <f t="shared" si="114"/>
        <v>Other</v>
      </c>
      <c r="M450" s="239"/>
      <c r="N450" s="239"/>
      <c r="O450" s="239" t="str">
        <f t="shared" si="115"/>
        <v/>
      </c>
      <c r="P450" s="242" t="str">
        <f t="shared" si="116"/>
        <v/>
      </c>
      <c r="Q450" s="242" t="str">
        <f t="shared" si="117"/>
        <v/>
      </c>
      <c r="R450" s="243" t="str">
        <f t="shared" si="118"/>
        <v>count</v>
      </c>
      <c r="S450" s="242"/>
      <c r="T450" s="279"/>
      <c r="U450" s="242"/>
      <c r="V450" s="143"/>
      <c r="W450" s="239"/>
      <c r="X450" s="239"/>
      <c r="Y450" s="143"/>
      <c r="Z450" s="143"/>
      <c r="AA450" s="143"/>
      <c r="AB450" s="239"/>
      <c r="AC450" s="143"/>
      <c r="AD450" s="143"/>
      <c r="AE450" s="239"/>
      <c r="AF450" s="239"/>
      <c r="AG450" s="239"/>
      <c r="AH450" s="241"/>
      <c r="AI450" s="239" t="str">
        <f t="shared" ca="1" si="119"/>
        <v/>
      </c>
      <c r="AJ450" s="239" t="str">
        <f t="shared" si="120"/>
        <v/>
      </c>
      <c r="AK450" s="241"/>
      <c r="AL450" s="244"/>
      <c r="AM450" s="239"/>
      <c r="AN450" s="241"/>
      <c r="AO450" s="239"/>
      <c r="AP450" s="245"/>
      <c r="AQ450" s="141"/>
    </row>
    <row r="451" spans="1:43" ht="12.75" hidden="1" x14ac:dyDescent="0.25">
      <c r="A451" s="238"/>
      <c r="B451" s="239"/>
      <c r="C451" s="144"/>
      <c r="D451" s="239"/>
      <c r="E451" s="239"/>
      <c r="F451" s="239"/>
      <c r="G451" s="240"/>
      <c r="H451" s="149">
        <f>MONTH(Table1[[#This Row],[Received Date]])</f>
        <v>1</v>
      </c>
      <c r="I451" s="149">
        <f>YEAR(Table1[[#This Row],[Received Date]])</f>
        <v>1900</v>
      </c>
      <c r="J451" s="239"/>
      <c r="K451" s="239"/>
      <c r="L451" s="239" t="str">
        <f t="shared" si="114"/>
        <v>Other</v>
      </c>
      <c r="M451" s="239"/>
      <c r="N451" s="239"/>
      <c r="O451" s="239" t="str">
        <f t="shared" si="115"/>
        <v/>
      </c>
      <c r="P451" s="242" t="str">
        <f t="shared" si="116"/>
        <v/>
      </c>
      <c r="Q451" s="242" t="str">
        <f t="shared" si="117"/>
        <v/>
      </c>
      <c r="R451" s="243" t="str">
        <f t="shared" si="118"/>
        <v>count</v>
      </c>
      <c r="S451" s="242"/>
      <c r="T451" s="279"/>
      <c r="U451" s="242"/>
      <c r="V451" s="143"/>
      <c r="W451" s="239"/>
      <c r="X451" s="239"/>
      <c r="Y451" s="143"/>
      <c r="Z451" s="143"/>
      <c r="AA451" s="143"/>
      <c r="AB451" s="239"/>
      <c r="AC451" s="143"/>
      <c r="AD451" s="143"/>
      <c r="AE451" s="239"/>
      <c r="AF451" s="239"/>
      <c r="AG451" s="239"/>
      <c r="AH451" s="241"/>
      <c r="AI451" s="239" t="str">
        <f t="shared" ca="1" si="119"/>
        <v/>
      </c>
      <c r="AJ451" s="239" t="str">
        <f t="shared" si="120"/>
        <v/>
      </c>
      <c r="AK451" s="241"/>
      <c r="AL451" s="244"/>
      <c r="AM451" s="239"/>
      <c r="AN451" s="241"/>
      <c r="AO451" s="239"/>
      <c r="AP451" s="245"/>
      <c r="AQ451" s="141"/>
    </row>
    <row r="452" spans="1:43" ht="12.75" hidden="1" x14ac:dyDescent="0.25">
      <c r="A452" s="238"/>
      <c r="B452" s="239"/>
      <c r="C452" s="144"/>
      <c r="D452" s="239"/>
      <c r="E452" s="239"/>
      <c r="F452" s="239"/>
      <c r="G452" s="240"/>
      <c r="H452" s="149">
        <f>MONTH(Table1[[#This Row],[Received Date]])</f>
        <v>1</v>
      </c>
      <c r="I452" s="149">
        <f>YEAR(Table1[[#This Row],[Received Date]])</f>
        <v>1900</v>
      </c>
      <c r="J452" s="239"/>
      <c r="K452" s="239"/>
      <c r="L452" s="239" t="str">
        <f t="shared" ref="L452:L515" si="121">IF(ISNUMBER(SEARCH("Axle",K452)),"Axle",
IF(ISNUMBER(SEARCH("Deck",K452)),"Deck",
IF(ISNUMBER(SEARCH("Cab",K452)),"Cab",
IF(ISNUMBER(SEARCH("Tank",K452)),"Tank",
IF(ISNUMBER(SEARCH("Grill",K452)),"Grill",
IF(ISNUMBER(SEARCH("Control",K452)),"Control Box",
"Other"))))))</f>
        <v>Other</v>
      </c>
      <c r="M452" s="239"/>
      <c r="N452" s="239"/>
      <c r="O452" s="239" t="str">
        <f t="shared" si="115"/>
        <v/>
      </c>
      <c r="P452" s="242" t="str">
        <f t="shared" si="116"/>
        <v/>
      </c>
      <c r="Q452" s="242" t="str">
        <f t="shared" si="117"/>
        <v/>
      </c>
      <c r="R452" s="243" t="str">
        <f t="shared" si="118"/>
        <v>count</v>
      </c>
      <c r="S452" s="242"/>
      <c r="T452" s="279"/>
      <c r="U452" s="242"/>
      <c r="V452" s="143"/>
      <c r="W452" s="239"/>
      <c r="X452" s="239"/>
      <c r="Y452" s="143"/>
      <c r="Z452" s="143"/>
      <c r="AA452" s="143"/>
      <c r="AB452" s="239"/>
      <c r="AC452" s="143"/>
      <c r="AD452" s="143"/>
      <c r="AE452" s="239"/>
      <c r="AF452" s="239"/>
      <c r="AG452" s="239"/>
      <c r="AH452" s="241"/>
      <c r="AI452" s="239" t="str">
        <f t="shared" ca="1" si="119"/>
        <v/>
      </c>
      <c r="AJ452" s="239" t="str">
        <f t="shared" si="120"/>
        <v/>
      </c>
      <c r="AK452" s="241"/>
      <c r="AL452" s="244"/>
      <c r="AM452" s="239"/>
      <c r="AN452" s="241"/>
      <c r="AO452" s="239"/>
      <c r="AP452" s="245"/>
      <c r="AQ452" s="141"/>
    </row>
    <row r="453" spans="1:43" ht="12.75" hidden="1" x14ac:dyDescent="0.25">
      <c r="A453" s="238"/>
      <c r="B453" s="239"/>
      <c r="C453" s="144"/>
      <c r="D453" s="239"/>
      <c r="E453" s="239"/>
      <c r="F453" s="239"/>
      <c r="G453" s="240"/>
      <c r="H453" s="149">
        <f>MONTH(Table1[[#This Row],[Received Date]])</f>
        <v>1</v>
      </c>
      <c r="I453" s="149">
        <f>YEAR(Table1[[#This Row],[Received Date]])</f>
        <v>1900</v>
      </c>
      <c r="J453" s="239"/>
      <c r="K453" s="239"/>
      <c r="L453" s="239" t="str">
        <f t="shared" si="121"/>
        <v>Other</v>
      </c>
      <c r="M453" s="239"/>
      <c r="N453" s="239"/>
      <c r="O453" s="239" t="str">
        <f t="shared" si="115"/>
        <v/>
      </c>
      <c r="P453" s="242" t="str">
        <f t="shared" si="116"/>
        <v/>
      </c>
      <c r="Q453" s="242" t="str">
        <f t="shared" si="117"/>
        <v/>
      </c>
      <c r="R453" s="243" t="str">
        <f t="shared" si="118"/>
        <v>count</v>
      </c>
      <c r="S453" s="242"/>
      <c r="T453" s="279"/>
      <c r="U453" s="242"/>
      <c r="V453" s="143"/>
      <c r="W453" s="239"/>
      <c r="X453" s="239"/>
      <c r="Y453" s="143"/>
      <c r="Z453" s="143"/>
      <c r="AA453" s="143"/>
      <c r="AB453" s="239"/>
      <c r="AC453" s="143"/>
      <c r="AD453" s="143"/>
      <c r="AE453" s="239"/>
      <c r="AF453" s="239"/>
      <c r="AG453" s="239"/>
      <c r="AH453" s="241"/>
      <c r="AI453" s="239" t="str">
        <f t="shared" ca="1" si="119"/>
        <v/>
      </c>
      <c r="AJ453" s="239" t="str">
        <f t="shared" si="120"/>
        <v/>
      </c>
      <c r="AK453" s="241"/>
      <c r="AL453" s="244"/>
      <c r="AM453" s="239"/>
      <c r="AN453" s="241"/>
      <c r="AO453" s="239"/>
      <c r="AP453" s="245"/>
      <c r="AQ453" s="141"/>
    </row>
    <row r="454" spans="1:43" ht="12.75" hidden="1" x14ac:dyDescent="0.25">
      <c r="A454" s="238"/>
      <c r="B454" s="239"/>
      <c r="C454" s="144"/>
      <c r="D454" s="239"/>
      <c r="E454" s="239"/>
      <c r="F454" s="239"/>
      <c r="G454" s="240"/>
      <c r="H454" s="149">
        <f>MONTH(Table1[[#This Row],[Received Date]])</f>
        <v>1</v>
      </c>
      <c r="I454" s="149">
        <f>YEAR(Table1[[#This Row],[Received Date]])</f>
        <v>1900</v>
      </c>
      <c r="J454" s="239"/>
      <c r="K454" s="239"/>
      <c r="L454" s="239" t="str">
        <f t="shared" si="121"/>
        <v>Other</v>
      </c>
      <c r="M454" s="239"/>
      <c r="N454" s="239"/>
      <c r="O454" s="239" t="str">
        <f t="shared" si="115"/>
        <v/>
      </c>
      <c r="P454" s="242" t="str">
        <f t="shared" si="116"/>
        <v/>
      </c>
      <c r="Q454" s="242" t="str">
        <f t="shared" si="117"/>
        <v/>
      </c>
      <c r="R454" s="243" t="str">
        <f t="shared" si="118"/>
        <v>count</v>
      </c>
      <c r="S454" s="242"/>
      <c r="T454" s="279"/>
      <c r="U454" s="242"/>
      <c r="V454" s="143"/>
      <c r="W454" s="239"/>
      <c r="X454" s="239"/>
      <c r="Y454" s="143"/>
      <c r="Z454" s="143"/>
      <c r="AA454" s="143"/>
      <c r="AB454" s="239"/>
      <c r="AC454" s="143"/>
      <c r="AD454" s="143"/>
      <c r="AE454" s="239"/>
      <c r="AF454" s="239"/>
      <c r="AG454" s="239"/>
      <c r="AH454" s="241"/>
      <c r="AI454" s="239" t="str">
        <f t="shared" ca="1" si="119"/>
        <v/>
      </c>
      <c r="AJ454" s="239" t="str">
        <f t="shared" si="120"/>
        <v/>
      </c>
      <c r="AK454" s="241"/>
      <c r="AL454" s="244"/>
      <c r="AM454" s="239"/>
      <c r="AN454" s="241"/>
      <c r="AO454" s="239"/>
      <c r="AP454" s="245"/>
      <c r="AQ454" s="141"/>
    </row>
    <row r="455" spans="1:43" ht="12.75" hidden="1" x14ac:dyDescent="0.25">
      <c r="A455" s="238"/>
      <c r="B455" s="239"/>
      <c r="C455" s="144"/>
      <c r="D455" s="239"/>
      <c r="E455" s="239"/>
      <c r="F455" s="239"/>
      <c r="G455" s="240"/>
      <c r="H455" s="149">
        <f>MONTH(Table1[[#This Row],[Received Date]])</f>
        <v>1</v>
      </c>
      <c r="I455" s="149">
        <f>YEAR(Table1[[#This Row],[Received Date]])</f>
        <v>1900</v>
      </c>
      <c r="J455" s="239"/>
      <c r="K455" s="239"/>
      <c r="L455" s="239" t="str">
        <f t="shared" si="121"/>
        <v>Other</v>
      </c>
      <c r="M455" s="239"/>
      <c r="N455" s="239"/>
      <c r="O455" s="239" t="str">
        <f t="shared" si="115"/>
        <v/>
      </c>
      <c r="P455" s="242" t="str">
        <f t="shared" si="116"/>
        <v/>
      </c>
      <c r="Q455" s="242" t="str">
        <f t="shared" si="117"/>
        <v/>
      </c>
      <c r="R455" s="243" t="str">
        <f t="shared" si="118"/>
        <v>count</v>
      </c>
      <c r="S455" s="242"/>
      <c r="T455" s="279"/>
      <c r="U455" s="242"/>
      <c r="V455" s="143"/>
      <c r="W455" s="239"/>
      <c r="X455" s="239"/>
      <c r="Y455" s="143"/>
      <c r="Z455" s="143"/>
      <c r="AA455" s="143"/>
      <c r="AB455" s="239"/>
      <c r="AC455" s="143"/>
      <c r="AD455" s="143"/>
      <c r="AE455" s="239"/>
      <c r="AF455" s="239"/>
      <c r="AG455" s="239"/>
      <c r="AH455" s="241"/>
      <c r="AI455" s="239" t="str">
        <f t="shared" ca="1" si="119"/>
        <v/>
      </c>
      <c r="AJ455" s="239" t="str">
        <f t="shared" si="120"/>
        <v/>
      </c>
      <c r="AK455" s="241"/>
      <c r="AL455" s="244"/>
      <c r="AM455" s="239"/>
      <c r="AN455" s="241"/>
      <c r="AO455" s="239"/>
      <c r="AP455" s="245"/>
      <c r="AQ455" s="141"/>
    </row>
    <row r="456" spans="1:43" ht="12.75" hidden="1" x14ac:dyDescent="0.25">
      <c r="A456" s="238"/>
      <c r="B456" s="239"/>
      <c r="C456" s="144"/>
      <c r="D456" s="239"/>
      <c r="E456" s="239"/>
      <c r="F456" s="239"/>
      <c r="G456" s="240"/>
      <c r="H456" s="149">
        <f>MONTH(Table1[[#This Row],[Received Date]])</f>
        <v>1</v>
      </c>
      <c r="I456" s="149">
        <f>YEAR(Table1[[#This Row],[Received Date]])</f>
        <v>1900</v>
      </c>
      <c r="J456" s="239"/>
      <c r="K456" s="239"/>
      <c r="L456" s="239" t="str">
        <f t="shared" si="121"/>
        <v>Other</v>
      </c>
      <c r="M456" s="239"/>
      <c r="N456" s="239"/>
      <c r="O456" s="239" t="str">
        <f t="shared" si="115"/>
        <v/>
      </c>
      <c r="P456" s="242" t="str">
        <f t="shared" si="116"/>
        <v/>
      </c>
      <c r="Q456" s="242" t="str">
        <f t="shared" si="117"/>
        <v/>
      </c>
      <c r="R456" s="243" t="str">
        <f t="shared" si="118"/>
        <v>count</v>
      </c>
      <c r="S456" s="242"/>
      <c r="T456" s="279"/>
      <c r="U456" s="242"/>
      <c r="V456" s="143"/>
      <c r="W456" s="239"/>
      <c r="X456" s="239"/>
      <c r="Y456" s="143"/>
      <c r="Z456" s="143"/>
      <c r="AA456" s="143"/>
      <c r="AB456" s="239"/>
      <c r="AC456" s="143"/>
      <c r="AD456" s="143"/>
      <c r="AE456" s="239"/>
      <c r="AF456" s="239"/>
      <c r="AG456" s="239"/>
      <c r="AH456" s="241"/>
      <c r="AI456" s="239" t="str">
        <f t="shared" ca="1" si="119"/>
        <v/>
      </c>
      <c r="AJ456" s="239" t="str">
        <f t="shared" si="120"/>
        <v/>
      </c>
      <c r="AK456" s="241"/>
      <c r="AL456" s="244"/>
      <c r="AM456" s="239"/>
      <c r="AN456" s="241"/>
      <c r="AO456" s="239"/>
      <c r="AP456" s="245"/>
      <c r="AQ456" s="141"/>
    </row>
    <row r="457" spans="1:43" ht="12.75" hidden="1" x14ac:dyDescent="0.25">
      <c r="A457" s="238"/>
      <c r="B457" s="239"/>
      <c r="C457" s="144"/>
      <c r="D457" s="239"/>
      <c r="E457" s="239"/>
      <c r="F457" s="239"/>
      <c r="G457" s="240"/>
      <c r="H457" s="149">
        <f>MONTH(Table1[[#This Row],[Received Date]])</f>
        <v>1</v>
      </c>
      <c r="I457" s="149">
        <f>YEAR(Table1[[#This Row],[Received Date]])</f>
        <v>1900</v>
      </c>
      <c r="J457" s="239"/>
      <c r="K457" s="239"/>
      <c r="L457" s="239" t="str">
        <f t="shared" si="121"/>
        <v>Other</v>
      </c>
      <c r="M457" s="239"/>
      <c r="N457" s="239"/>
      <c r="O457" s="239" t="str">
        <f t="shared" si="115"/>
        <v/>
      </c>
      <c r="P457" s="242" t="str">
        <f t="shared" si="116"/>
        <v/>
      </c>
      <c r="Q457" s="242" t="str">
        <f t="shared" si="117"/>
        <v/>
      </c>
      <c r="R457" s="243" t="str">
        <f t="shared" si="118"/>
        <v>count</v>
      </c>
      <c r="S457" s="242"/>
      <c r="T457" s="279"/>
      <c r="U457" s="242"/>
      <c r="V457" s="143"/>
      <c r="W457" s="239"/>
      <c r="X457" s="239"/>
      <c r="Y457" s="143"/>
      <c r="Z457" s="143"/>
      <c r="AA457" s="143"/>
      <c r="AB457" s="239"/>
      <c r="AC457" s="143"/>
      <c r="AD457" s="143"/>
      <c r="AE457" s="239"/>
      <c r="AF457" s="239"/>
      <c r="AG457" s="239"/>
      <c r="AH457" s="241"/>
      <c r="AI457" s="239" t="str">
        <f t="shared" ca="1" si="119"/>
        <v/>
      </c>
      <c r="AJ457" s="239" t="str">
        <f t="shared" si="120"/>
        <v/>
      </c>
      <c r="AK457" s="241"/>
      <c r="AL457" s="244"/>
      <c r="AM457" s="239"/>
      <c r="AN457" s="241"/>
      <c r="AO457" s="239"/>
      <c r="AP457" s="245"/>
      <c r="AQ457" s="141"/>
    </row>
    <row r="458" spans="1:43" ht="12.75" hidden="1" x14ac:dyDescent="0.25">
      <c r="A458" s="238"/>
      <c r="B458" s="239"/>
      <c r="C458" s="144"/>
      <c r="D458" s="239"/>
      <c r="E458" s="239"/>
      <c r="F458" s="239"/>
      <c r="G458" s="240"/>
      <c r="H458" s="149">
        <f>MONTH(Table1[[#This Row],[Received Date]])</f>
        <v>1</v>
      </c>
      <c r="I458" s="149">
        <f>YEAR(Table1[[#This Row],[Received Date]])</f>
        <v>1900</v>
      </c>
      <c r="J458" s="239"/>
      <c r="K458" s="239"/>
      <c r="L458" s="239" t="str">
        <f t="shared" si="121"/>
        <v>Other</v>
      </c>
      <c r="M458" s="239"/>
      <c r="N458" s="239"/>
      <c r="O458" s="239" t="str">
        <f t="shared" si="115"/>
        <v/>
      </c>
      <c r="P458" s="242" t="str">
        <f t="shared" si="116"/>
        <v/>
      </c>
      <c r="Q458" s="242" t="str">
        <f t="shared" si="117"/>
        <v/>
      </c>
      <c r="R458" s="243" t="str">
        <f t="shared" si="118"/>
        <v>count</v>
      </c>
      <c r="S458" s="242"/>
      <c r="T458" s="279"/>
      <c r="U458" s="242"/>
      <c r="V458" s="143"/>
      <c r="W458" s="239"/>
      <c r="X458" s="239"/>
      <c r="Y458" s="143"/>
      <c r="Z458" s="143"/>
      <c r="AA458" s="143"/>
      <c r="AB458" s="239"/>
      <c r="AC458" s="143"/>
      <c r="AD458" s="143"/>
      <c r="AE458" s="239"/>
      <c r="AF458" s="239"/>
      <c r="AG458" s="239"/>
      <c r="AH458" s="241"/>
      <c r="AI458" s="239" t="str">
        <f t="shared" ca="1" si="119"/>
        <v/>
      </c>
      <c r="AJ458" s="239" t="str">
        <f t="shared" si="120"/>
        <v/>
      </c>
      <c r="AK458" s="241"/>
      <c r="AL458" s="244"/>
      <c r="AM458" s="239"/>
      <c r="AN458" s="241"/>
      <c r="AO458" s="239"/>
      <c r="AP458" s="245"/>
      <c r="AQ458" s="141"/>
    </row>
    <row r="459" spans="1:43" ht="12.75" hidden="1" x14ac:dyDescent="0.25">
      <c r="A459" s="238"/>
      <c r="B459" s="239"/>
      <c r="C459" s="144"/>
      <c r="D459" s="239"/>
      <c r="E459" s="239"/>
      <c r="F459" s="239"/>
      <c r="G459" s="240"/>
      <c r="H459" s="149">
        <f>MONTH(Table1[[#This Row],[Received Date]])</f>
        <v>1</v>
      </c>
      <c r="I459" s="149">
        <f>YEAR(Table1[[#This Row],[Received Date]])</f>
        <v>1900</v>
      </c>
      <c r="J459" s="239"/>
      <c r="K459" s="239"/>
      <c r="L459" s="239" t="str">
        <f t="shared" si="121"/>
        <v>Other</v>
      </c>
      <c r="M459" s="239"/>
      <c r="N459" s="239"/>
      <c r="O459" s="239" t="str">
        <f t="shared" si="115"/>
        <v/>
      </c>
      <c r="P459" s="242" t="str">
        <f t="shared" si="116"/>
        <v/>
      </c>
      <c r="Q459" s="242" t="str">
        <f t="shared" si="117"/>
        <v/>
      </c>
      <c r="R459" s="243" t="str">
        <f t="shared" si="118"/>
        <v>count</v>
      </c>
      <c r="S459" s="242"/>
      <c r="T459" s="279"/>
      <c r="U459" s="242"/>
      <c r="V459" s="143"/>
      <c r="W459" s="239"/>
      <c r="X459" s="239"/>
      <c r="Y459" s="143"/>
      <c r="Z459" s="143"/>
      <c r="AA459" s="143"/>
      <c r="AB459" s="239"/>
      <c r="AC459" s="143"/>
      <c r="AD459" s="143"/>
      <c r="AE459" s="239"/>
      <c r="AF459" s="239"/>
      <c r="AG459" s="239"/>
      <c r="AH459" s="241"/>
      <c r="AI459" s="239" t="str">
        <f t="shared" ca="1" si="119"/>
        <v/>
      </c>
      <c r="AJ459" s="239" t="str">
        <f t="shared" si="120"/>
        <v/>
      </c>
      <c r="AK459" s="241"/>
      <c r="AL459" s="244"/>
      <c r="AM459" s="239"/>
      <c r="AN459" s="241"/>
      <c r="AO459" s="239"/>
      <c r="AP459" s="245"/>
      <c r="AQ459" s="141"/>
    </row>
    <row r="460" spans="1:43" ht="12.75" hidden="1" x14ac:dyDescent="0.25">
      <c r="A460" s="238"/>
      <c r="B460" s="239"/>
      <c r="C460" s="144"/>
      <c r="D460" s="239"/>
      <c r="E460" s="239"/>
      <c r="F460" s="239"/>
      <c r="G460" s="240"/>
      <c r="H460" s="149">
        <f>MONTH(Table1[[#This Row],[Received Date]])</f>
        <v>1</v>
      </c>
      <c r="I460" s="149">
        <f>YEAR(Table1[[#This Row],[Received Date]])</f>
        <v>1900</v>
      </c>
      <c r="J460" s="239"/>
      <c r="K460" s="239"/>
      <c r="L460" s="239" t="str">
        <f t="shared" si="121"/>
        <v>Other</v>
      </c>
      <c r="M460" s="239"/>
      <c r="N460" s="239"/>
      <c r="O460" s="239" t="str">
        <f t="shared" si="115"/>
        <v/>
      </c>
      <c r="P460" s="242" t="str">
        <f t="shared" si="116"/>
        <v/>
      </c>
      <c r="Q460" s="242" t="str">
        <f t="shared" si="117"/>
        <v/>
      </c>
      <c r="R460" s="243" t="str">
        <f t="shared" si="118"/>
        <v>count</v>
      </c>
      <c r="S460" s="242"/>
      <c r="T460" s="279"/>
      <c r="U460" s="242"/>
      <c r="V460" s="143"/>
      <c r="W460" s="239"/>
      <c r="X460" s="239"/>
      <c r="Y460" s="143"/>
      <c r="Z460" s="143"/>
      <c r="AA460" s="143"/>
      <c r="AB460" s="239"/>
      <c r="AC460" s="143"/>
      <c r="AD460" s="143"/>
      <c r="AE460" s="239"/>
      <c r="AF460" s="239"/>
      <c r="AG460" s="239"/>
      <c r="AH460" s="241"/>
      <c r="AI460" s="239" t="str">
        <f t="shared" ca="1" si="119"/>
        <v/>
      </c>
      <c r="AJ460" s="239" t="str">
        <f t="shared" si="120"/>
        <v/>
      </c>
      <c r="AK460" s="241"/>
      <c r="AL460" s="244"/>
      <c r="AM460" s="239"/>
      <c r="AN460" s="241"/>
      <c r="AO460" s="239"/>
      <c r="AP460" s="245"/>
      <c r="AQ460" s="141"/>
    </row>
    <row r="461" spans="1:43" ht="12.75" hidden="1" x14ac:dyDescent="0.25">
      <c r="A461" s="238"/>
      <c r="B461" s="239"/>
      <c r="C461" s="144"/>
      <c r="D461" s="239"/>
      <c r="E461" s="239"/>
      <c r="F461" s="239"/>
      <c r="G461" s="240"/>
      <c r="H461" s="149">
        <f>MONTH(Table1[[#This Row],[Received Date]])</f>
        <v>1</v>
      </c>
      <c r="I461" s="149">
        <f>YEAR(Table1[[#This Row],[Received Date]])</f>
        <v>1900</v>
      </c>
      <c r="J461" s="239"/>
      <c r="K461" s="239"/>
      <c r="L461" s="239" t="str">
        <f t="shared" si="121"/>
        <v>Other</v>
      </c>
      <c r="M461" s="239"/>
      <c r="N461" s="239"/>
      <c r="O461" s="239" t="str">
        <f t="shared" si="115"/>
        <v/>
      </c>
      <c r="P461" s="242" t="str">
        <f t="shared" si="116"/>
        <v/>
      </c>
      <c r="Q461" s="242" t="str">
        <f t="shared" si="117"/>
        <v/>
      </c>
      <c r="R461" s="243" t="str">
        <f t="shared" si="118"/>
        <v>count</v>
      </c>
      <c r="S461" s="242"/>
      <c r="T461" s="279"/>
      <c r="U461" s="242"/>
      <c r="V461" s="143"/>
      <c r="W461" s="239"/>
      <c r="X461" s="239"/>
      <c r="Y461" s="143"/>
      <c r="Z461" s="143"/>
      <c r="AA461" s="143"/>
      <c r="AB461" s="239"/>
      <c r="AC461" s="143"/>
      <c r="AD461" s="143"/>
      <c r="AE461" s="239"/>
      <c r="AF461" s="239"/>
      <c r="AG461" s="239"/>
      <c r="AH461" s="241"/>
      <c r="AI461" s="239" t="str">
        <f t="shared" ca="1" si="119"/>
        <v/>
      </c>
      <c r="AJ461" s="239" t="str">
        <f t="shared" si="120"/>
        <v/>
      </c>
      <c r="AK461" s="241"/>
      <c r="AL461" s="244"/>
      <c r="AM461" s="239"/>
      <c r="AN461" s="241"/>
      <c r="AO461" s="239"/>
      <c r="AP461" s="245"/>
      <c r="AQ461" s="141"/>
    </row>
    <row r="462" spans="1:43" ht="12.75" hidden="1" x14ac:dyDescent="0.25">
      <c r="A462" s="238"/>
      <c r="B462" s="239"/>
      <c r="C462" s="144"/>
      <c r="D462" s="239"/>
      <c r="E462" s="239"/>
      <c r="F462" s="239"/>
      <c r="G462" s="240"/>
      <c r="H462" s="149">
        <f>MONTH(Table1[[#This Row],[Received Date]])</f>
        <v>1</v>
      </c>
      <c r="I462" s="149">
        <f>YEAR(Table1[[#This Row],[Received Date]])</f>
        <v>1900</v>
      </c>
      <c r="J462" s="239"/>
      <c r="K462" s="239"/>
      <c r="L462" s="239" t="str">
        <f t="shared" si="121"/>
        <v>Other</v>
      </c>
      <c r="M462" s="239"/>
      <c r="N462" s="239"/>
      <c r="O462" s="239" t="str">
        <f t="shared" si="115"/>
        <v/>
      </c>
      <c r="P462" s="242" t="str">
        <f t="shared" si="116"/>
        <v/>
      </c>
      <c r="Q462" s="242" t="str">
        <f t="shared" si="117"/>
        <v/>
      </c>
      <c r="R462" s="243" t="str">
        <f t="shared" si="118"/>
        <v>count</v>
      </c>
      <c r="S462" s="242"/>
      <c r="T462" s="279"/>
      <c r="U462" s="242"/>
      <c r="V462" s="143"/>
      <c r="W462" s="239"/>
      <c r="X462" s="239"/>
      <c r="Y462" s="143"/>
      <c r="Z462" s="143"/>
      <c r="AA462" s="143"/>
      <c r="AB462" s="239"/>
      <c r="AC462" s="143"/>
      <c r="AD462" s="143"/>
      <c r="AE462" s="239"/>
      <c r="AF462" s="239"/>
      <c r="AG462" s="239"/>
      <c r="AH462" s="241"/>
      <c r="AI462" s="239" t="str">
        <f t="shared" ca="1" si="119"/>
        <v/>
      </c>
      <c r="AJ462" s="239" t="str">
        <f t="shared" si="120"/>
        <v/>
      </c>
      <c r="AK462" s="241"/>
      <c r="AL462" s="244"/>
      <c r="AM462" s="239"/>
      <c r="AN462" s="241"/>
      <c r="AO462" s="239"/>
      <c r="AP462" s="245"/>
      <c r="AQ462" s="141"/>
    </row>
    <row r="463" spans="1:43" ht="12.75" hidden="1" x14ac:dyDescent="0.25">
      <c r="A463" s="238"/>
      <c r="B463" s="239"/>
      <c r="C463" s="144"/>
      <c r="D463" s="239"/>
      <c r="E463" s="239"/>
      <c r="F463" s="239"/>
      <c r="G463" s="240"/>
      <c r="H463" s="149">
        <f>MONTH(Table1[[#This Row],[Received Date]])</f>
        <v>1</v>
      </c>
      <c r="I463" s="149">
        <f>YEAR(Table1[[#This Row],[Received Date]])</f>
        <v>1900</v>
      </c>
      <c r="J463" s="239"/>
      <c r="K463" s="239"/>
      <c r="L463" s="239" t="str">
        <f t="shared" si="121"/>
        <v>Other</v>
      </c>
      <c r="M463" s="239"/>
      <c r="N463" s="239"/>
      <c r="O463" s="239" t="str">
        <f t="shared" si="115"/>
        <v/>
      </c>
      <c r="P463" s="242" t="str">
        <f t="shared" si="116"/>
        <v/>
      </c>
      <c r="Q463" s="242" t="str">
        <f t="shared" si="117"/>
        <v/>
      </c>
      <c r="R463" s="243" t="str">
        <f t="shared" si="118"/>
        <v>count</v>
      </c>
      <c r="S463" s="242"/>
      <c r="T463" s="279"/>
      <c r="U463" s="242"/>
      <c r="V463" s="143"/>
      <c r="W463" s="239"/>
      <c r="X463" s="239"/>
      <c r="Y463" s="143"/>
      <c r="Z463" s="143"/>
      <c r="AA463" s="143"/>
      <c r="AB463" s="239"/>
      <c r="AC463" s="143"/>
      <c r="AD463" s="143"/>
      <c r="AE463" s="239"/>
      <c r="AF463" s="239"/>
      <c r="AG463" s="239"/>
      <c r="AH463" s="241"/>
      <c r="AI463" s="239" t="str">
        <f t="shared" ca="1" si="119"/>
        <v/>
      </c>
      <c r="AJ463" s="239" t="str">
        <f t="shared" si="120"/>
        <v/>
      </c>
      <c r="AK463" s="241"/>
      <c r="AL463" s="244"/>
      <c r="AM463" s="239"/>
      <c r="AN463" s="241"/>
      <c r="AO463" s="239"/>
      <c r="AP463" s="245"/>
      <c r="AQ463" s="141"/>
    </row>
    <row r="464" spans="1:43" ht="12.75" hidden="1" x14ac:dyDescent="0.25">
      <c r="A464" s="238"/>
      <c r="B464" s="239"/>
      <c r="C464" s="144"/>
      <c r="D464" s="239"/>
      <c r="E464" s="239"/>
      <c r="F464" s="239"/>
      <c r="G464" s="240"/>
      <c r="H464" s="149">
        <f>MONTH(Table1[[#This Row],[Received Date]])</f>
        <v>1</v>
      </c>
      <c r="I464" s="149">
        <f>YEAR(Table1[[#This Row],[Received Date]])</f>
        <v>1900</v>
      </c>
      <c r="J464" s="239"/>
      <c r="K464" s="239"/>
      <c r="L464" s="239" t="str">
        <f t="shared" si="121"/>
        <v>Other</v>
      </c>
      <c r="M464" s="239"/>
      <c r="N464" s="239"/>
      <c r="O464" s="239" t="str">
        <f t="shared" si="115"/>
        <v/>
      </c>
      <c r="P464" s="242" t="str">
        <f t="shared" si="116"/>
        <v/>
      </c>
      <c r="Q464" s="242" t="str">
        <f t="shared" si="117"/>
        <v/>
      </c>
      <c r="R464" s="243" t="str">
        <f t="shared" si="118"/>
        <v>count</v>
      </c>
      <c r="S464" s="242"/>
      <c r="T464" s="279"/>
      <c r="U464" s="242"/>
      <c r="V464" s="143"/>
      <c r="W464" s="239"/>
      <c r="X464" s="239"/>
      <c r="Y464" s="143"/>
      <c r="Z464" s="143"/>
      <c r="AA464" s="143"/>
      <c r="AB464" s="239"/>
      <c r="AC464" s="143"/>
      <c r="AD464" s="143"/>
      <c r="AE464" s="239"/>
      <c r="AF464" s="239"/>
      <c r="AG464" s="239"/>
      <c r="AH464" s="241"/>
      <c r="AI464" s="239" t="str">
        <f t="shared" ca="1" si="119"/>
        <v/>
      </c>
      <c r="AJ464" s="239" t="str">
        <f t="shared" si="120"/>
        <v/>
      </c>
      <c r="AK464" s="241"/>
      <c r="AL464" s="244"/>
      <c r="AM464" s="239"/>
      <c r="AN464" s="241"/>
      <c r="AO464" s="239"/>
      <c r="AP464" s="245"/>
      <c r="AQ464" s="141"/>
    </row>
    <row r="465" spans="1:43" ht="12.75" hidden="1" x14ac:dyDescent="0.25">
      <c r="A465" s="238"/>
      <c r="B465" s="239"/>
      <c r="C465" s="144"/>
      <c r="D465" s="239"/>
      <c r="E465" s="239"/>
      <c r="F465" s="239"/>
      <c r="G465" s="240"/>
      <c r="H465" s="149">
        <f>MONTH(Table1[[#This Row],[Received Date]])</f>
        <v>1</v>
      </c>
      <c r="I465" s="149">
        <f>YEAR(Table1[[#This Row],[Received Date]])</f>
        <v>1900</v>
      </c>
      <c r="J465" s="239"/>
      <c r="K465" s="239"/>
      <c r="L465" s="239" t="str">
        <f t="shared" si="121"/>
        <v>Other</v>
      </c>
      <c r="M465" s="239"/>
      <c r="N465" s="239"/>
      <c r="O465" s="239" t="str">
        <f t="shared" si="115"/>
        <v/>
      </c>
      <c r="P465" s="242" t="str">
        <f t="shared" si="116"/>
        <v/>
      </c>
      <c r="Q465" s="242" t="str">
        <f t="shared" si="117"/>
        <v/>
      </c>
      <c r="R465" s="243" t="str">
        <f t="shared" si="118"/>
        <v>count</v>
      </c>
      <c r="S465" s="242"/>
      <c r="T465" s="279"/>
      <c r="U465" s="242"/>
      <c r="V465" s="143"/>
      <c r="W465" s="239"/>
      <c r="X465" s="239"/>
      <c r="Y465" s="143"/>
      <c r="Z465" s="143"/>
      <c r="AA465" s="143"/>
      <c r="AB465" s="239"/>
      <c r="AC465" s="143"/>
      <c r="AD465" s="143"/>
      <c r="AE465" s="239"/>
      <c r="AF465" s="239"/>
      <c r="AG465" s="239"/>
      <c r="AH465" s="241"/>
      <c r="AI465" s="239" t="str">
        <f t="shared" ca="1" si="119"/>
        <v/>
      </c>
      <c r="AJ465" s="239" t="str">
        <f t="shared" si="120"/>
        <v/>
      </c>
      <c r="AK465" s="241"/>
      <c r="AL465" s="244"/>
      <c r="AM465" s="239"/>
      <c r="AN465" s="241"/>
      <c r="AO465" s="239"/>
      <c r="AP465" s="245"/>
      <c r="AQ465" s="141"/>
    </row>
    <row r="466" spans="1:43" ht="12.75" hidden="1" x14ac:dyDescent="0.25">
      <c r="A466" s="238"/>
      <c r="B466" s="239"/>
      <c r="C466" s="144"/>
      <c r="D466" s="239"/>
      <c r="E466" s="239"/>
      <c r="F466" s="239"/>
      <c r="G466" s="240"/>
      <c r="H466" s="149">
        <f>MONTH(Table1[[#This Row],[Received Date]])</f>
        <v>1</v>
      </c>
      <c r="I466" s="149">
        <f>YEAR(Table1[[#This Row],[Received Date]])</f>
        <v>1900</v>
      </c>
      <c r="J466" s="239"/>
      <c r="K466" s="239"/>
      <c r="L466" s="239" t="str">
        <f t="shared" si="121"/>
        <v>Other</v>
      </c>
      <c r="M466" s="239"/>
      <c r="N466" s="239"/>
      <c r="O466" s="239" t="str">
        <f t="shared" si="115"/>
        <v/>
      </c>
      <c r="P466" s="242" t="str">
        <f t="shared" si="116"/>
        <v/>
      </c>
      <c r="Q466" s="242" t="str">
        <f t="shared" si="117"/>
        <v/>
      </c>
      <c r="R466" s="243" t="str">
        <f t="shared" si="118"/>
        <v>count</v>
      </c>
      <c r="S466" s="242"/>
      <c r="T466" s="279"/>
      <c r="U466" s="242"/>
      <c r="V466" s="143"/>
      <c r="W466" s="239"/>
      <c r="X466" s="239"/>
      <c r="Y466" s="143"/>
      <c r="Z466" s="143"/>
      <c r="AA466" s="143"/>
      <c r="AB466" s="239"/>
      <c r="AC466" s="143"/>
      <c r="AD466" s="143"/>
      <c r="AE466" s="239"/>
      <c r="AF466" s="239"/>
      <c r="AG466" s="239"/>
      <c r="AH466" s="241"/>
      <c r="AI466" s="239" t="str">
        <f t="shared" ca="1" si="119"/>
        <v/>
      </c>
      <c r="AJ466" s="239" t="str">
        <f t="shared" si="120"/>
        <v/>
      </c>
      <c r="AK466" s="241"/>
      <c r="AL466" s="244"/>
      <c r="AM466" s="239"/>
      <c r="AN466" s="241"/>
      <c r="AO466" s="239"/>
      <c r="AP466" s="245"/>
      <c r="AQ466" s="141"/>
    </row>
    <row r="467" spans="1:43" ht="12.75" hidden="1" x14ac:dyDescent="0.25">
      <c r="A467" s="238"/>
      <c r="B467" s="239"/>
      <c r="C467" s="144"/>
      <c r="D467" s="239"/>
      <c r="E467" s="239"/>
      <c r="F467" s="239"/>
      <c r="G467" s="240"/>
      <c r="H467" s="149">
        <f>MONTH(Table1[[#This Row],[Received Date]])</f>
        <v>1</v>
      </c>
      <c r="I467" s="149">
        <f>YEAR(Table1[[#This Row],[Received Date]])</f>
        <v>1900</v>
      </c>
      <c r="J467" s="239"/>
      <c r="K467" s="239"/>
      <c r="L467" s="239" t="str">
        <f t="shared" si="121"/>
        <v>Other</v>
      </c>
      <c r="M467" s="239"/>
      <c r="N467" s="239"/>
      <c r="O467" s="239" t="str">
        <f t="shared" si="115"/>
        <v/>
      </c>
      <c r="P467" s="242" t="str">
        <f t="shared" si="116"/>
        <v/>
      </c>
      <c r="Q467" s="242" t="str">
        <f t="shared" si="117"/>
        <v/>
      </c>
      <c r="R467" s="243" t="str">
        <f t="shared" si="118"/>
        <v>count</v>
      </c>
      <c r="S467" s="242"/>
      <c r="T467" s="279"/>
      <c r="U467" s="242"/>
      <c r="V467" s="143"/>
      <c r="W467" s="239"/>
      <c r="X467" s="239"/>
      <c r="Y467" s="143"/>
      <c r="Z467" s="143"/>
      <c r="AA467" s="143"/>
      <c r="AB467" s="239"/>
      <c r="AC467" s="143"/>
      <c r="AD467" s="143"/>
      <c r="AE467" s="239"/>
      <c r="AF467" s="239"/>
      <c r="AG467" s="239"/>
      <c r="AH467" s="241"/>
      <c r="AI467" s="239" t="str">
        <f t="shared" ca="1" si="119"/>
        <v/>
      </c>
      <c r="AJ467" s="239" t="str">
        <f t="shared" si="120"/>
        <v/>
      </c>
      <c r="AK467" s="241"/>
      <c r="AL467" s="244"/>
      <c r="AM467" s="239"/>
      <c r="AN467" s="241"/>
      <c r="AO467" s="239"/>
      <c r="AP467" s="245"/>
      <c r="AQ467" s="141"/>
    </row>
    <row r="468" spans="1:43" ht="12.75" hidden="1" x14ac:dyDescent="0.25">
      <c r="A468" s="238"/>
      <c r="B468" s="239"/>
      <c r="C468" s="144"/>
      <c r="D468" s="239"/>
      <c r="E468" s="239"/>
      <c r="F468" s="239"/>
      <c r="G468" s="240"/>
      <c r="H468" s="149">
        <f>MONTH(Table1[[#This Row],[Received Date]])</f>
        <v>1</v>
      </c>
      <c r="I468" s="149">
        <f>YEAR(Table1[[#This Row],[Received Date]])</f>
        <v>1900</v>
      </c>
      <c r="J468" s="239"/>
      <c r="K468" s="239"/>
      <c r="L468" s="239" t="str">
        <f t="shared" si="121"/>
        <v>Other</v>
      </c>
      <c r="M468" s="239"/>
      <c r="N468" s="239"/>
      <c r="O468" s="239" t="str">
        <f t="shared" si="115"/>
        <v/>
      </c>
      <c r="P468" s="242" t="str">
        <f t="shared" si="116"/>
        <v/>
      </c>
      <c r="Q468" s="242" t="str">
        <f t="shared" si="117"/>
        <v/>
      </c>
      <c r="R468" s="243" t="str">
        <f t="shared" si="118"/>
        <v>count</v>
      </c>
      <c r="S468" s="242"/>
      <c r="T468" s="279"/>
      <c r="U468" s="242"/>
      <c r="V468" s="143"/>
      <c r="W468" s="239"/>
      <c r="X468" s="239"/>
      <c r="Y468" s="143"/>
      <c r="Z468" s="143"/>
      <c r="AA468" s="143"/>
      <c r="AB468" s="239"/>
      <c r="AC468" s="143"/>
      <c r="AD468" s="143"/>
      <c r="AE468" s="239"/>
      <c r="AF468" s="239"/>
      <c r="AG468" s="239"/>
      <c r="AH468" s="241"/>
      <c r="AI468" s="239" t="str">
        <f t="shared" ca="1" si="119"/>
        <v/>
      </c>
      <c r="AJ468" s="239" t="str">
        <f t="shared" si="120"/>
        <v/>
      </c>
      <c r="AK468" s="241"/>
      <c r="AL468" s="244"/>
      <c r="AM468" s="239"/>
      <c r="AN468" s="241"/>
      <c r="AO468" s="239"/>
      <c r="AP468" s="245"/>
      <c r="AQ468" s="141"/>
    </row>
    <row r="469" spans="1:43" ht="12.75" hidden="1" x14ac:dyDescent="0.25">
      <c r="A469" s="238"/>
      <c r="B469" s="239"/>
      <c r="C469" s="144"/>
      <c r="D469" s="239"/>
      <c r="E469" s="239"/>
      <c r="F469" s="239"/>
      <c r="G469" s="240"/>
      <c r="H469" s="149">
        <f>MONTH(Table1[[#This Row],[Received Date]])</f>
        <v>1</v>
      </c>
      <c r="I469" s="149">
        <f>YEAR(Table1[[#This Row],[Received Date]])</f>
        <v>1900</v>
      </c>
      <c r="J469" s="239"/>
      <c r="K469" s="239"/>
      <c r="L469" s="239" t="str">
        <f t="shared" si="121"/>
        <v>Other</v>
      </c>
      <c r="M469" s="239"/>
      <c r="N469" s="239"/>
      <c r="O469" s="239" t="str">
        <f t="shared" si="115"/>
        <v/>
      </c>
      <c r="P469" s="242" t="str">
        <f t="shared" si="116"/>
        <v/>
      </c>
      <c r="Q469" s="242" t="str">
        <f t="shared" si="117"/>
        <v/>
      </c>
      <c r="R469" s="243" t="str">
        <f t="shared" si="118"/>
        <v>count</v>
      </c>
      <c r="S469" s="242"/>
      <c r="T469" s="279"/>
      <c r="U469" s="242"/>
      <c r="V469" s="143"/>
      <c r="W469" s="239"/>
      <c r="X469" s="239"/>
      <c r="Y469" s="143"/>
      <c r="Z469" s="143"/>
      <c r="AA469" s="143"/>
      <c r="AB469" s="239"/>
      <c r="AC469" s="143"/>
      <c r="AD469" s="143"/>
      <c r="AE469" s="239"/>
      <c r="AF469" s="239"/>
      <c r="AG469" s="239"/>
      <c r="AH469" s="241"/>
      <c r="AI469" s="239" t="str">
        <f t="shared" ca="1" si="119"/>
        <v/>
      </c>
      <c r="AJ469" s="239" t="str">
        <f t="shared" si="120"/>
        <v/>
      </c>
      <c r="AK469" s="241"/>
      <c r="AL469" s="244"/>
      <c r="AM469" s="239"/>
      <c r="AN469" s="241"/>
      <c r="AO469" s="239"/>
      <c r="AP469" s="245"/>
      <c r="AQ469" s="141"/>
    </row>
    <row r="470" spans="1:43" ht="12.75" hidden="1" x14ac:dyDescent="0.25">
      <c r="A470" s="238"/>
      <c r="B470" s="239"/>
      <c r="C470" s="144"/>
      <c r="D470" s="239"/>
      <c r="E470" s="239"/>
      <c r="F470" s="239"/>
      <c r="G470" s="240"/>
      <c r="H470" s="149">
        <f>MONTH(Table1[[#This Row],[Received Date]])</f>
        <v>1</v>
      </c>
      <c r="I470" s="149">
        <f>YEAR(Table1[[#This Row],[Received Date]])</f>
        <v>1900</v>
      </c>
      <c r="J470" s="239"/>
      <c r="K470" s="239"/>
      <c r="L470" s="239" t="str">
        <f t="shared" si="121"/>
        <v>Other</v>
      </c>
      <c r="M470" s="239"/>
      <c r="N470" s="239"/>
      <c r="O470" s="239" t="str">
        <f t="shared" si="115"/>
        <v/>
      </c>
      <c r="P470" s="242" t="str">
        <f t="shared" si="116"/>
        <v/>
      </c>
      <c r="Q470" s="242" t="str">
        <f t="shared" si="117"/>
        <v/>
      </c>
      <c r="R470" s="243" t="str">
        <f t="shared" si="118"/>
        <v>count</v>
      </c>
      <c r="S470" s="242"/>
      <c r="T470" s="279"/>
      <c r="U470" s="242"/>
      <c r="V470" s="143"/>
      <c r="W470" s="239"/>
      <c r="X470" s="239"/>
      <c r="Y470" s="143"/>
      <c r="Z470" s="143"/>
      <c r="AA470" s="143"/>
      <c r="AB470" s="239"/>
      <c r="AC470" s="143"/>
      <c r="AD470" s="143"/>
      <c r="AE470" s="239"/>
      <c r="AF470" s="239"/>
      <c r="AG470" s="239"/>
      <c r="AH470" s="241"/>
      <c r="AI470" s="239" t="str">
        <f t="shared" ca="1" si="119"/>
        <v/>
      </c>
      <c r="AJ470" s="239" t="str">
        <f t="shared" si="120"/>
        <v/>
      </c>
      <c r="AK470" s="241"/>
      <c r="AL470" s="244"/>
      <c r="AM470" s="239"/>
      <c r="AN470" s="241"/>
      <c r="AO470" s="239"/>
      <c r="AP470" s="245"/>
      <c r="AQ470" s="141"/>
    </row>
    <row r="471" spans="1:43" ht="12.75" hidden="1" x14ac:dyDescent="0.25">
      <c r="A471" s="238"/>
      <c r="B471" s="239"/>
      <c r="C471" s="144"/>
      <c r="D471" s="239"/>
      <c r="E471" s="239"/>
      <c r="F471" s="239"/>
      <c r="G471" s="240"/>
      <c r="H471" s="149">
        <f>MONTH(Table1[[#This Row],[Received Date]])</f>
        <v>1</v>
      </c>
      <c r="I471" s="149">
        <f>YEAR(Table1[[#This Row],[Received Date]])</f>
        <v>1900</v>
      </c>
      <c r="J471" s="239"/>
      <c r="K471" s="239"/>
      <c r="L471" s="239" t="str">
        <f t="shared" si="121"/>
        <v>Other</v>
      </c>
      <c r="M471" s="239"/>
      <c r="N471" s="239"/>
      <c r="O471" s="239" t="str">
        <f t="shared" si="115"/>
        <v/>
      </c>
      <c r="P471" s="242" t="str">
        <f t="shared" si="116"/>
        <v/>
      </c>
      <c r="Q471" s="242" t="str">
        <f t="shared" si="117"/>
        <v/>
      </c>
      <c r="R471" s="243" t="str">
        <f t="shared" si="118"/>
        <v>count</v>
      </c>
      <c r="S471" s="242"/>
      <c r="T471" s="279"/>
      <c r="U471" s="242"/>
      <c r="V471" s="143"/>
      <c r="W471" s="239"/>
      <c r="X471" s="239"/>
      <c r="Y471" s="143"/>
      <c r="Z471" s="143"/>
      <c r="AA471" s="143"/>
      <c r="AB471" s="239"/>
      <c r="AC471" s="143"/>
      <c r="AD471" s="143"/>
      <c r="AE471" s="239"/>
      <c r="AF471" s="239"/>
      <c r="AG471" s="239"/>
      <c r="AH471" s="241"/>
      <c r="AI471" s="239" t="str">
        <f t="shared" ca="1" si="119"/>
        <v/>
      </c>
      <c r="AJ471" s="239" t="str">
        <f t="shared" si="120"/>
        <v/>
      </c>
      <c r="AK471" s="241"/>
      <c r="AL471" s="244"/>
      <c r="AM471" s="239"/>
      <c r="AN471" s="241"/>
      <c r="AO471" s="239"/>
      <c r="AP471" s="245"/>
      <c r="AQ471" s="141"/>
    </row>
    <row r="472" spans="1:43" ht="12.75" hidden="1" x14ac:dyDescent="0.25">
      <c r="A472" s="238"/>
      <c r="B472" s="239"/>
      <c r="C472" s="144"/>
      <c r="D472" s="239"/>
      <c r="E472" s="239"/>
      <c r="F472" s="239"/>
      <c r="G472" s="240"/>
      <c r="H472" s="149">
        <f>MONTH(Table1[[#This Row],[Received Date]])</f>
        <v>1</v>
      </c>
      <c r="I472" s="149">
        <f>YEAR(Table1[[#This Row],[Received Date]])</f>
        <v>1900</v>
      </c>
      <c r="J472" s="239"/>
      <c r="K472" s="239"/>
      <c r="L472" s="239" t="str">
        <f t="shared" si="121"/>
        <v>Other</v>
      </c>
      <c r="M472" s="239"/>
      <c r="N472" s="239"/>
      <c r="O472" s="239" t="str">
        <f t="shared" si="115"/>
        <v/>
      </c>
      <c r="P472" s="242" t="str">
        <f t="shared" si="116"/>
        <v/>
      </c>
      <c r="Q472" s="242" t="str">
        <f t="shared" si="117"/>
        <v/>
      </c>
      <c r="R472" s="243" t="str">
        <f t="shared" si="118"/>
        <v>count</v>
      </c>
      <c r="S472" s="242"/>
      <c r="T472" s="279"/>
      <c r="U472" s="242"/>
      <c r="V472" s="143"/>
      <c r="W472" s="239"/>
      <c r="X472" s="239"/>
      <c r="Y472" s="143"/>
      <c r="Z472" s="143"/>
      <c r="AA472" s="143"/>
      <c r="AB472" s="239"/>
      <c r="AC472" s="143"/>
      <c r="AD472" s="143"/>
      <c r="AE472" s="239"/>
      <c r="AF472" s="239"/>
      <c r="AG472" s="239"/>
      <c r="AH472" s="241"/>
      <c r="AI472" s="239" t="str">
        <f t="shared" ca="1" si="119"/>
        <v/>
      </c>
      <c r="AJ472" s="239" t="str">
        <f t="shared" si="120"/>
        <v/>
      </c>
      <c r="AK472" s="241"/>
      <c r="AL472" s="244"/>
      <c r="AM472" s="239"/>
      <c r="AN472" s="241"/>
      <c r="AO472" s="239"/>
      <c r="AP472" s="245"/>
      <c r="AQ472" s="141"/>
    </row>
    <row r="473" spans="1:43" ht="12.75" hidden="1" x14ac:dyDescent="0.25">
      <c r="A473" s="238"/>
      <c r="B473" s="239"/>
      <c r="C473" s="144"/>
      <c r="D473" s="239"/>
      <c r="E473" s="239"/>
      <c r="F473" s="239"/>
      <c r="G473" s="240"/>
      <c r="H473" s="149">
        <f>MONTH(Table1[[#This Row],[Received Date]])</f>
        <v>1</v>
      </c>
      <c r="I473" s="149">
        <f>YEAR(Table1[[#This Row],[Received Date]])</f>
        <v>1900</v>
      </c>
      <c r="J473" s="239"/>
      <c r="K473" s="239"/>
      <c r="L473" s="239" t="str">
        <f t="shared" si="121"/>
        <v>Other</v>
      </c>
      <c r="M473" s="239"/>
      <c r="N473" s="239"/>
      <c r="O473" s="239" t="str">
        <f t="shared" si="115"/>
        <v/>
      </c>
      <c r="P473" s="242" t="str">
        <f t="shared" si="116"/>
        <v/>
      </c>
      <c r="Q473" s="242" t="str">
        <f t="shared" si="117"/>
        <v/>
      </c>
      <c r="R473" s="243" t="str">
        <f t="shared" si="118"/>
        <v>count</v>
      </c>
      <c r="S473" s="242"/>
      <c r="T473" s="279"/>
      <c r="U473" s="242"/>
      <c r="V473" s="143"/>
      <c r="W473" s="239"/>
      <c r="X473" s="239"/>
      <c r="Y473" s="143"/>
      <c r="Z473" s="143"/>
      <c r="AA473" s="143"/>
      <c r="AB473" s="239"/>
      <c r="AC473" s="143"/>
      <c r="AD473" s="143"/>
      <c r="AE473" s="239"/>
      <c r="AF473" s="239"/>
      <c r="AG473" s="239"/>
      <c r="AH473" s="241"/>
      <c r="AI473" s="239" t="str">
        <f t="shared" ca="1" si="119"/>
        <v/>
      </c>
      <c r="AJ473" s="239" t="str">
        <f t="shared" si="120"/>
        <v/>
      </c>
      <c r="AK473" s="241"/>
      <c r="AL473" s="244"/>
      <c r="AM473" s="239"/>
      <c r="AN473" s="241"/>
      <c r="AO473" s="239"/>
      <c r="AP473" s="245"/>
      <c r="AQ473" s="141"/>
    </row>
    <row r="474" spans="1:43" ht="12.75" hidden="1" x14ac:dyDescent="0.25">
      <c r="A474" s="238"/>
      <c r="B474" s="239"/>
      <c r="C474" s="144"/>
      <c r="D474" s="239"/>
      <c r="E474" s="239"/>
      <c r="F474" s="239"/>
      <c r="G474" s="240"/>
      <c r="H474" s="149">
        <f>MONTH(Table1[[#This Row],[Received Date]])</f>
        <v>1</v>
      </c>
      <c r="I474" s="149">
        <f>YEAR(Table1[[#This Row],[Received Date]])</f>
        <v>1900</v>
      </c>
      <c r="J474" s="239"/>
      <c r="K474" s="239"/>
      <c r="L474" s="239" t="str">
        <f t="shared" si="121"/>
        <v>Other</v>
      </c>
      <c r="M474" s="239"/>
      <c r="N474" s="239"/>
      <c r="O474" s="239" t="str">
        <f t="shared" si="115"/>
        <v/>
      </c>
      <c r="P474" s="242" t="str">
        <f t="shared" si="116"/>
        <v/>
      </c>
      <c r="Q474" s="242" t="str">
        <f t="shared" si="117"/>
        <v/>
      </c>
      <c r="R474" s="243" t="str">
        <f t="shared" si="118"/>
        <v>count</v>
      </c>
      <c r="S474" s="242"/>
      <c r="T474" s="279"/>
      <c r="U474" s="242"/>
      <c r="V474" s="143"/>
      <c r="W474" s="239"/>
      <c r="X474" s="239"/>
      <c r="Y474" s="143"/>
      <c r="Z474" s="143"/>
      <c r="AA474" s="143"/>
      <c r="AB474" s="239"/>
      <c r="AC474" s="143"/>
      <c r="AD474" s="143"/>
      <c r="AE474" s="239"/>
      <c r="AF474" s="239"/>
      <c r="AG474" s="239"/>
      <c r="AH474" s="241"/>
      <c r="AI474" s="239" t="str">
        <f t="shared" ca="1" si="119"/>
        <v/>
      </c>
      <c r="AJ474" s="239" t="str">
        <f t="shared" si="120"/>
        <v/>
      </c>
      <c r="AK474" s="241"/>
      <c r="AL474" s="244"/>
      <c r="AM474" s="239"/>
      <c r="AN474" s="241"/>
      <c r="AO474" s="239"/>
      <c r="AP474" s="245"/>
      <c r="AQ474" s="141"/>
    </row>
    <row r="475" spans="1:43" ht="12.75" hidden="1" x14ac:dyDescent="0.25">
      <c r="A475" s="238"/>
      <c r="B475" s="239"/>
      <c r="C475" s="144"/>
      <c r="D475" s="239"/>
      <c r="E475" s="239"/>
      <c r="F475" s="239"/>
      <c r="G475" s="240"/>
      <c r="H475" s="149">
        <f>MONTH(Table1[[#This Row],[Received Date]])</f>
        <v>1</v>
      </c>
      <c r="I475" s="149">
        <f>YEAR(Table1[[#This Row],[Received Date]])</f>
        <v>1900</v>
      </c>
      <c r="J475" s="239"/>
      <c r="K475" s="239"/>
      <c r="L475" s="239" t="str">
        <f t="shared" si="121"/>
        <v>Other</v>
      </c>
      <c r="M475" s="239"/>
      <c r="N475" s="239"/>
      <c r="O475" s="239" t="str">
        <f t="shared" si="115"/>
        <v/>
      </c>
      <c r="P475" s="242" t="str">
        <f t="shared" si="116"/>
        <v/>
      </c>
      <c r="Q475" s="242" t="str">
        <f t="shared" si="117"/>
        <v/>
      </c>
      <c r="R475" s="243" t="str">
        <f t="shared" si="118"/>
        <v>count</v>
      </c>
      <c r="S475" s="242"/>
      <c r="T475" s="279"/>
      <c r="U475" s="242"/>
      <c r="V475" s="143"/>
      <c r="W475" s="239"/>
      <c r="X475" s="239"/>
      <c r="Y475" s="143"/>
      <c r="Z475" s="143"/>
      <c r="AA475" s="143"/>
      <c r="AB475" s="239"/>
      <c r="AC475" s="143"/>
      <c r="AD475" s="143"/>
      <c r="AE475" s="239"/>
      <c r="AF475" s="239"/>
      <c r="AG475" s="239"/>
      <c r="AH475" s="241"/>
      <c r="AI475" s="239" t="str">
        <f t="shared" ca="1" si="119"/>
        <v/>
      </c>
      <c r="AJ475" s="239" t="str">
        <f t="shared" si="120"/>
        <v/>
      </c>
      <c r="AK475" s="241"/>
      <c r="AL475" s="244"/>
      <c r="AM475" s="239"/>
      <c r="AN475" s="241"/>
      <c r="AO475" s="239"/>
      <c r="AP475" s="245"/>
      <c r="AQ475" s="141"/>
    </row>
    <row r="476" spans="1:43" ht="12.75" hidden="1" x14ac:dyDescent="0.25">
      <c r="A476" s="238"/>
      <c r="B476" s="239"/>
      <c r="C476" s="144"/>
      <c r="D476" s="239"/>
      <c r="E476" s="239"/>
      <c r="F476" s="239"/>
      <c r="G476" s="240"/>
      <c r="H476" s="149">
        <f>MONTH(Table1[[#This Row],[Received Date]])</f>
        <v>1</v>
      </c>
      <c r="I476" s="149">
        <f>YEAR(Table1[[#This Row],[Received Date]])</f>
        <v>1900</v>
      </c>
      <c r="J476" s="239"/>
      <c r="K476" s="239"/>
      <c r="L476" s="239" t="str">
        <f t="shared" si="121"/>
        <v>Other</v>
      </c>
      <c r="M476" s="239"/>
      <c r="N476" s="239"/>
      <c r="O476" s="239" t="str">
        <f t="shared" si="115"/>
        <v/>
      </c>
      <c r="P476" s="242" t="str">
        <f t="shared" si="116"/>
        <v/>
      </c>
      <c r="Q476" s="242" t="str">
        <f t="shared" si="117"/>
        <v/>
      </c>
      <c r="R476" s="243" t="str">
        <f t="shared" si="118"/>
        <v>count</v>
      </c>
      <c r="S476" s="242"/>
      <c r="T476" s="279"/>
      <c r="U476" s="242"/>
      <c r="V476" s="143"/>
      <c r="W476" s="239"/>
      <c r="X476" s="239"/>
      <c r="Y476" s="143"/>
      <c r="Z476" s="143"/>
      <c r="AA476" s="143"/>
      <c r="AB476" s="239"/>
      <c r="AC476" s="143"/>
      <c r="AD476" s="143"/>
      <c r="AE476" s="239"/>
      <c r="AF476" s="239"/>
      <c r="AG476" s="239"/>
      <c r="AH476" s="241"/>
      <c r="AI476" s="239" t="str">
        <f t="shared" ca="1" si="119"/>
        <v/>
      </c>
      <c r="AJ476" s="239" t="str">
        <f t="shared" si="120"/>
        <v/>
      </c>
      <c r="AK476" s="241"/>
      <c r="AL476" s="244"/>
      <c r="AM476" s="239"/>
      <c r="AN476" s="241"/>
      <c r="AO476" s="239"/>
      <c r="AP476" s="245"/>
      <c r="AQ476" s="141"/>
    </row>
    <row r="477" spans="1:43" ht="12.75" hidden="1" x14ac:dyDescent="0.25">
      <c r="A477" s="238"/>
      <c r="B477" s="239"/>
      <c r="C477" s="144"/>
      <c r="D477" s="239"/>
      <c r="E477" s="239"/>
      <c r="F477" s="239"/>
      <c r="G477" s="240"/>
      <c r="H477" s="149">
        <f>MONTH(Table1[[#This Row],[Received Date]])</f>
        <v>1</v>
      </c>
      <c r="I477" s="149">
        <f>YEAR(Table1[[#This Row],[Received Date]])</f>
        <v>1900</v>
      </c>
      <c r="J477" s="239"/>
      <c r="K477" s="239"/>
      <c r="L477" s="239" t="str">
        <f t="shared" si="121"/>
        <v>Other</v>
      </c>
      <c r="M477" s="239"/>
      <c r="N477" s="239"/>
      <c r="O477" s="239" t="str">
        <f t="shared" si="115"/>
        <v/>
      </c>
      <c r="P477" s="242" t="str">
        <f t="shared" si="116"/>
        <v/>
      </c>
      <c r="Q477" s="242" t="str">
        <f t="shared" si="117"/>
        <v/>
      </c>
      <c r="R477" s="243" t="str">
        <f t="shared" si="118"/>
        <v>count</v>
      </c>
      <c r="S477" s="242"/>
      <c r="T477" s="279"/>
      <c r="U477" s="242"/>
      <c r="V477" s="143"/>
      <c r="W477" s="239"/>
      <c r="X477" s="239"/>
      <c r="Y477" s="143"/>
      <c r="Z477" s="143"/>
      <c r="AA477" s="143"/>
      <c r="AB477" s="239"/>
      <c r="AC477" s="143"/>
      <c r="AD477" s="143"/>
      <c r="AE477" s="239"/>
      <c r="AF477" s="239"/>
      <c r="AG477" s="239"/>
      <c r="AH477" s="241"/>
      <c r="AI477" s="239" t="str">
        <f t="shared" ca="1" si="119"/>
        <v/>
      </c>
      <c r="AJ477" s="239" t="str">
        <f t="shared" si="120"/>
        <v/>
      </c>
      <c r="AK477" s="241"/>
      <c r="AL477" s="244"/>
      <c r="AM477" s="239"/>
      <c r="AN477" s="241"/>
      <c r="AO477" s="239"/>
      <c r="AP477" s="245"/>
      <c r="AQ477" s="141"/>
    </row>
    <row r="478" spans="1:43" ht="12.75" hidden="1" x14ac:dyDescent="0.25">
      <c r="A478" s="238"/>
      <c r="B478" s="239"/>
      <c r="C478" s="144"/>
      <c r="D478" s="239"/>
      <c r="E478" s="239"/>
      <c r="F478" s="239"/>
      <c r="G478" s="240"/>
      <c r="H478" s="149">
        <f>MONTH(Table1[[#This Row],[Received Date]])</f>
        <v>1</v>
      </c>
      <c r="I478" s="149">
        <f>YEAR(Table1[[#This Row],[Received Date]])</f>
        <v>1900</v>
      </c>
      <c r="J478" s="239"/>
      <c r="K478" s="239"/>
      <c r="L478" s="239" t="str">
        <f t="shared" si="121"/>
        <v>Other</v>
      </c>
      <c r="M478" s="239"/>
      <c r="N478" s="239"/>
      <c r="O478" s="239" t="str">
        <f t="shared" si="115"/>
        <v/>
      </c>
      <c r="P478" s="242" t="str">
        <f t="shared" si="116"/>
        <v/>
      </c>
      <c r="Q478" s="242" t="str">
        <f t="shared" si="117"/>
        <v/>
      </c>
      <c r="R478" s="243" t="str">
        <f t="shared" si="118"/>
        <v>count</v>
      </c>
      <c r="S478" s="242"/>
      <c r="T478" s="279"/>
      <c r="U478" s="242"/>
      <c r="V478" s="143"/>
      <c r="W478" s="239"/>
      <c r="X478" s="239"/>
      <c r="Y478" s="143"/>
      <c r="Z478" s="143"/>
      <c r="AA478" s="143"/>
      <c r="AB478" s="239"/>
      <c r="AC478" s="143"/>
      <c r="AD478" s="143"/>
      <c r="AE478" s="239"/>
      <c r="AF478" s="239"/>
      <c r="AG478" s="239"/>
      <c r="AH478" s="241"/>
      <c r="AI478" s="239" t="str">
        <f t="shared" ca="1" si="119"/>
        <v/>
      </c>
      <c r="AJ478" s="239" t="str">
        <f t="shared" si="120"/>
        <v/>
      </c>
      <c r="AK478" s="241"/>
      <c r="AL478" s="244"/>
      <c r="AM478" s="239"/>
      <c r="AN478" s="241"/>
      <c r="AO478" s="239"/>
      <c r="AP478" s="245"/>
      <c r="AQ478" s="141"/>
    </row>
    <row r="479" spans="1:43" ht="12.75" hidden="1" x14ac:dyDescent="0.25">
      <c r="A479" s="238"/>
      <c r="B479" s="239"/>
      <c r="C479" s="144"/>
      <c r="D479" s="239"/>
      <c r="E479" s="239"/>
      <c r="F479" s="239"/>
      <c r="G479" s="240"/>
      <c r="H479" s="149">
        <f>MONTH(Table1[[#This Row],[Received Date]])</f>
        <v>1</v>
      </c>
      <c r="I479" s="149">
        <f>YEAR(Table1[[#This Row],[Received Date]])</f>
        <v>1900</v>
      </c>
      <c r="J479" s="239"/>
      <c r="K479" s="239"/>
      <c r="L479" s="239" t="str">
        <f t="shared" si="121"/>
        <v>Other</v>
      </c>
      <c r="M479" s="239"/>
      <c r="N479" s="239"/>
      <c r="O479" s="239" t="str">
        <f t="shared" si="115"/>
        <v/>
      </c>
      <c r="P479" s="242" t="str">
        <f t="shared" si="116"/>
        <v/>
      </c>
      <c r="Q479" s="242" t="str">
        <f t="shared" si="117"/>
        <v/>
      </c>
      <c r="R479" s="243" t="str">
        <f t="shared" si="118"/>
        <v>count</v>
      </c>
      <c r="S479" s="242"/>
      <c r="T479" s="279"/>
      <c r="U479" s="242"/>
      <c r="V479" s="143"/>
      <c r="W479" s="239"/>
      <c r="X479" s="239"/>
      <c r="Y479" s="143"/>
      <c r="Z479" s="143"/>
      <c r="AA479" s="143"/>
      <c r="AB479" s="239"/>
      <c r="AC479" s="143"/>
      <c r="AD479" s="143"/>
      <c r="AE479" s="239"/>
      <c r="AF479" s="239"/>
      <c r="AG479" s="239"/>
      <c r="AH479" s="241"/>
      <c r="AI479" s="239" t="str">
        <f t="shared" ca="1" si="119"/>
        <v/>
      </c>
      <c r="AJ479" s="239" t="str">
        <f t="shared" si="120"/>
        <v/>
      </c>
      <c r="AK479" s="241"/>
      <c r="AL479" s="244"/>
      <c r="AM479" s="239"/>
      <c r="AN479" s="241"/>
      <c r="AO479" s="239"/>
      <c r="AP479" s="245"/>
      <c r="AQ479" s="141"/>
    </row>
    <row r="480" spans="1:43" ht="12.75" hidden="1" x14ac:dyDescent="0.25">
      <c r="A480" s="238"/>
      <c r="B480" s="239"/>
      <c r="C480" s="144"/>
      <c r="D480" s="239"/>
      <c r="E480" s="239"/>
      <c r="F480" s="239"/>
      <c r="G480" s="240"/>
      <c r="H480" s="149">
        <f>MONTH(Table1[[#This Row],[Received Date]])</f>
        <v>1</v>
      </c>
      <c r="I480" s="149">
        <f>YEAR(Table1[[#This Row],[Received Date]])</f>
        <v>1900</v>
      </c>
      <c r="J480" s="239"/>
      <c r="K480" s="239"/>
      <c r="L480" s="239" t="str">
        <f t="shared" si="121"/>
        <v>Other</v>
      </c>
      <c r="M480" s="239"/>
      <c r="N480" s="239"/>
      <c r="O480" s="239" t="str">
        <f t="shared" si="115"/>
        <v/>
      </c>
      <c r="P480" s="242" t="str">
        <f t="shared" si="116"/>
        <v/>
      </c>
      <c r="Q480" s="242" t="str">
        <f t="shared" si="117"/>
        <v/>
      </c>
      <c r="R480" s="243" t="str">
        <f t="shared" si="118"/>
        <v>count</v>
      </c>
      <c r="S480" s="242"/>
      <c r="T480" s="279"/>
      <c r="U480" s="242"/>
      <c r="V480" s="143"/>
      <c r="W480" s="239"/>
      <c r="X480" s="239"/>
      <c r="Y480" s="143"/>
      <c r="Z480" s="143"/>
      <c r="AA480" s="143"/>
      <c r="AB480" s="239"/>
      <c r="AC480" s="143"/>
      <c r="AD480" s="143"/>
      <c r="AE480" s="239"/>
      <c r="AF480" s="239"/>
      <c r="AG480" s="239"/>
      <c r="AH480" s="241"/>
      <c r="AI480" s="239" t="str">
        <f t="shared" ca="1" si="119"/>
        <v/>
      </c>
      <c r="AJ480" s="239" t="str">
        <f t="shared" si="120"/>
        <v/>
      </c>
      <c r="AK480" s="241"/>
      <c r="AL480" s="244"/>
      <c r="AM480" s="239"/>
      <c r="AN480" s="241"/>
      <c r="AO480" s="239"/>
      <c r="AP480" s="245"/>
      <c r="AQ480" s="141"/>
    </row>
    <row r="481" spans="1:43" ht="12.75" hidden="1" x14ac:dyDescent="0.25">
      <c r="A481" s="238"/>
      <c r="B481" s="239"/>
      <c r="C481" s="144"/>
      <c r="D481" s="239"/>
      <c r="E481" s="239"/>
      <c r="F481" s="239"/>
      <c r="G481" s="240"/>
      <c r="H481" s="149">
        <f>MONTH(Table1[[#This Row],[Received Date]])</f>
        <v>1</v>
      </c>
      <c r="I481" s="149">
        <f>YEAR(Table1[[#This Row],[Received Date]])</f>
        <v>1900</v>
      </c>
      <c r="J481" s="239"/>
      <c r="K481" s="239"/>
      <c r="L481" s="239" t="str">
        <f t="shared" si="121"/>
        <v>Other</v>
      </c>
      <c r="M481" s="239"/>
      <c r="N481" s="239"/>
      <c r="O481" s="239" t="str">
        <f t="shared" si="115"/>
        <v/>
      </c>
      <c r="P481" s="242" t="str">
        <f t="shared" si="116"/>
        <v/>
      </c>
      <c r="Q481" s="242" t="str">
        <f t="shared" si="117"/>
        <v/>
      </c>
      <c r="R481" s="243" t="str">
        <f t="shared" si="118"/>
        <v>count</v>
      </c>
      <c r="S481" s="242"/>
      <c r="T481" s="279"/>
      <c r="U481" s="242"/>
      <c r="V481" s="143"/>
      <c r="W481" s="239"/>
      <c r="X481" s="239"/>
      <c r="Y481" s="143"/>
      <c r="Z481" s="143"/>
      <c r="AA481" s="143"/>
      <c r="AB481" s="239"/>
      <c r="AC481" s="143"/>
      <c r="AD481" s="143"/>
      <c r="AE481" s="239"/>
      <c r="AF481" s="239"/>
      <c r="AG481" s="239"/>
      <c r="AH481" s="241"/>
      <c r="AI481" s="239" t="str">
        <f t="shared" ca="1" si="119"/>
        <v/>
      </c>
      <c r="AJ481" s="239" t="str">
        <f t="shared" si="120"/>
        <v/>
      </c>
      <c r="AK481" s="241"/>
      <c r="AL481" s="244"/>
      <c r="AM481" s="239"/>
      <c r="AN481" s="241"/>
      <c r="AO481" s="239"/>
      <c r="AP481" s="245"/>
      <c r="AQ481" s="141"/>
    </row>
    <row r="482" spans="1:43" ht="12.75" hidden="1" x14ac:dyDescent="0.25">
      <c r="A482" s="238"/>
      <c r="B482" s="239"/>
      <c r="C482" s="144"/>
      <c r="D482" s="239"/>
      <c r="E482" s="239"/>
      <c r="F482" s="239"/>
      <c r="G482" s="240"/>
      <c r="H482" s="149">
        <f>MONTH(Table1[[#This Row],[Received Date]])</f>
        <v>1</v>
      </c>
      <c r="I482" s="149">
        <f>YEAR(Table1[[#This Row],[Received Date]])</f>
        <v>1900</v>
      </c>
      <c r="J482" s="239"/>
      <c r="K482" s="239"/>
      <c r="L482" s="239" t="str">
        <f t="shared" si="121"/>
        <v>Other</v>
      </c>
      <c r="M482" s="239"/>
      <c r="N482" s="239"/>
      <c r="O482" s="239" t="str">
        <f t="shared" si="115"/>
        <v/>
      </c>
      <c r="P482" s="242" t="str">
        <f t="shared" si="116"/>
        <v/>
      </c>
      <c r="Q482" s="242" t="str">
        <f t="shared" si="117"/>
        <v/>
      </c>
      <c r="R482" s="243" t="str">
        <f t="shared" si="118"/>
        <v>count</v>
      </c>
      <c r="S482" s="242"/>
      <c r="T482" s="279"/>
      <c r="U482" s="242"/>
      <c r="V482" s="143"/>
      <c r="W482" s="239"/>
      <c r="X482" s="239"/>
      <c r="Y482" s="143"/>
      <c r="Z482" s="143"/>
      <c r="AA482" s="143"/>
      <c r="AB482" s="239"/>
      <c r="AC482" s="143"/>
      <c r="AD482" s="143"/>
      <c r="AE482" s="239"/>
      <c r="AF482" s="239"/>
      <c r="AG482" s="239"/>
      <c r="AH482" s="241"/>
      <c r="AI482" s="239" t="str">
        <f t="shared" ca="1" si="119"/>
        <v/>
      </c>
      <c r="AJ482" s="239" t="str">
        <f t="shared" si="120"/>
        <v/>
      </c>
      <c r="AK482" s="241"/>
      <c r="AL482" s="244"/>
      <c r="AM482" s="239"/>
      <c r="AN482" s="241"/>
      <c r="AO482" s="239"/>
      <c r="AP482" s="245"/>
      <c r="AQ482" s="141"/>
    </row>
    <row r="483" spans="1:43" ht="12.75" hidden="1" x14ac:dyDescent="0.25">
      <c r="A483" s="238"/>
      <c r="B483" s="239"/>
      <c r="C483" s="144"/>
      <c r="D483" s="239"/>
      <c r="E483" s="239"/>
      <c r="F483" s="239"/>
      <c r="G483" s="240"/>
      <c r="H483" s="149">
        <f>MONTH(Table1[[#This Row],[Received Date]])</f>
        <v>1</v>
      </c>
      <c r="I483" s="149">
        <f>YEAR(Table1[[#This Row],[Received Date]])</f>
        <v>1900</v>
      </c>
      <c r="J483" s="239"/>
      <c r="K483" s="239"/>
      <c r="L483" s="239" t="str">
        <f t="shared" si="121"/>
        <v>Other</v>
      </c>
      <c r="M483" s="239"/>
      <c r="N483" s="239"/>
      <c r="O483" s="239" t="str">
        <f t="shared" si="115"/>
        <v/>
      </c>
      <c r="P483" s="242" t="str">
        <f t="shared" si="116"/>
        <v/>
      </c>
      <c r="Q483" s="242" t="str">
        <f t="shared" si="117"/>
        <v/>
      </c>
      <c r="R483" s="243" t="str">
        <f t="shared" si="118"/>
        <v>count</v>
      </c>
      <c r="S483" s="242"/>
      <c r="T483" s="279"/>
      <c r="U483" s="242"/>
      <c r="V483" s="143"/>
      <c r="W483" s="239"/>
      <c r="X483" s="239"/>
      <c r="Y483" s="143"/>
      <c r="Z483" s="143"/>
      <c r="AA483" s="143"/>
      <c r="AB483" s="239"/>
      <c r="AC483" s="143"/>
      <c r="AD483" s="143"/>
      <c r="AE483" s="239"/>
      <c r="AF483" s="239"/>
      <c r="AG483" s="239"/>
      <c r="AH483" s="241"/>
      <c r="AI483" s="239" t="str">
        <f t="shared" ca="1" si="119"/>
        <v/>
      </c>
      <c r="AJ483" s="239" t="str">
        <f t="shared" si="120"/>
        <v/>
      </c>
      <c r="AK483" s="241"/>
      <c r="AL483" s="244"/>
      <c r="AM483" s="239"/>
      <c r="AN483" s="241"/>
      <c r="AO483" s="239"/>
      <c r="AP483" s="245"/>
      <c r="AQ483" s="141"/>
    </row>
    <row r="484" spans="1:43" ht="12.75" hidden="1" x14ac:dyDescent="0.25">
      <c r="A484" s="238"/>
      <c r="B484" s="239"/>
      <c r="C484" s="144"/>
      <c r="D484" s="239"/>
      <c r="E484" s="239"/>
      <c r="F484" s="239"/>
      <c r="G484" s="240"/>
      <c r="H484" s="149">
        <f>MONTH(Table1[[#This Row],[Received Date]])</f>
        <v>1</v>
      </c>
      <c r="I484" s="149">
        <f>YEAR(Table1[[#This Row],[Received Date]])</f>
        <v>1900</v>
      </c>
      <c r="J484" s="239"/>
      <c r="K484" s="239"/>
      <c r="L484" s="239" t="str">
        <f t="shared" si="121"/>
        <v>Other</v>
      </c>
      <c r="M484" s="239"/>
      <c r="N484" s="239"/>
      <c r="O484" s="239" t="str">
        <f t="shared" si="115"/>
        <v/>
      </c>
      <c r="P484" s="242" t="str">
        <f t="shared" si="116"/>
        <v/>
      </c>
      <c r="Q484" s="242" t="str">
        <f t="shared" si="117"/>
        <v/>
      </c>
      <c r="R484" s="243" t="str">
        <f t="shared" si="118"/>
        <v>count</v>
      </c>
      <c r="S484" s="242"/>
      <c r="T484" s="279"/>
      <c r="U484" s="242"/>
      <c r="V484" s="143"/>
      <c r="W484" s="239"/>
      <c r="X484" s="239"/>
      <c r="Y484" s="143"/>
      <c r="Z484" s="143"/>
      <c r="AA484" s="143"/>
      <c r="AB484" s="239"/>
      <c r="AC484" s="143"/>
      <c r="AD484" s="143"/>
      <c r="AE484" s="239"/>
      <c r="AF484" s="239"/>
      <c r="AG484" s="239"/>
      <c r="AH484" s="241"/>
      <c r="AI484" s="239" t="str">
        <f t="shared" ca="1" si="119"/>
        <v/>
      </c>
      <c r="AJ484" s="239" t="str">
        <f t="shared" si="120"/>
        <v/>
      </c>
      <c r="AK484" s="241"/>
      <c r="AL484" s="244"/>
      <c r="AM484" s="239"/>
      <c r="AN484" s="241"/>
      <c r="AO484" s="239"/>
      <c r="AP484" s="245"/>
      <c r="AQ484" s="141"/>
    </row>
    <row r="485" spans="1:43" ht="12.75" hidden="1" x14ac:dyDescent="0.25">
      <c r="A485" s="238"/>
      <c r="B485" s="239"/>
      <c r="C485" s="144"/>
      <c r="D485" s="239"/>
      <c r="E485" s="239"/>
      <c r="F485" s="239"/>
      <c r="G485" s="240"/>
      <c r="H485" s="149">
        <f>MONTH(Table1[[#This Row],[Received Date]])</f>
        <v>1</v>
      </c>
      <c r="I485" s="149">
        <f>YEAR(Table1[[#This Row],[Received Date]])</f>
        <v>1900</v>
      </c>
      <c r="J485" s="239"/>
      <c r="K485" s="239"/>
      <c r="L485" s="239" t="str">
        <f t="shared" si="121"/>
        <v>Other</v>
      </c>
      <c r="M485" s="239"/>
      <c r="N485" s="239"/>
      <c r="O485" s="239" t="str">
        <f t="shared" si="115"/>
        <v/>
      </c>
      <c r="P485" s="242" t="str">
        <f t="shared" si="116"/>
        <v/>
      </c>
      <c r="Q485" s="242" t="str">
        <f t="shared" si="117"/>
        <v/>
      </c>
      <c r="R485" s="243" t="str">
        <f t="shared" si="118"/>
        <v>count</v>
      </c>
      <c r="S485" s="242"/>
      <c r="T485" s="279"/>
      <c r="U485" s="242"/>
      <c r="V485" s="143"/>
      <c r="W485" s="239"/>
      <c r="X485" s="239"/>
      <c r="Y485" s="143"/>
      <c r="Z485" s="143"/>
      <c r="AA485" s="143"/>
      <c r="AB485" s="239"/>
      <c r="AC485" s="143"/>
      <c r="AD485" s="143"/>
      <c r="AE485" s="239"/>
      <c r="AF485" s="239"/>
      <c r="AG485" s="239"/>
      <c r="AH485" s="241"/>
      <c r="AI485" s="239" t="str">
        <f t="shared" ca="1" si="119"/>
        <v/>
      </c>
      <c r="AJ485" s="239" t="str">
        <f t="shared" si="120"/>
        <v/>
      </c>
      <c r="AK485" s="241"/>
      <c r="AL485" s="244"/>
      <c r="AM485" s="239"/>
      <c r="AN485" s="241"/>
      <c r="AO485" s="239"/>
      <c r="AP485" s="245"/>
      <c r="AQ485" s="141"/>
    </row>
    <row r="486" spans="1:43" ht="12.75" hidden="1" x14ac:dyDescent="0.25">
      <c r="A486" s="238"/>
      <c r="B486" s="239"/>
      <c r="C486" s="144"/>
      <c r="D486" s="239"/>
      <c r="E486" s="239"/>
      <c r="F486" s="239"/>
      <c r="G486" s="240"/>
      <c r="H486" s="149">
        <f>MONTH(Table1[[#This Row],[Received Date]])</f>
        <v>1</v>
      </c>
      <c r="I486" s="149">
        <f>YEAR(Table1[[#This Row],[Received Date]])</f>
        <v>1900</v>
      </c>
      <c r="J486" s="239"/>
      <c r="K486" s="239"/>
      <c r="L486" s="239" t="str">
        <f t="shared" si="121"/>
        <v>Other</v>
      </c>
      <c r="M486" s="239"/>
      <c r="N486" s="239"/>
      <c r="O486" s="239" t="str">
        <f t="shared" si="115"/>
        <v/>
      </c>
      <c r="P486" s="242" t="str">
        <f t="shared" si="116"/>
        <v/>
      </c>
      <c r="Q486" s="242" t="str">
        <f t="shared" si="117"/>
        <v/>
      </c>
      <c r="R486" s="243" t="str">
        <f t="shared" si="118"/>
        <v>count</v>
      </c>
      <c r="S486" s="242"/>
      <c r="T486" s="279"/>
      <c r="U486" s="242"/>
      <c r="V486" s="143"/>
      <c r="W486" s="239"/>
      <c r="X486" s="239"/>
      <c r="Y486" s="143"/>
      <c r="Z486" s="143"/>
      <c r="AA486" s="143"/>
      <c r="AB486" s="239"/>
      <c r="AC486" s="143"/>
      <c r="AD486" s="143"/>
      <c r="AE486" s="239"/>
      <c r="AF486" s="239"/>
      <c r="AG486" s="239"/>
      <c r="AH486" s="241"/>
      <c r="AI486" s="239" t="str">
        <f t="shared" ca="1" si="119"/>
        <v/>
      </c>
      <c r="AJ486" s="239" t="str">
        <f t="shared" si="120"/>
        <v/>
      </c>
      <c r="AK486" s="241"/>
      <c r="AL486" s="244"/>
      <c r="AM486" s="239"/>
      <c r="AN486" s="241"/>
      <c r="AO486" s="239"/>
      <c r="AP486" s="245"/>
      <c r="AQ486" s="141"/>
    </row>
    <row r="487" spans="1:43" ht="12.75" hidden="1" x14ac:dyDescent="0.25">
      <c r="A487" s="238"/>
      <c r="B487" s="239"/>
      <c r="C487" s="144"/>
      <c r="D487" s="239"/>
      <c r="E487" s="239"/>
      <c r="F487" s="239"/>
      <c r="G487" s="240"/>
      <c r="H487" s="149">
        <f>MONTH(Table1[[#This Row],[Received Date]])</f>
        <v>1</v>
      </c>
      <c r="I487" s="149">
        <f>YEAR(Table1[[#This Row],[Received Date]])</f>
        <v>1900</v>
      </c>
      <c r="J487" s="239"/>
      <c r="K487" s="239"/>
      <c r="L487" s="239" t="str">
        <f t="shared" si="121"/>
        <v>Other</v>
      </c>
      <c r="M487" s="239"/>
      <c r="N487" s="239"/>
      <c r="O487" s="239" t="str">
        <f t="shared" si="115"/>
        <v/>
      </c>
      <c r="P487" s="242" t="str">
        <f t="shared" si="116"/>
        <v/>
      </c>
      <c r="Q487" s="242" t="str">
        <f t="shared" si="117"/>
        <v/>
      </c>
      <c r="R487" s="243" t="str">
        <f t="shared" si="118"/>
        <v>count</v>
      </c>
      <c r="S487" s="242"/>
      <c r="T487" s="279"/>
      <c r="U487" s="242"/>
      <c r="V487" s="143"/>
      <c r="W487" s="239"/>
      <c r="X487" s="239"/>
      <c r="Y487" s="143"/>
      <c r="Z487" s="143"/>
      <c r="AA487" s="143"/>
      <c r="AB487" s="239"/>
      <c r="AC487" s="143"/>
      <c r="AD487" s="143"/>
      <c r="AE487" s="239"/>
      <c r="AF487" s="239"/>
      <c r="AG487" s="239"/>
      <c r="AH487" s="241"/>
      <c r="AI487" s="239" t="str">
        <f t="shared" ca="1" si="119"/>
        <v/>
      </c>
      <c r="AJ487" s="239" t="str">
        <f t="shared" si="120"/>
        <v/>
      </c>
      <c r="AK487" s="241"/>
      <c r="AL487" s="244"/>
      <c r="AM487" s="239"/>
      <c r="AN487" s="241"/>
      <c r="AO487" s="239"/>
      <c r="AP487" s="245"/>
      <c r="AQ487" s="141"/>
    </row>
    <row r="488" spans="1:43" ht="12.75" hidden="1" x14ac:dyDescent="0.25">
      <c r="A488" s="238"/>
      <c r="B488" s="239"/>
      <c r="C488" s="144"/>
      <c r="D488" s="239"/>
      <c r="E488" s="239"/>
      <c r="F488" s="239"/>
      <c r="G488" s="240"/>
      <c r="H488" s="149">
        <f>MONTH(Table1[[#This Row],[Received Date]])</f>
        <v>1</v>
      </c>
      <c r="I488" s="149">
        <f>YEAR(Table1[[#This Row],[Received Date]])</f>
        <v>1900</v>
      </c>
      <c r="J488" s="239"/>
      <c r="K488" s="239"/>
      <c r="L488" s="239" t="str">
        <f t="shared" si="121"/>
        <v>Other</v>
      </c>
      <c r="M488" s="239"/>
      <c r="N488" s="239"/>
      <c r="O488" s="239" t="str">
        <f t="shared" si="115"/>
        <v/>
      </c>
      <c r="P488" s="242" t="str">
        <f t="shared" si="116"/>
        <v/>
      </c>
      <c r="Q488" s="242" t="str">
        <f t="shared" si="117"/>
        <v/>
      </c>
      <c r="R488" s="243" t="str">
        <f t="shared" si="118"/>
        <v>count</v>
      </c>
      <c r="S488" s="242"/>
      <c r="T488" s="279"/>
      <c r="U488" s="242"/>
      <c r="V488" s="143"/>
      <c r="W488" s="239"/>
      <c r="X488" s="239"/>
      <c r="Y488" s="143"/>
      <c r="Z488" s="143"/>
      <c r="AA488" s="143"/>
      <c r="AB488" s="239"/>
      <c r="AC488" s="143"/>
      <c r="AD488" s="143"/>
      <c r="AE488" s="239"/>
      <c r="AF488" s="239"/>
      <c r="AG488" s="239"/>
      <c r="AH488" s="241"/>
      <c r="AI488" s="239" t="str">
        <f t="shared" ca="1" si="119"/>
        <v/>
      </c>
      <c r="AJ488" s="239" t="str">
        <f t="shared" si="120"/>
        <v/>
      </c>
      <c r="AK488" s="241"/>
      <c r="AL488" s="244"/>
      <c r="AM488" s="239"/>
      <c r="AN488" s="241"/>
      <c r="AO488" s="239"/>
      <c r="AP488" s="245"/>
      <c r="AQ488" s="141"/>
    </row>
    <row r="489" spans="1:43" ht="12.75" hidden="1" x14ac:dyDescent="0.25">
      <c r="A489" s="238"/>
      <c r="B489" s="239"/>
      <c r="C489" s="144"/>
      <c r="D489" s="239"/>
      <c r="E489" s="239"/>
      <c r="F489" s="239"/>
      <c r="G489" s="240"/>
      <c r="H489" s="149">
        <f>MONTH(Table1[[#This Row],[Received Date]])</f>
        <v>1</v>
      </c>
      <c r="I489" s="149">
        <f>YEAR(Table1[[#This Row],[Received Date]])</f>
        <v>1900</v>
      </c>
      <c r="J489" s="239"/>
      <c r="K489" s="239"/>
      <c r="L489" s="239" t="str">
        <f t="shared" si="121"/>
        <v>Other</v>
      </c>
      <c r="M489" s="239"/>
      <c r="N489" s="239"/>
      <c r="O489" s="239" t="str">
        <f t="shared" si="115"/>
        <v/>
      </c>
      <c r="P489" s="242" t="str">
        <f t="shared" si="116"/>
        <v/>
      </c>
      <c r="Q489" s="242" t="str">
        <f t="shared" si="117"/>
        <v/>
      </c>
      <c r="R489" s="243" t="str">
        <f t="shared" si="118"/>
        <v>count</v>
      </c>
      <c r="S489" s="242"/>
      <c r="T489" s="279"/>
      <c r="U489" s="242"/>
      <c r="V489" s="143"/>
      <c r="W489" s="239"/>
      <c r="X489" s="239"/>
      <c r="Y489" s="143"/>
      <c r="Z489" s="143"/>
      <c r="AA489" s="143"/>
      <c r="AB489" s="239"/>
      <c r="AC489" s="143"/>
      <c r="AD489" s="143"/>
      <c r="AE489" s="239"/>
      <c r="AF489" s="239"/>
      <c r="AG489" s="239"/>
      <c r="AH489" s="241"/>
      <c r="AI489" s="239" t="str">
        <f t="shared" ca="1" si="119"/>
        <v/>
      </c>
      <c r="AJ489" s="239" t="str">
        <f t="shared" si="120"/>
        <v/>
      </c>
      <c r="AK489" s="241"/>
      <c r="AL489" s="244"/>
      <c r="AM489" s="239"/>
      <c r="AN489" s="241"/>
      <c r="AO489" s="239"/>
      <c r="AP489" s="245"/>
      <c r="AQ489" s="141"/>
    </row>
    <row r="490" spans="1:43" ht="12.75" hidden="1" x14ac:dyDescent="0.25">
      <c r="A490" s="238"/>
      <c r="B490" s="239"/>
      <c r="C490" s="144"/>
      <c r="D490" s="239"/>
      <c r="E490" s="239"/>
      <c r="F490" s="239"/>
      <c r="G490" s="240"/>
      <c r="H490" s="149">
        <f>MONTH(Table1[[#This Row],[Received Date]])</f>
        <v>1</v>
      </c>
      <c r="I490" s="149">
        <f>YEAR(Table1[[#This Row],[Received Date]])</f>
        <v>1900</v>
      </c>
      <c r="J490" s="239"/>
      <c r="K490" s="239"/>
      <c r="L490" s="239" t="str">
        <f t="shared" si="121"/>
        <v>Other</v>
      </c>
      <c r="M490" s="239"/>
      <c r="N490" s="239"/>
      <c r="O490" s="239" t="str">
        <f t="shared" si="115"/>
        <v/>
      </c>
      <c r="P490" s="242" t="str">
        <f t="shared" si="116"/>
        <v/>
      </c>
      <c r="Q490" s="242" t="str">
        <f t="shared" si="117"/>
        <v/>
      </c>
      <c r="R490" s="243" t="str">
        <f t="shared" si="118"/>
        <v>count</v>
      </c>
      <c r="S490" s="242"/>
      <c r="T490" s="279"/>
      <c r="U490" s="242"/>
      <c r="V490" s="143"/>
      <c r="W490" s="239"/>
      <c r="X490" s="239"/>
      <c r="Y490" s="143"/>
      <c r="Z490" s="143"/>
      <c r="AA490" s="143"/>
      <c r="AB490" s="239"/>
      <c r="AC490" s="143"/>
      <c r="AD490" s="143"/>
      <c r="AE490" s="239"/>
      <c r="AF490" s="239"/>
      <c r="AG490" s="239"/>
      <c r="AH490" s="241"/>
      <c r="AI490" s="239" t="str">
        <f t="shared" ca="1" si="119"/>
        <v/>
      </c>
      <c r="AJ490" s="239" t="str">
        <f t="shared" si="120"/>
        <v/>
      </c>
      <c r="AK490" s="241"/>
      <c r="AL490" s="244"/>
      <c r="AM490" s="239"/>
      <c r="AN490" s="241"/>
      <c r="AO490" s="239"/>
      <c r="AP490" s="245"/>
      <c r="AQ490" s="141"/>
    </row>
    <row r="491" spans="1:43" ht="12.75" hidden="1" x14ac:dyDescent="0.25">
      <c r="A491" s="238"/>
      <c r="B491" s="239"/>
      <c r="C491" s="144"/>
      <c r="D491" s="239"/>
      <c r="E491" s="239"/>
      <c r="F491" s="239"/>
      <c r="G491" s="240"/>
      <c r="H491" s="149">
        <f>MONTH(Table1[[#This Row],[Received Date]])</f>
        <v>1</v>
      </c>
      <c r="I491" s="149">
        <f>YEAR(Table1[[#This Row],[Received Date]])</f>
        <v>1900</v>
      </c>
      <c r="J491" s="239"/>
      <c r="K491" s="239"/>
      <c r="L491" s="239" t="str">
        <f t="shared" si="121"/>
        <v>Other</v>
      </c>
      <c r="M491" s="239"/>
      <c r="N491" s="239"/>
      <c r="O491" s="239" t="str">
        <f t="shared" si="115"/>
        <v/>
      </c>
      <c r="P491" s="242" t="str">
        <f t="shared" si="116"/>
        <v/>
      </c>
      <c r="Q491" s="242" t="str">
        <f t="shared" si="117"/>
        <v/>
      </c>
      <c r="R491" s="243" t="str">
        <f t="shared" si="118"/>
        <v>count</v>
      </c>
      <c r="S491" s="242"/>
      <c r="T491" s="279"/>
      <c r="U491" s="242"/>
      <c r="V491" s="143"/>
      <c r="W491" s="239"/>
      <c r="X491" s="239"/>
      <c r="Y491" s="143"/>
      <c r="Z491" s="143"/>
      <c r="AA491" s="143"/>
      <c r="AB491" s="239"/>
      <c r="AC491" s="143"/>
      <c r="AD491" s="143"/>
      <c r="AE491" s="239"/>
      <c r="AF491" s="239"/>
      <c r="AG491" s="239"/>
      <c r="AH491" s="241"/>
      <c r="AI491" s="239" t="str">
        <f t="shared" ca="1" si="119"/>
        <v/>
      </c>
      <c r="AJ491" s="239" t="str">
        <f t="shared" si="120"/>
        <v/>
      </c>
      <c r="AK491" s="241"/>
      <c r="AL491" s="244"/>
      <c r="AM491" s="239"/>
      <c r="AN491" s="241"/>
      <c r="AO491" s="239"/>
      <c r="AP491" s="245"/>
      <c r="AQ491" s="141"/>
    </row>
    <row r="492" spans="1:43" ht="12.75" hidden="1" x14ac:dyDescent="0.25">
      <c r="A492" s="238"/>
      <c r="B492" s="239"/>
      <c r="C492" s="144"/>
      <c r="D492" s="239"/>
      <c r="E492" s="239"/>
      <c r="F492" s="239"/>
      <c r="G492" s="240"/>
      <c r="H492" s="149">
        <f>MONTH(Table1[[#This Row],[Received Date]])</f>
        <v>1</v>
      </c>
      <c r="I492" s="149">
        <f>YEAR(Table1[[#This Row],[Received Date]])</f>
        <v>1900</v>
      </c>
      <c r="J492" s="239"/>
      <c r="K492" s="239"/>
      <c r="L492" s="239" t="str">
        <f t="shared" si="121"/>
        <v>Other</v>
      </c>
      <c r="M492" s="239"/>
      <c r="N492" s="239"/>
      <c r="O492" s="239" t="str">
        <f t="shared" si="115"/>
        <v/>
      </c>
      <c r="P492" s="242" t="str">
        <f t="shared" si="116"/>
        <v/>
      </c>
      <c r="Q492" s="242" t="str">
        <f t="shared" si="117"/>
        <v/>
      </c>
      <c r="R492" s="243" t="str">
        <f t="shared" si="118"/>
        <v>count</v>
      </c>
      <c r="S492" s="242"/>
      <c r="T492" s="279"/>
      <c r="U492" s="242"/>
      <c r="V492" s="143"/>
      <c r="W492" s="239"/>
      <c r="X492" s="239"/>
      <c r="Y492" s="143"/>
      <c r="Z492" s="143"/>
      <c r="AA492" s="143"/>
      <c r="AB492" s="239"/>
      <c r="AC492" s="143"/>
      <c r="AD492" s="143"/>
      <c r="AE492" s="239"/>
      <c r="AF492" s="239"/>
      <c r="AG492" s="239"/>
      <c r="AH492" s="241"/>
      <c r="AI492" s="239" t="str">
        <f t="shared" ca="1" si="119"/>
        <v/>
      </c>
      <c r="AJ492" s="239" t="str">
        <f t="shared" si="120"/>
        <v/>
      </c>
      <c r="AK492" s="241"/>
      <c r="AL492" s="244"/>
      <c r="AM492" s="239"/>
      <c r="AN492" s="241"/>
      <c r="AO492" s="239"/>
      <c r="AP492" s="245"/>
      <c r="AQ492" s="141"/>
    </row>
    <row r="493" spans="1:43" ht="12.75" hidden="1" x14ac:dyDescent="0.25">
      <c r="A493" s="238"/>
      <c r="B493" s="239"/>
      <c r="C493" s="144"/>
      <c r="D493" s="239"/>
      <c r="E493" s="239"/>
      <c r="F493" s="239"/>
      <c r="G493" s="240"/>
      <c r="H493" s="149">
        <f>MONTH(Table1[[#This Row],[Received Date]])</f>
        <v>1</v>
      </c>
      <c r="I493" s="149">
        <f>YEAR(Table1[[#This Row],[Received Date]])</f>
        <v>1900</v>
      </c>
      <c r="J493" s="239"/>
      <c r="K493" s="239"/>
      <c r="L493" s="239" t="str">
        <f t="shared" si="121"/>
        <v>Other</v>
      </c>
      <c r="M493" s="239"/>
      <c r="N493" s="239"/>
      <c r="O493" s="239" t="str">
        <f t="shared" si="115"/>
        <v/>
      </c>
      <c r="P493" s="242" t="str">
        <f t="shared" si="116"/>
        <v/>
      </c>
      <c r="Q493" s="242" t="str">
        <f t="shared" si="117"/>
        <v/>
      </c>
      <c r="R493" s="243" t="str">
        <f t="shared" si="118"/>
        <v>count</v>
      </c>
      <c r="S493" s="242"/>
      <c r="T493" s="279"/>
      <c r="U493" s="242"/>
      <c r="V493" s="143"/>
      <c r="W493" s="239"/>
      <c r="X493" s="239"/>
      <c r="Y493" s="143"/>
      <c r="Z493" s="143"/>
      <c r="AA493" s="143"/>
      <c r="AB493" s="239"/>
      <c r="AC493" s="143"/>
      <c r="AD493" s="143"/>
      <c r="AE493" s="239"/>
      <c r="AF493" s="239"/>
      <c r="AG493" s="239"/>
      <c r="AH493" s="241"/>
      <c r="AI493" s="239" t="str">
        <f t="shared" ca="1" si="119"/>
        <v/>
      </c>
      <c r="AJ493" s="239" t="str">
        <f t="shared" si="120"/>
        <v/>
      </c>
      <c r="AK493" s="241"/>
      <c r="AL493" s="244"/>
      <c r="AM493" s="239"/>
      <c r="AN493" s="241"/>
      <c r="AO493" s="239"/>
      <c r="AP493" s="245"/>
      <c r="AQ493" s="141"/>
    </row>
    <row r="494" spans="1:43" ht="12.75" hidden="1" x14ac:dyDescent="0.25">
      <c r="A494" s="238"/>
      <c r="B494" s="239"/>
      <c r="C494" s="144"/>
      <c r="D494" s="239"/>
      <c r="E494" s="239"/>
      <c r="F494" s="239"/>
      <c r="G494" s="240"/>
      <c r="H494" s="149">
        <f>MONTH(Table1[[#This Row],[Received Date]])</f>
        <v>1</v>
      </c>
      <c r="I494" s="149">
        <f>YEAR(Table1[[#This Row],[Received Date]])</f>
        <v>1900</v>
      </c>
      <c r="J494" s="239"/>
      <c r="K494" s="239"/>
      <c r="L494" s="239" t="str">
        <f t="shared" si="121"/>
        <v>Other</v>
      </c>
      <c r="M494" s="239"/>
      <c r="N494" s="239"/>
      <c r="O494" s="239" t="str">
        <f t="shared" si="115"/>
        <v/>
      </c>
      <c r="P494" s="242" t="str">
        <f t="shared" si="116"/>
        <v/>
      </c>
      <c r="Q494" s="242" t="str">
        <f t="shared" si="117"/>
        <v/>
      </c>
      <c r="R494" s="243" t="str">
        <f t="shared" si="118"/>
        <v>count</v>
      </c>
      <c r="S494" s="242"/>
      <c r="T494" s="279"/>
      <c r="U494" s="242"/>
      <c r="V494" s="143"/>
      <c r="W494" s="239"/>
      <c r="X494" s="239"/>
      <c r="Y494" s="143"/>
      <c r="Z494" s="143"/>
      <c r="AA494" s="143"/>
      <c r="AB494" s="239"/>
      <c r="AC494" s="143"/>
      <c r="AD494" s="143"/>
      <c r="AE494" s="239"/>
      <c r="AF494" s="239"/>
      <c r="AG494" s="239"/>
      <c r="AH494" s="241"/>
      <c r="AI494" s="239" t="str">
        <f t="shared" ca="1" si="119"/>
        <v/>
      </c>
      <c r="AJ494" s="239" t="str">
        <f t="shared" si="120"/>
        <v/>
      </c>
      <c r="AK494" s="241"/>
      <c r="AL494" s="244"/>
      <c r="AM494" s="239"/>
      <c r="AN494" s="241"/>
      <c r="AO494" s="239"/>
      <c r="AP494" s="245"/>
      <c r="AQ494" s="141"/>
    </row>
    <row r="495" spans="1:43" ht="12.75" hidden="1" x14ac:dyDescent="0.25">
      <c r="A495" s="238"/>
      <c r="B495" s="239"/>
      <c r="C495" s="144"/>
      <c r="D495" s="239"/>
      <c r="E495" s="239"/>
      <c r="F495" s="239"/>
      <c r="G495" s="240"/>
      <c r="H495" s="149">
        <f>MONTH(Table1[[#This Row],[Received Date]])</f>
        <v>1</v>
      </c>
      <c r="I495" s="149">
        <f>YEAR(Table1[[#This Row],[Received Date]])</f>
        <v>1900</v>
      </c>
      <c r="J495" s="239"/>
      <c r="K495" s="239"/>
      <c r="L495" s="239" t="str">
        <f t="shared" si="121"/>
        <v>Other</v>
      </c>
      <c r="M495" s="239"/>
      <c r="N495" s="239"/>
      <c r="O495" s="239" t="str">
        <f t="shared" si="115"/>
        <v/>
      </c>
      <c r="P495" s="242" t="str">
        <f t="shared" si="116"/>
        <v/>
      </c>
      <c r="Q495" s="242" t="str">
        <f t="shared" si="117"/>
        <v/>
      </c>
      <c r="R495" s="243" t="str">
        <f t="shared" si="118"/>
        <v>count</v>
      </c>
      <c r="S495" s="242"/>
      <c r="T495" s="279"/>
      <c r="U495" s="242"/>
      <c r="V495" s="143"/>
      <c r="W495" s="239"/>
      <c r="X495" s="239"/>
      <c r="Y495" s="143"/>
      <c r="Z495" s="143"/>
      <c r="AA495" s="143"/>
      <c r="AB495" s="239"/>
      <c r="AC495" s="143"/>
      <c r="AD495" s="143"/>
      <c r="AE495" s="239"/>
      <c r="AF495" s="239"/>
      <c r="AG495" s="239"/>
      <c r="AH495" s="241"/>
      <c r="AI495" s="239" t="str">
        <f t="shared" ca="1" si="119"/>
        <v/>
      </c>
      <c r="AJ495" s="239" t="str">
        <f t="shared" si="120"/>
        <v/>
      </c>
      <c r="AK495" s="241"/>
      <c r="AL495" s="244"/>
      <c r="AM495" s="239"/>
      <c r="AN495" s="241"/>
      <c r="AO495" s="239"/>
      <c r="AP495" s="245"/>
      <c r="AQ495" s="141"/>
    </row>
    <row r="496" spans="1:43" ht="12.75" hidden="1" x14ac:dyDescent="0.25">
      <c r="A496" s="238"/>
      <c r="B496" s="239"/>
      <c r="C496" s="144"/>
      <c r="D496" s="239"/>
      <c r="E496" s="239"/>
      <c r="F496" s="239"/>
      <c r="G496" s="240"/>
      <c r="H496" s="149">
        <f>MONTH(Table1[[#This Row],[Received Date]])</f>
        <v>1</v>
      </c>
      <c r="I496" s="149">
        <f>YEAR(Table1[[#This Row],[Received Date]])</f>
        <v>1900</v>
      </c>
      <c r="J496" s="239"/>
      <c r="K496" s="239"/>
      <c r="L496" s="239" t="str">
        <f t="shared" si="121"/>
        <v>Other</v>
      </c>
      <c r="M496" s="239"/>
      <c r="N496" s="239"/>
      <c r="O496" s="239" t="str">
        <f t="shared" si="115"/>
        <v/>
      </c>
      <c r="P496" s="242" t="str">
        <f t="shared" si="116"/>
        <v/>
      </c>
      <c r="Q496" s="242" t="str">
        <f t="shared" si="117"/>
        <v/>
      </c>
      <c r="R496" s="243" t="str">
        <f t="shared" si="118"/>
        <v>count</v>
      </c>
      <c r="S496" s="242"/>
      <c r="T496" s="279"/>
      <c r="U496" s="242"/>
      <c r="V496" s="143"/>
      <c r="W496" s="239"/>
      <c r="X496" s="239"/>
      <c r="Y496" s="143"/>
      <c r="Z496" s="143"/>
      <c r="AA496" s="143"/>
      <c r="AB496" s="239"/>
      <c r="AC496" s="143"/>
      <c r="AD496" s="143"/>
      <c r="AE496" s="239"/>
      <c r="AF496" s="239"/>
      <c r="AG496" s="239"/>
      <c r="AH496" s="241"/>
      <c r="AI496" s="239" t="str">
        <f t="shared" ca="1" si="119"/>
        <v/>
      </c>
      <c r="AJ496" s="239" t="str">
        <f t="shared" si="120"/>
        <v/>
      </c>
      <c r="AK496" s="241"/>
      <c r="AL496" s="244"/>
      <c r="AM496" s="239"/>
      <c r="AN496" s="241"/>
      <c r="AO496" s="239"/>
      <c r="AP496" s="245"/>
      <c r="AQ496" s="141"/>
    </row>
    <row r="497" spans="1:43" ht="12.75" hidden="1" x14ac:dyDescent="0.25">
      <c r="A497" s="238"/>
      <c r="B497" s="239"/>
      <c r="C497" s="144"/>
      <c r="D497" s="239"/>
      <c r="E497" s="239"/>
      <c r="F497" s="239"/>
      <c r="G497" s="240"/>
      <c r="H497" s="149">
        <f>MONTH(Table1[[#This Row],[Received Date]])</f>
        <v>1</v>
      </c>
      <c r="I497" s="149">
        <f>YEAR(Table1[[#This Row],[Received Date]])</f>
        <v>1900</v>
      </c>
      <c r="J497" s="239"/>
      <c r="K497" s="239"/>
      <c r="L497" s="239" t="str">
        <f t="shared" si="121"/>
        <v>Other</v>
      </c>
      <c r="M497" s="239"/>
      <c r="N497" s="239"/>
      <c r="O497" s="239" t="str">
        <f t="shared" si="115"/>
        <v/>
      </c>
      <c r="P497" s="242" t="str">
        <f t="shared" si="116"/>
        <v/>
      </c>
      <c r="Q497" s="242" t="str">
        <f t="shared" si="117"/>
        <v/>
      </c>
      <c r="R497" s="243" t="str">
        <f t="shared" si="118"/>
        <v>count</v>
      </c>
      <c r="S497" s="242"/>
      <c r="T497" s="279"/>
      <c r="U497" s="242"/>
      <c r="V497" s="143"/>
      <c r="W497" s="239"/>
      <c r="X497" s="239"/>
      <c r="Y497" s="143"/>
      <c r="Z497" s="143"/>
      <c r="AA497" s="143"/>
      <c r="AB497" s="239"/>
      <c r="AC497" s="143"/>
      <c r="AD497" s="143"/>
      <c r="AE497" s="239"/>
      <c r="AF497" s="239"/>
      <c r="AG497" s="239"/>
      <c r="AH497" s="241"/>
      <c r="AI497" s="239" t="str">
        <f t="shared" ca="1" si="119"/>
        <v/>
      </c>
      <c r="AJ497" s="239" t="str">
        <f t="shared" si="120"/>
        <v/>
      </c>
      <c r="AK497" s="241"/>
      <c r="AL497" s="244"/>
      <c r="AM497" s="239"/>
      <c r="AN497" s="241"/>
      <c r="AO497" s="239"/>
      <c r="AP497" s="245"/>
      <c r="AQ497" s="141"/>
    </row>
    <row r="498" spans="1:43" ht="12.75" hidden="1" x14ac:dyDescent="0.25">
      <c r="A498" s="238"/>
      <c r="B498" s="239"/>
      <c r="C498" s="144"/>
      <c r="D498" s="239"/>
      <c r="E498" s="239"/>
      <c r="F498" s="239"/>
      <c r="G498" s="240"/>
      <c r="H498" s="149">
        <f>MONTH(Table1[[#This Row],[Received Date]])</f>
        <v>1</v>
      </c>
      <c r="I498" s="149">
        <f>YEAR(Table1[[#This Row],[Received Date]])</f>
        <v>1900</v>
      </c>
      <c r="J498" s="239"/>
      <c r="K498" s="239"/>
      <c r="L498" s="239" t="str">
        <f t="shared" si="121"/>
        <v>Other</v>
      </c>
      <c r="M498" s="239"/>
      <c r="N498" s="239"/>
      <c r="O498" s="239" t="str">
        <f t="shared" si="115"/>
        <v/>
      </c>
      <c r="P498" s="242" t="str">
        <f t="shared" si="116"/>
        <v/>
      </c>
      <c r="Q498" s="242" t="str">
        <f t="shared" si="117"/>
        <v/>
      </c>
      <c r="R498" s="243" t="str">
        <f t="shared" si="118"/>
        <v>count</v>
      </c>
      <c r="S498" s="242"/>
      <c r="T498" s="279"/>
      <c r="U498" s="242"/>
      <c r="V498" s="143"/>
      <c r="W498" s="239"/>
      <c r="X498" s="239"/>
      <c r="Y498" s="143"/>
      <c r="Z498" s="143"/>
      <c r="AA498" s="143"/>
      <c r="AB498" s="239"/>
      <c r="AC498" s="143"/>
      <c r="AD498" s="143"/>
      <c r="AE498" s="239"/>
      <c r="AF498" s="239"/>
      <c r="AG498" s="239"/>
      <c r="AH498" s="241"/>
      <c r="AI498" s="239" t="str">
        <f t="shared" ca="1" si="119"/>
        <v/>
      </c>
      <c r="AJ498" s="239" t="str">
        <f t="shared" si="120"/>
        <v/>
      </c>
      <c r="AK498" s="241"/>
      <c r="AL498" s="244"/>
      <c r="AM498" s="239"/>
      <c r="AN498" s="241"/>
      <c r="AO498" s="239"/>
      <c r="AP498" s="245"/>
      <c r="AQ498" s="141"/>
    </row>
    <row r="499" spans="1:43" ht="12.75" hidden="1" x14ac:dyDescent="0.25">
      <c r="A499" s="238"/>
      <c r="B499" s="239"/>
      <c r="C499" s="144"/>
      <c r="D499" s="239"/>
      <c r="E499" s="239"/>
      <c r="F499" s="239"/>
      <c r="G499" s="240"/>
      <c r="H499" s="149">
        <f>MONTH(Table1[[#This Row],[Received Date]])</f>
        <v>1</v>
      </c>
      <c r="I499" s="149">
        <f>YEAR(Table1[[#This Row],[Received Date]])</f>
        <v>1900</v>
      </c>
      <c r="J499" s="239"/>
      <c r="K499" s="239"/>
      <c r="L499" s="239" t="str">
        <f t="shared" si="121"/>
        <v>Other</v>
      </c>
      <c r="M499" s="239"/>
      <c r="N499" s="239"/>
      <c r="O499" s="239" t="str">
        <f t="shared" ref="O499:O562" si="122">IF(ISNUMBER(SEARCH("mail",M499)), "Email", "")</f>
        <v/>
      </c>
      <c r="P499" s="242" t="str">
        <f t="shared" ref="P499:P562" si="123">IF(AND(200000&lt;M499,M499&lt;299999), 2, "")</f>
        <v/>
      </c>
      <c r="Q499" s="242" t="str">
        <f t="shared" ref="Q499:Q562" si="124">IF(AND(800000&lt;M499,M499&lt;899999), 8, "")</f>
        <v/>
      </c>
      <c r="R499" s="243" t="str">
        <f t="shared" ref="R499:R562" si="125">IF(OR(O499="Email",P499=2, Q499=8), "don't count", "count")</f>
        <v>count</v>
      </c>
      <c r="S499" s="242"/>
      <c r="T499" s="279"/>
      <c r="U499" s="242"/>
      <c r="V499" s="143"/>
      <c r="W499" s="239"/>
      <c r="X499" s="239"/>
      <c r="Y499" s="143"/>
      <c r="Z499" s="143"/>
      <c r="AA499" s="143"/>
      <c r="AB499" s="239"/>
      <c r="AC499" s="143"/>
      <c r="AD499" s="143"/>
      <c r="AE499" s="239"/>
      <c r="AF499" s="239"/>
      <c r="AG499" s="239"/>
      <c r="AH499" s="241"/>
      <c r="AI499" s="239" t="str">
        <f t="shared" ref="AI499:AI562" ca="1" si="126">IF(ISBLANK(G499), "",IF(ISBLANK(AK499), TODAY()-G499, "Closed"))</f>
        <v/>
      </c>
      <c r="AJ499" s="239" t="str">
        <f t="shared" ref="AJ499:AJ562" si="127">IF(ISBLANK(G499),"", IF(ISBLANK(AK499), "Pending", DATEDIF(G499,AK499,"d")))</f>
        <v/>
      </c>
      <c r="AK499" s="241"/>
      <c r="AL499" s="244"/>
      <c r="AM499" s="239"/>
      <c r="AN499" s="241"/>
      <c r="AO499" s="239"/>
      <c r="AP499" s="245"/>
      <c r="AQ499" s="141"/>
    </row>
    <row r="500" spans="1:43" ht="12.75" hidden="1" x14ac:dyDescent="0.25">
      <c r="A500" s="238"/>
      <c r="B500" s="239"/>
      <c r="C500" s="144"/>
      <c r="D500" s="239"/>
      <c r="E500" s="239"/>
      <c r="F500" s="239"/>
      <c r="G500" s="240"/>
      <c r="H500" s="149">
        <f>MONTH(Table1[[#This Row],[Received Date]])</f>
        <v>1</v>
      </c>
      <c r="I500" s="149">
        <f>YEAR(Table1[[#This Row],[Received Date]])</f>
        <v>1900</v>
      </c>
      <c r="J500" s="239"/>
      <c r="K500" s="239"/>
      <c r="L500" s="239" t="str">
        <f t="shared" si="121"/>
        <v>Other</v>
      </c>
      <c r="M500" s="239"/>
      <c r="N500" s="239"/>
      <c r="O500" s="239" t="str">
        <f t="shared" si="122"/>
        <v/>
      </c>
      <c r="P500" s="242" t="str">
        <f t="shared" si="123"/>
        <v/>
      </c>
      <c r="Q500" s="242" t="str">
        <f t="shared" si="124"/>
        <v/>
      </c>
      <c r="R500" s="243" t="str">
        <f t="shared" si="125"/>
        <v>count</v>
      </c>
      <c r="S500" s="242"/>
      <c r="T500" s="279"/>
      <c r="U500" s="242"/>
      <c r="V500" s="143"/>
      <c r="W500" s="239"/>
      <c r="X500" s="239"/>
      <c r="Y500" s="143"/>
      <c r="Z500" s="143"/>
      <c r="AA500" s="143"/>
      <c r="AB500" s="239"/>
      <c r="AC500" s="143"/>
      <c r="AD500" s="143"/>
      <c r="AE500" s="239"/>
      <c r="AF500" s="239"/>
      <c r="AG500" s="239"/>
      <c r="AH500" s="241"/>
      <c r="AI500" s="239" t="str">
        <f t="shared" ca="1" si="126"/>
        <v/>
      </c>
      <c r="AJ500" s="239" t="str">
        <f t="shared" si="127"/>
        <v/>
      </c>
      <c r="AK500" s="241"/>
      <c r="AL500" s="244"/>
      <c r="AM500" s="239"/>
      <c r="AN500" s="241"/>
      <c r="AO500" s="239"/>
      <c r="AP500" s="245"/>
      <c r="AQ500" s="141"/>
    </row>
    <row r="501" spans="1:43" ht="12.75" hidden="1" x14ac:dyDescent="0.25">
      <c r="A501" s="238"/>
      <c r="B501" s="239"/>
      <c r="C501" s="144"/>
      <c r="D501" s="239"/>
      <c r="E501" s="239"/>
      <c r="F501" s="239"/>
      <c r="G501" s="240"/>
      <c r="H501" s="149">
        <f>MONTH(Table1[[#This Row],[Received Date]])</f>
        <v>1</v>
      </c>
      <c r="I501" s="149">
        <f>YEAR(Table1[[#This Row],[Received Date]])</f>
        <v>1900</v>
      </c>
      <c r="J501" s="239"/>
      <c r="K501" s="239"/>
      <c r="L501" s="239" t="str">
        <f t="shared" si="121"/>
        <v>Other</v>
      </c>
      <c r="M501" s="239"/>
      <c r="N501" s="239"/>
      <c r="O501" s="239" t="str">
        <f t="shared" si="122"/>
        <v/>
      </c>
      <c r="P501" s="242" t="str">
        <f t="shared" si="123"/>
        <v/>
      </c>
      <c r="Q501" s="242" t="str">
        <f t="shared" si="124"/>
        <v/>
      </c>
      <c r="R501" s="243" t="str">
        <f t="shared" si="125"/>
        <v>count</v>
      </c>
      <c r="S501" s="242"/>
      <c r="T501" s="279"/>
      <c r="U501" s="242"/>
      <c r="V501" s="143"/>
      <c r="W501" s="239"/>
      <c r="X501" s="239"/>
      <c r="Y501" s="143"/>
      <c r="Z501" s="143"/>
      <c r="AA501" s="143"/>
      <c r="AB501" s="239"/>
      <c r="AC501" s="143"/>
      <c r="AD501" s="143"/>
      <c r="AE501" s="239"/>
      <c r="AF501" s="239"/>
      <c r="AG501" s="239"/>
      <c r="AH501" s="241"/>
      <c r="AI501" s="239" t="str">
        <f t="shared" ca="1" si="126"/>
        <v/>
      </c>
      <c r="AJ501" s="239" t="str">
        <f t="shared" si="127"/>
        <v/>
      </c>
      <c r="AK501" s="241"/>
      <c r="AL501" s="244"/>
      <c r="AM501" s="239"/>
      <c r="AN501" s="241"/>
      <c r="AO501" s="239"/>
      <c r="AP501" s="245"/>
      <c r="AQ501" s="141"/>
    </row>
    <row r="502" spans="1:43" ht="12.75" hidden="1" x14ac:dyDescent="0.25">
      <c r="A502" s="238"/>
      <c r="B502" s="239"/>
      <c r="C502" s="144"/>
      <c r="D502" s="239"/>
      <c r="E502" s="239"/>
      <c r="F502" s="239"/>
      <c r="G502" s="240"/>
      <c r="H502" s="149">
        <f>MONTH(Table1[[#This Row],[Received Date]])</f>
        <v>1</v>
      </c>
      <c r="I502" s="149">
        <f>YEAR(Table1[[#This Row],[Received Date]])</f>
        <v>1900</v>
      </c>
      <c r="J502" s="239"/>
      <c r="K502" s="239"/>
      <c r="L502" s="239" t="str">
        <f t="shared" si="121"/>
        <v>Other</v>
      </c>
      <c r="M502" s="239"/>
      <c r="N502" s="239"/>
      <c r="O502" s="239" t="str">
        <f t="shared" si="122"/>
        <v/>
      </c>
      <c r="P502" s="242" t="str">
        <f t="shared" si="123"/>
        <v/>
      </c>
      <c r="Q502" s="242" t="str">
        <f t="shared" si="124"/>
        <v/>
      </c>
      <c r="R502" s="243" t="str">
        <f t="shared" si="125"/>
        <v>count</v>
      </c>
      <c r="S502" s="242"/>
      <c r="T502" s="279"/>
      <c r="U502" s="242"/>
      <c r="V502" s="143"/>
      <c r="W502" s="239"/>
      <c r="X502" s="239"/>
      <c r="Y502" s="143"/>
      <c r="Z502" s="143"/>
      <c r="AA502" s="143"/>
      <c r="AB502" s="239"/>
      <c r="AC502" s="143"/>
      <c r="AD502" s="143"/>
      <c r="AE502" s="239"/>
      <c r="AF502" s="239"/>
      <c r="AG502" s="239"/>
      <c r="AH502" s="241"/>
      <c r="AI502" s="239" t="str">
        <f t="shared" ca="1" si="126"/>
        <v/>
      </c>
      <c r="AJ502" s="239" t="str">
        <f t="shared" si="127"/>
        <v/>
      </c>
      <c r="AK502" s="241"/>
      <c r="AL502" s="244"/>
      <c r="AM502" s="239"/>
      <c r="AN502" s="241"/>
      <c r="AO502" s="239"/>
      <c r="AP502" s="245"/>
      <c r="AQ502" s="141"/>
    </row>
    <row r="503" spans="1:43" ht="12.75" hidden="1" x14ac:dyDescent="0.25">
      <c r="A503" s="238"/>
      <c r="B503" s="239"/>
      <c r="C503" s="144"/>
      <c r="D503" s="239"/>
      <c r="E503" s="239"/>
      <c r="F503" s="239"/>
      <c r="G503" s="240"/>
      <c r="H503" s="149">
        <f>MONTH(Table1[[#This Row],[Received Date]])</f>
        <v>1</v>
      </c>
      <c r="I503" s="149">
        <f>YEAR(Table1[[#This Row],[Received Date]])</f>
        <v>1900</v>
      </c>
      <c r="J503" s="239"/>
      <c r="K503" s="239"/>
      <c r="L503" s="239" t="str">
        <f t="shared" si="121"/>
        <v>Other</v>
      </c>
      <c r="M503" s="239"/>
      <c r="N503" s="239"/>
      <c r="O503" s="239" t="str">
        <f t="shared" si="122"/>
        <v/>
      </c>
      <c r="P503" s="242" t="str">
        <f t="shared" si="123"/>
        <v/>
      </c>
      <c r="Q503" s="242" t="str">
        <f t="shared" si="124"/>
        <v/>
      </c>
      <c r="R503" s="243" t="str">
        <f t="shared" si="125"/>
        <v>count</v>
      </c>
      <c r="S503" s="242"/>
      <c r="T503" s="279"/>
      <c r="U503" s="242"/>
      <c r="V503" s="143"/>
      <c r="W503" s="239"/>
      <c r="X503" s="239"/>
      <c r="Y503" s="143"/>
      <c r="Z503" s="143"/>
      <c r="AA503" s="143"/>
      <c r="AB503" s="239"/>
      <c r="AC503" s="143"/>
      <c r="AD503" s="143"/>
      <c r="AE503" s="239"/>
      <c r="AF503" s="239"/>
      <c r="AG503" s="239"/>
      <c r="AH503" s="241"/>
      <c r="AI503" s="239" t="str">
        <f t="shared" ca="1" si="126"/>
        <v/>
      </c>
      <c r="AJ503" s="239" t="str">
        <f t="shared" si="127"/>
        <v/>
      </c>
      <c r="AK503" s="241"/>
      <c r="AL503" s="244"/>
      <c r="AM503" s="239"/>
      <c r="AN503" s="241"/>
      <c r="AO503" s="239"/>
      <c r="AP503" s="245"/>
      <c r="AQ503" s="141"/>
    </row>
    <row r="504" spans="1:43" ht="12.75" hidden="1" x14ac:dyDescent="0.25">
      <c r="A504" s="238"/>
      <c r="B504" s="239"/>
      <c r="C504" s="144"/>
      <c r="D504" s="239"/>
      <c r="E504" s="239"/>
      <c r="F504" s="239"/>
      <c r="G504" s="240"/>
      <c r="H504" s="149">
        <f>MONTH(Table1[[#This Row],[Received Date]])</f>
        <v>1</v>
      </c>
      <c r="I504" s="149">
        <f>YEAR(Table1[[#This Row],[Received Date]])</f>
        <v>1900</v>
      </c>
      <c r="J504" s="239"/>
      <c r="K504" s="239"/>
      <c r="L504" s="239" t="str">
        <f t="shared" si="121"/>
        <v>Other</v>
      </c>
      <c r="M504" s="239"/>
      <c r="N504" s="239"/>
      <c r="O504" s="239" t="str">
        <f t="shared" si="122"/>
        <v/>
      </c>
      <c r="P504" s="242" t="str">
        <f t="shared" si="123"/>
        <v/>
      </c>
      <c r="Q504" s="242" t="str">
        <f t="shared" si="124"/>
        <v/>
      </c>
      <c r="R504" s="243" t="str">
        <f t="shared" si="125"/>
        <v>count</v>
      </c>
      <c r="S504" s="242"/>
      <c r="T504" s="279"/>
      <c r="U504" s="242"/>
      <c r="V504" s="143"/>
      <c r="W504" s="239"/>
      <c r="X504" s="239"/>
      <c r="Y504" s="143"/>
      <c r="Z504" s="143"/>
      <c r="AA504" s="143"/>
      <c r="AB504" s="239"/>
      <c r="AC504" s="143"/>
      <c r="AD504" s="143"/>
      <c r="AE504" s="239"/>
      <c r="AF504" s="239"/>
      <c r="AG504" s="239"/>
      <c r="AH504" s="241"/>
      <c r="AI504" s="239" t="str">
        <f t="shared" ca="1" si="126"/>
        <v/>
      </c>
      <c r="AJ504" s="239" t="str">
        <f t="shared" si="127"/>
        <v/>
      </c>
      <c r="AK504" s="241"/>
      <c r="AL504" s="244"/>
      <c r="AM504" s="239"/>
      <c r="AN504" s="241"/>
      <c r="AO504" s="239"/>
      <c r="AP504" s="245"/>
      <c r="AQ504" s="141"/>
    </row>
    <row r="505" spans="1:43" ht="12.75" hidden="1" x14ac:dyDescent="0.25">
      <c r="A505" s="238"/>
      <c r="B505" s="239"/>
      <c r="C505" s="144"/>
      <c r="D505" s="239"/>
      <c r="E505" s="239"/>
      <c r="F505" s="239"/>
      <c r="G505" s="240"/>
      <c r="H505" s="149">
        <f>MONTH(Table1[[#This Row],[Received Date]])</f>
        <v>1</v>
      </c>
      <c r="I505" s="149">
        <f>YEAR(Table1[[#This Row],[Received Date]])</f>
        <v>1900</v>
      </c>
      <c r="J505" s="239"/>
      <c r="K505" s="239"/>
      <c r="L505" s="239" t="str">
        <f t="shared" si="121"/>
        <v>Other</v>
      </c>
      <c r="M505" s="239"/>
      <c r="N505" s="239"/>
      <c r="O505" s="239" t="str">
        <f t="shared" si="122"/>
        <v/>
      </c>
      <c r="P505" s="242" t="str">
        <f t="shared" si="123"/>
        <v/>
      </c>
      <c r="Q505" s="242" t="str">
        <f t="shared" si="124"/>
        <v/>
      </c>
      <c r="R505" s="243" t="str">
        <f t="shared" si="125"/>
        <v>count</v>
      </c>
      <c r="S505" s="242"/>
      <c r="T505" s="279"/>
      <c r="U505" s="242"/>
      <c r="V505" s="143"/>
      <c r="W505" s="239"/>
      <c r="X505" s="239"/>
      <c r="Y505" s="143"/>
      <c r="Z505" s="143"/>
      <c r="AA505" s="143"/>
      <c r="AB505" s="239"/>
      <c r="AC505" s="143"/>
      <c r="AD505" s="143"/>
      <c r="AE505" s="239"/>
      <c r="AF505" s="239"/>
      <c r="AG505" s="239"/>
      <c r="AH505" s="241"/>
      <c r="AI505" s="239" t="str">
        <f t="shared" ca="1" si="126"/>
        <v/>
      </c>
      <c r="AJ505" s="239" t="str">
        <f t="shared" si="127"/>
        <v/>
      </c>
      <c r="AK505" s="241"/>
      <c r="AL505" s="244"/>
      <c r="AM505" s="239"/>
      <c r="AN505" s="241"/>
      <c r="AO505" s="239"/>
      <c r="AP505" s="245"/>
      <c r="AQ505" s="141"/>
    </row>
    <row r="506" spans="1:43" ht="12.75" hidden="1" x14ac:dyDescent="0.25">
      <c r="A506" s="238"/>
      <c r="B506" s="239"/>
      <c r="C506" s="144"/>
      <c r="D506" s="239"/>
      <c r="E506" s="239"/>
      <c r="F506" s="239"/>
      <c r="G506" s="240"/>
      <c r="H506" s="149">
        <f>MONTH(Table1[[#This Row],[Received Date]])</f>
        <v>1</v>
      </c>
      <c r="I506" s="149">
        <f>YEAR(Table1[[#This Row],[Received Date]])</f>
        <v>1900</v>
      </c>
      <c r="J506" s="239"/>
      <c r="K506" s="239"/>
      <c r="L506" s="239" t="str">
        <f t="shared" si="121"/>
        <v>Other</v>
      </c>
      <c r="M506" s="239"/>
      <c r="N506" s="239"/>
      <c r="O506" s="239" t="str">
        <f t="shared" si="122"/>
        <v/>
      </c>
      <c r="P506" s="242" t="str">
        <f t="shared" si="123"/>
        <v/>
      </c>
      <c r="Q506" s="242" t="str">
        <f t="shared" si="124"/>
        <v/>
      </c>
      <c r="R506" s="243" t="str">
        <f t="shared" si="125"/>
        <v>count</v>
      </c>
      <c r="S506" s="242"/>
      <c r="T506" s="279"/>
      <c r="U506" s="242"/>
      <c r="V506" s="143"/>
      <c r="W506" s="239"/>
      <c r="X506" s="239"/>
      <c r="Y506" s="143"/>
      <c r="Z506" s="143"/>
      <c r="AA506" s="143"/>
      <c r="AB506" s="239"/>
      <c r="AC506" s="143"/>
      <c r="AD506" s="143"/>
      <c r="AE506" s="239"/>
      <c r="AF506" s="239"/>
      <c r="AG506" s="239"/>
      <c r="AH506" s="241"/>
      <c r="AI506" s="239" t="str">
        <f t="shared" ca="1" si="126"/>
        <v/>
      </c>
      <c r="AJ506" s="239" t="str">
        <f t="shared" si="127"/>
        <v/>
      </c>
      <c r="AK506" s="241"/>
      <c r="AL506" s="244"/>
      <c r="AM506" s="239"/>
      <c r="AN506" s="241"/>
      <c r="AO506" s="239"/>
      <c r="AP506" s="245"/>
      <c r="AQ506" s="141"/>
    </row>
    <row r="507" spans="1:43" ht="12.75" hidden="1" x14ac:dyDescent="0.25">
      <c r="A507" s="238"/>
      <c r="B507" s="239"/>
      <c r="C507" s="144"/>
      <c r="D507" s="239"/>
      <c r="E507" s="239"/>
      <c r="F507" s="239"/>
      <c r="G507" s="240"/>
      <c r="H507" s="149">
        <f>MONTH(Table1[[#This Row],[Received Date]])</f>
        <v>1</v>
      </c>
      <c r="I507" s="149">
        <f>YEAR(Table1[[#This Row],[Received Date]])</f>
        <v>1900</v>
      </c>
      <c r="J507" s="239"/>
      <c r="K507" s="239"/>
      <c r="L507" s="239" t="str">
        <f t="shared" si="121"/>
        <v>Other</v>
      </c>
      <c r="M507" s="239"/>
      <c r="N507" s="239"/>
      <c r="O507" s="239" t="str">
        <f t="shared" si="122"/>
        <v/>
      </c>
      <c r="P507" s="242" t="str">
        <f t="shared" si="123"/>
        <v/>
      </c>
      <c r="Q507" s="242" t="str">
        <f t="shared" si="124"/>
        <v/>
      </c>
      <c r="R507" s="243" t="str">
        <f t="shared" si="125"/>
        <v>count</v>
      </c>
      <c r="S507" s="242"/>
      <c r="T507" s="279"/>
      <c r="U507" s="242"/>
      <c r="V507" s="143"/>
      <c r="W507" s="239"/>
      <c r="X507" s="239"/>
      <c r="Y507" s="143"/>
      <c r="Z507" s="143"/>
      <c r="AA507" s="143"/>
      <c r="AB507" s="239"/>
      <c r="AC507" s="143"/>
      <c r="AD507" s="143"/>
      <c r="AE507" s="239"/>
      <c r="AF507" s="239"/>
      <c r="AG507" s="239"/>
      <c r="AH507" s="241"/>
      <c r="AI507" s="239" t="str">
        <f t="shared" ca="1" si="126"/>
        <v/>
      </c>
      <c r="AJ507" s="239" t="str">
        <f t="shared" si="127"/>
        <v/>
      </c>
      <c r="AK507" s="241"/>
      <c r="AL507" s="244"/>
      <c r="AM507" s="239"/>
      <c r="AN507" s="241"/>
      <c r="AO507" s="239"/>
      <c r="AP507" s="245"/>
      <c r="AQ507" s="141"/>
    </row>
    <row r="508" spans="1:43" ht="12.75" hidden="1" x14ac:dyDescent="0.25">
      <c r="A508" s="238"/>
      <c r="B508" s="239"/>
      <c r="C508" s="144"/>
      <c r="D508" s="239"/>
      <c r="E508" s="239"/>
      <c r="F508" s="239"/>
      <c r="G508" s="240"/>
      <c r="H508" s="149">
        <f>MONTH(Table1[[#This Row],[Received Date]])</f>
        <v>1</v>
      </c>
      <c r="I508" s="149">
        <f>YEAR(Table1[[#This Row],[Received Date]])</f>
        <v>1900</v>
      </c>
      <c r="J508" s="239"/>
      <c r="K508" s="239"/>
      <c r="L508" s="239" t="str">
        <f t="shared" si="121"/>
        <v>Other</v>
      </c>
      <c r="M508" s="239"/>
      <c r="N508" s="239"/>
      <c r="O508" s="239" t="str">
        <f t="shared" si="122"/>
        <v/>
      </c>
      <c r="P508" s="242" t="str">
        <f t="shared" si="123"/>
        <v/>
      </c>
      <c r="Q508" s="242" t="str">
        <f t="shared" si="124"/>
        <v/>
      </c>
      <c r="R508" s="243" t="str">
        <f t="shared" si="125"/>
        <v>count</v>
      </c>
      <c r="S508" s="242"/>
      <c r="T508" s="279"/>
      <c r="U508" s="242"/>
      <c r="V508" s="143"/>
      <c r="W508" s="239"/>
      <c r="X508" s="239"/>
      <c r="Y508" s="143"/>
      <c r="Z508" s="143"/>
      <c r="AA508" s="143"/>
      <c r="AB508" s="239"/>
      <c r="AC508" s="143"/>
      <c r="AD508" s="143"/>
      <c r="AE508" s="239"/>
      <c r="AF508" s="239"/>
      <c r="AG508" s="239"/>
      <c r="AH508" s="241"/>
      <c r="AI508" s="239" t="str">
        <f t="shared" ca="1" si="126"/>
        <v/>
      </c>
      <c r="AJ508" s="239" t="str">
        <f t="shared" si="127"/>
        <v/>
      </c>
      <c r="AK508" s="241"/>
      <c r="AL508" s="244"/>
      <c r="AM508" s="239"/>
      <c r="AN508" s="241"/>
      <c r="AO508" s="239"/>
      <c r="AP508" s="245"/>
      <c r="AQ508" s="141"/>
    </row>
    <row r="509" spans="1:43" ht="12.75" hidden="1" x14ac:dyDescent="0.25">
      <c r="A509" s="238"/>
      <c r="B509" s="239"/>
      <c r="C509" s="144"/>
      <c r="D509" s="239"/>
      <c r="E509" s="239"/>
      <c r="F509" s="239"/>
      <c r="G509" s="240"/>
      <c r="H509" s="149">
        <f>MONTH(Table1[[#This Row],[Received Date]])</f>
        <v>1</v>
      </c>
      <c r="I509" s="149">
        <f>YEAR(Table1[[#This Row],[Received Date]])</f>
        <v>1900</v>
      </c>
      <c r="J509" s="239"/>
      <c r="K509" s="239"/>
      <c r="L509" s="239" t="str">
        <f t="shared" si="121"/>
        <v>Other</v>
      </c>
      <c r="M509" s="239"/>
      <c r="N509" s="239"/>
      <c r="O509" s="239" t="str">
        <f t="shared" si="122"/>
        <v/>
      </c>
      <c r="P509" s="242" t="str">
        <f t="shared" si="123"/>
        <v/>
      </c>
      <c r="Q509" s="242" t="str">
        <f t="shared" si="124"/>
        <v/>
      </c>
      <c r="R509" s="243" t="str">
        <f t="shared" si="125"/>
        <v>count</v>
      </c>
      <c r="S509" s="242"/>
      <c r="T509" s="279"/>
      <c r="U509" s="242"/>
      <c r="V509" s="143"/>
      <c r="W509" s="239"/>
      <c r="X509" s="239"/>
      <c r="Y509" s="143"/>
      <c r="Z509" s="143"/>
      <c r="AA509" s="143"/>
      <c r="AB509" s="239"/>
      <c r="AC509" s="143"/>
      <c r="AD509" s="143"/>
      <c r="AE509" s="239"/>
      <c r="AF509" s="239"/>
      <c r="AG509" s="239"/>
      <c r="AH509" s="241"/>
      <c r="AI509" s="239" t="str">
        <f t="shared" ca="1" si="126"/>
        <v/>
      </c>
      <c r="AJ509" s="239" t="str">
        <f t="shared" si="127"/>
        <v/>
      </c>
      <c r="AK509" s="241"/>
      <c r="AL509" s="244"/>
      <c r="AM509" s="239"/>
      <c r="AN509" s="241"/>
      <c r="AO509" s="239"/>
      <c r="AP509" s="245"/>
      <c r="AQ509" s="141"/>
    </row>
    <row r="510" spans="1:43" ht="12.75" hidden="1" x14ac:dyDescent="0.25">
      <c r="A510" s="238"/>
      <c r="B510" s="239"/>
      <c r="C510" s="144"/>
      <c r="D510" s="239"/>
      <c r="E510" s="239"/>
      <c r="F510" s="239"/>
      <c r="G510" s="240"/>
      <c r="H510" s="149">
        <f>MONTH(Table1[[#This Row],[Received Date]])</f>
        <v>1</v>
      </c>
      <c r="I510" s="149">
        <f>YEAR(Table1[[#This Row],[Received Date]])</f>
        <v>1900</v>
      </c>
      <c r="J510" s="239"/>
      <c r="K510" s="239"/>
      <c r="L510" s="239" t="str">
        <f t="shared" si="121"/>
        <v>Other</v>
      </c>
      <c r="M510" s="239"/>
      <c r="N510" s="239"/>
      <c r="O510" s="239" t="str">
        <f t="shared" si="122"/>
        <v/>
      </c>
      <c r="P510" s="242" t="str">
        <f t="shared" si="123"/>
        <v/>
      </c>
      <c r="Q510" s="242" t="str">
        <f t="shared" si="124"/>
        <v/>
      </c>
      <c r="R510" s="243" t="str">
        <f t="shared" si="125"/>
        <v>count</v>
      </c>
      <c r="S510" s="242"/>
      <c r="T510" s="279"/>
      <c r="U510" s="242"/>
      <c r="V510" s="143"/>
      <c r="W510" s="239"/>
      <c r="X510" s="239"/>
      <c r="Y510" s="143"/>
      <c r="Z510" s="143"/>
      <c r="AA510" s="143"/>
      <c r="AB510" s="239"/>
      <c r="AC510" s="143"/>
      <c r="AD510" s="143"/>
      <c r="AE510" s="239"/>
      <c r="AF510" s="239"/>
      <c r="AG510" s="239"/>
      <c r="AH510" s="241"/>
      <c r="AI510" s="239" t="str">
        <f t="shared" ca="1" si="126"/>
        <v/>
      </c>
      <c r="AJ510" s="239" t="str">
        <f t="shared" si="127"/>
        <v/>
      </c>
      <c r="AK510" s="241"/>
      <c r="AL510" s="244"/>
      <c r="AM510" s="239"/>
      <c r="AN510" s="241"/>
      <c r="AO510" s="239"/>
      <c r="AP510" s="245"/>
      <c r="AQ510" s="141"/>
    </row>
    <row r="511" spans="1:43" ht="12.75" hidden="1" x14ac:dyDescent="0.25">
      <c r="A511" s="238"/>
      <c r="B511" s="239"/>
      <c r="C511" s="144"/>
      <c r="D511" s="239"/>
      <c r="E511" s="239"/>
      <c r="F511" s="239"/>
      <c r="G511" s="240"/>
      <c r="H511" s="149">
        <f>MONTH(Table1[[#This Row],[Received Date]])</f>
        <v>1</v>
      </c>
      <c r="I511" s="149">
        <f>YEAR(Table1[[#This Row],[Received Date]])</f>
        <v>1900</v>
      </c>
      <c r="J511" s="239"/>
      <c r="K511" s="239"/>
      <c r="L511" s="239" t="str">
        <f t="shared" si="121"/>
        <v>Other</v>
      </c>
      <c r="M511" s="239"/>
      <c r="N511" s="239"/>
      <c r="O511" s="239" t="str">
        <f t="shared" si="122"/>
        <v/>
      </c>
      <c r="P511" s="242" t="str">
        <f t="shared" si="123"/>
        <v/>
      </c>
      <c r="Q511" s="242" t="str">
        <f t="shared" si="124"/>
        <v/>
      </c>
      <c r="R511" s="243" t="str">
        <f t="shared" si="125"/>
        <v>count</v>
      </c>
      <c r="S511" s="242"/>
      <c r="T511" s="279"/>
      <c r="U511" s="242"/>
      <c r="V511" s="143"/>
      <c r="W511" s="239"/>
      <c r="X511" s="239"/>
      <c r="Y511" s="143"/>
      <c r="Z511" s="143"/>
      <c r="AA511" s="143"/>
      <c r="AB511" s="239"/>
      <c r="AC511" s="143"/>
      <c r="AD511" s="143"/>
      <c r="AE511" s="239"/>
      <c r="AF511" s="239"/>
      <c r="AG511" s="239"/>
      <c r="AH511" s="241"/>
      <c r="AI511" s="239" t="str">
        <f t="shared" ca="1" si="126"/>
        <v/>
      </c>
      <c r="AJ511" s="239" t="str">
        <f t="shared" si="127"/>
        <v/>
      </c>
      <c r="AK511" s="241"/>
      <c r="AL511" s="244"/>
      <c r="AM511" s="239"/>
      <c r="AN511" s="241"/>
      <c r="AO511" s="239"/>
      <c r="AP511" s="245"/>
      <c r="AQ511" s="141"/>
    </row>
    <row r="512" spans="1:43" ht="12.75" hidden="1" x14ac:dyDescent="0.25">
      <c r="A512" s="238"/>
      <c r="B512" s="239"/>
      <c r="C512" s="144"/>
      <c r="D512" s="239"/>
      <c r="E512" s="239"/>
      <c r="F512" s="239"/>
      <c r="G512" s="240"/>
      <c r="H512" s="149">
        <f>MONTH(Table1[[#This Row],[Received Date]])</f>
        <v>1</v>
      </c>
      <c r="I512" s="149">
        <f>YEAR(Table1[[#This Row],[Received Date]])</f>
        <v>1900</v>
      </c>
      <c r="J512" s="239"/>
      <c r="K512" s="239"/>
      <c r="L512" s="239" t="str">
        <f t="shared" si="121"/>
        <v>Other</v>
      </c>
      <c r="M512" s="239"/>
      <c r="N512" s="239"/>
      <c r="O512" s="239" t="str">
        <f t="shared" si="122"/>
        <v/>
      </c>
      <c r="P512" s="242" t="str">
        <f t="shared" si="123"/>
        <v/>
      </c>
      <c r="Q512" s="242" t="str">
        <f t="shared" si="124"/>
        <v/>
      </c>
      <c r="R512" s="243" t="str">
        <f t="shared" si="125"/>
        <v>count</v>
      </c>
      <c r="S512" s="242"/>
      <c r="T512" s="279"/>
      <c r="U512" s="242"/>
      <c r="V512" s="143"/>
      <c r="W512" s="239"/>
      <c r="X512" s="239"/>
      <c r="Y512" s="143"/>
      <c r="Z512" s="143"/>
      <c r="AA512" s="143"/>
      <c r="AB512" s="239"/>
      <c r="AC512" s="143"/>
      <c r="AD512" s="143"/>
      <c r="AE512" s="239"/>
      <c r="AF512" s="239"/>
      <c r="AG512" s="239"/>
      <c r="AH512" s="241"/>
      <c r="AI512" s="239" t="str">
        <f t="shared" ca="1" si="126"/>
        <v/>
      </c>
      <c r="AJ512" s="239" t="str">
        <f t="shared" si="127"/>
        <v/>
      </c>
      <c r="AK512" s="241"/>
      <c r="AL512" s="244"/>
      <c r="AM512" s="239"/>
      <c r="AN512" s="241"/>
      <c r="AO512" s="239"/>
      <c r="AP512" s="245"/>
      <c r="AQ512" s="141"/>
    </row>
    <row r="513" spans="1:43" ht="12.75" hidden="1" x14ac:dyDescent="0.25">
      <c r="A513" s="238"/>
      <c r="B513" s="239"/>
      <c r="C513" s="144"/>
      <c r="D513" s="239"/>
      <c r="E513" s="239"/>
      <c r="F513" s="239"/>
      <c r="G513" s="240"/>
      <c r="H513" s="149">
        <f>MONTH(Table1[[#This Row],[Received Date]])</f>
        <v>1</v>
      </c>
      <c r="I513" s="149">
        <f>YEAR(Table1[[#This Row],[Received Date]])</f>
        <v>1900</v>
      </c>
      <c r="J513" s="239"/>
      <c r="K513" s="239"/>
      <c r="L513" s="239" t="str">
        <f t="shared" si="121"/>
        <v>Other</v>
      </c>
      <c r="M513" s="239"/>
      <c r="N513" s="239"/>
      <c r="O513" s="239" t="str">
        <f t="shared" si="122"/>
        <v/>
      </c>
      <c r="P513" s="242" t="str">
        <f t="shared" si="123"/>
        <v/>
      </c>
      <c r="Q513" s="242" t="str">
        <f t="shared" si="124"/>
        <v/>
      </c>
      <c r="R513" s="243" t="str">
        <f t="shared" si="125"/>
        <v>count</v>
      </c>
      <c r="S513" s="242"/>
      <c r="T513" s="279"/>
      <c r="U513" s="242"/>
      <c r="V513" s="143"/>
      <c r="W513" s="239"/>
      <c r="X513" s="239"/>
      <c r="Y513" s="143"/>
      <c r="Z513" s="143"/>
      <c r="AA513" s="143"/>
      <c r="AB513" s="239"/>
      <c r="AC513" s="143"/>
      <c r="AD513" s="143"/>
      <c r="AE513" s="239"/>
      <c r="AF513" s="239"/>
      <c r="AG513" s="239"/>
      <c r="AH513" s="241"/>
      <c r="AI513" s="239" t="str">
        <f t="shared" ca="1" si="126"/>
        <v/>
      </c>
      <c r="AJ513" s="239" t="str">
        <f t="shared" si="127"/>
        <v/>
      </c>
      <c r="AK513" s="241"/>
      <c r="AL513" s="244"/>
      <c r="AM513" s="239"/>
      <c r="AN513" s="241"/>
      <c r="AO513" s="239"/>
      <c r="AP513" s="245"/>
      <c r="AQ513" s="141"/>
    </row>
    <row r="514" spans="1:43" ht="12.75" hidden="1" x14ac:dyDescent="0.25">
      <c r="A514" s="238"/>
      <c r="B514" s="239"/>
      <c r="C514" s="144"/>
      <c r="D514" s="239"/>
      <c r="E514" s="239"/>
      <c r="F514" s="239"/>
      <c r="G514" s="240"/>
      <c r="H514" s="149">
        <f>MONTH(Table1[[#This Row],[Received Date]])</f>
        <v>1</v>
      </c>
      <c r="I514" s="149">
        <f>YEAR(Table1[[#This Row],[Received Date]])</f>
        <v>1900</v>
      </c>
      <c r="J514" s="239"/>
      <c r="K514" s="239"/>
      <c r="L514" s="239" t="str">
        <f t="shared" si="121"/>
        <v>Other</v>
      </c>
      <c r="M514" s="239"/>
      <c r="N514" s="239"/>
      <c r="O514" s="239" t="str">
        <f t="shared" si="122"/>
        <v/>
      </c>
      <c r="P514" s="242" t="str">
        <f t="shared" si="123"/>
        <v/>
      </c>
      <c r="Q514" s="242" t="str">
        <f t="shared" si="124"/>
        <v/>
      </c>
      <c r="R514" s="243" t="str">
        <f t="shared" si="125"/>
        <v>count</v>
      </c>
      <c r="S514" s="242"/>
      <c r="T514" s="279"/>
      <c r="U514" s="242"/>
      <c r="V514" s="143"/>
      <c r="W514" s="239"/>
      <c r="X514" s="239"/>
      <c r="Y514" s="143"/>
      <c r="Z514" s="143"/>
      <c r="AA514" s="143"/>
      <c r="AB514" s="239"/>
      <c r="AC514" s="143"/>
      <c r="AD514" s="143"/>
      <c r="AE514" s="239"/>
      <c r="AF514" s="239"/>
      <c r="AG514" s="239"/>
      <c r="AH514" s="241"/>
      <c r="AI514" s="239" t="str">
        <f t="shared" ca="1" si="126"/>
        <v/>
      </c>
      <c r="AJ514" s="239" t="str">
        <f t="shared" si="127"/>
        <v/>
      </c>
      <c r="AK514" s="241"/>
      <c r="AL514" s="244"/>
      <c r="AM514" s="239"/>
      <c r="AN514" s="241"/>
      <c r="AO514" s="239"/>
      <c r="AP514" s="245"/>
      <c r="AQ514" s="141"/>
    </row>
    <row r="515" spans="1:43" ht="12.75" hidden="1" x14ac:dyDescent="0.25">
      <c r="A515" s="238"/>
      <c r="B515" s="239"/>
      <c r="C515" s="144"/>
      <c r="D515" s="239"/>
      <c r="E515" s="239"/>
      <c r="F515" s="239"/>
      <c r="G515" s="240"/>
      <c r="H515" s="149">
        <f>MONTH(Table1[[#This Row],[Received Date]])</f>
        <v>1</v>
      </c>
      <c r="I515" s="149">
        <f>YEAR(Table1[[#This Row],[Received Date]])</f>
        <v>1900</v>
      </c>
      <c r="J515" s="239"/>
      <c r="K515" s="239"/>
      <c r="L515" s="239" t="str">
        <f t="shared" si="121"/>
        <v>Other</v>
      </c>
      <c r="M515" s="239"/>
      <c r="N515" s="239"/>
      <c r="O515" s="239" t="str">
        <f t="shared" si="122"/>
        <v/>
      </c>
      <c r="P515" s="242" t="str">
        <f t="shared" si="123"/>
        <v/>
      </c>
      <c r="Q515" s="242" t="str">
        <f t="shared" si="124"/>
        <v/>
      </c>
      <c r="R515" s="243" t="str">
        <f t="shared" si="125"/>
        <v>count</v>
      </c>
      <c r="S515" s="242"/>
      <c r="T515" s="279"/>
      <c r="U515" s="242"/>
      <c r="V515" s="143"/>
      <c r="W515" s="239"/>
      <c r="X515" s="239"/>
      <c r="Y515" s="143"/>
      <c r="Z515" s="143"/>
      <c r="AA515" s="143"/>
      <c r="AB515" s="239"/>
      <c r="AC515" s="143"/>
      <c r="AD515" s="143"/>
      <c r="AE515" s="239"/>
      <c r="AF515" s="239"/>
      <c r="AG515" s="239"/>
      <c r="AH515" s="241"/>
      <c r="AI515" s="239" t="str">
        <f t="shared" ca="1" si="126"/>
        <v/>
      </c>
      <c r="AJ515" s="239" t="str">
        <f t="shared" si="127"/>
        <v/>
      </c>
      <c r="AK515" s="241"/>
      <c r="AL515" s="244"/>
      <c r="AM515" s="239"/>
      <c r="AN515" s="241"/>
      <c r="AO515" s="239"/>
      <c r="AP515" s="245"/>
      <c r="AQ515" s="141"/>
    </row>
    <row r="516" spans="1:43" ht="12.75" hidden="1" x14ac:dyDescent="0.25">
      <c r="A516" s="238"/>
      <c r="B516" s="239"/>
      <c r="C516" s="144"/>
      <c r="D516" s="239"/>
      <c r="E516" s="239"/>
      <c r="F516" s="239"/>
      <c r="G516" s="240"/>
      <c r="H516" s="149">
        <f>MONTH(Table1[[#This Row],[Received Date]])</f>
        <v>1</v>
      </c>
      <c r="I516" s="149">
        <f>YEAR(Table1[[#This Row],[Received Date]])</f>
        <v>1900</v>
      </c>
      <c r="J516" s="239"/>
      <c r="K516" s="239"/>
      <c r="L516" s="239" t="str">
        <f t="shared" ref="L516:L579" si="128">IF(ISNUMBER(SEARCH("Axle",K516)),"Axle",
IF(ISNUMBER(SEARCH("Deck",K516)),"Deck",
IF(ISNUMBER(SEARCH("Cab",K516)),"Cab",
IF(ISNUMBER(SEARCH("Tank",K516)),"Tank",
IF(ISNUMBER(SEARCH("Grill",K516)),"Grill",
IF(ISNUMBER(SEARCH("Control",K516)),"Control Box",
"Other"))))))</f>
        <v>Other</v>
      </c>
      <c r="M516" s="239"/>
      <c r="N516" s="239"/>
      <c r="O516" s="239" t="str">
        <f t="shared" si="122"/>
        <v/>
      </c>
      <c r="P516" s="242" t="str">
        <f t="shared" si="123"/>
        <v/>
      </c>
      <c r="Q516" s="242" t="str">
        <f t="shared" si="124"/>
        <v/>
      </c>
      <c r="R516" s="243" t="str">
        <f t="shared" si="125"/>
        <v>count</v>
      </c>
      <c r="S516" s="242"/>
      <c r="T516" s="279"/>
      <c r="U516" s="242"/>
      <c r="V516" s="143"/>
      <c r="W516" s="239"/>
      <c r="X516" s="239"/>
      <c r="Y516" s="143"/>
      <c r="Z516" s="143"/>
      <c r="AA516" s="143"/>
      <c r="AB516" s="239"/>
      <c r="AC516" s="143"/>
      <c r="AD516" s="143"/>
      <c r="AE516" s="239"/>
      <c r="AF516" s="239"/>
      <c r="AG516" s="239"/>
      <c r="AH516" s="241"/>
      <c r="AI516" s="239" t="str">
        <f t="shared" ca="1" si="126"/>
        <v/>
      </c>
      <c r="AJ516" s="239" t="str">
        <f t="shared" si="127"/>
        <v/>
      </c>
      <c r="AK516" s="241"/>
      <c r="AL516" s="244"/>
      <c r="AM516" s="239"/>
      <c r="AN516" s="241"/>
      <c r="AO516" s="239"/>
      <c r="AP516" s="245"/>
      <c r="AQ516" s="141"/>
    </row>
    <row r="517" spans="1:43" ht="12.75" hidden="1" x14ac:dyDescent="0.25">
      <c r="A517" s="238"/>
      <c r="B517" s="239"/>
      <c r="C517" s="144"/>
      <c r="D517" s="239"/>
      <c r="E517" s="239"/>
      <c r="F517" s="239"/>
      <c r="G517" s="240"/>
      <c r="H517" s="149">
        <f>MONTH(Table1[[#This Row],[Received Date]])</f>
        <v>1</v>
      </c>
      <c r="I517" s="149">
        <f>YEAR(Table1[[#This Row],[Received Date]])</f>
        <v>1900</v>
      </c>
      <c r="J517" s="239"/>
      <c r="K517" s="239"/>
      <c r="L517" s="239" t="str">
        <f t="shared" si="128"/>
        <v>Other</v>
      </c>
      <c r="M517" s="239"/>
      <c r="N517" s="239"/>
      <c r="O517" s="239" t="str">
        <f t="shared" si="122"/>
        <v/>
      </c>
      <c r="P517" s="242" t="str">
        <f t="shared" si="123"/>
        <v/>
      </c>
      <c r="Q517" s="242" t="str">
        <f t="shared" si="124"/>
        <v/>
      </c>
      <c r="R517" s="243" t="str">
        <f t="shared" si="125"/>
        <v>count</v>
      </c>
      <c r="S517" s="242"/>
      <c r="T517" s="279"/>
      <c r="U517" s="242"/>
      <c r="V517" s="143"/>
      <c r="W517" s="239"/>
      <c r="X517" s="239"/>
      <c r="Y517" s="143"/>
      <c r="Z517" s="143"/>
      <c r="AA517" s="143"/>
      <c r="AB517" s="239"/>
      <c r="AC517" s="143"/>
      <c r="AD517" s="143"/>
      <c r="AE517" s="239"/>
      <c r="AF517" s="239"/>
      <c r="AG517" s="239"/>
      <c r="AH517" s="241"/>
      <c r="AI517" s="239" t="str">
        <f t="shared" ca="1" si="126"/>
        <v/>
      </c>
      <c r="AJ517" s="239" t="str">
        <f t="shared" si="127"/>
        <v/>
      </c>
      <c r="AK517" s="241"/>
      <c r="AL517" s="244"/>
      <c r="AM517" s="239"/>
      <c r="AN517" s="241"/>
      <c r="AO517" s="239"/>
      <c r="AP517" s="245"/>
      <c r="AQ517" s="141"/>
    </row>
    <row r="518" spans="1:43" ht="12.75" hidden="1" x14ac:dyDescent="0.25">
      <c r="A518" s="238"/>
      <c r="B518" s="239"/>
      <c r="C518" s="144"/>
      <c r="D518" s="239"/>
      <c r="E518" s="239"/>
      <c r="F518" s="239"/>
      <c r="G518" s="240"/>
      <c r="H518" s="149">
        <f>MONTH(Table1[[#This Row],[Received Date]])</f>
        <v>1</v>
      </c>
      <c r="I518" s="149">
        <f>YEAR(Table1[[#This Row],[Received Date]])</f>
        <v>1900</v>
      </c>
      <c r="J518" s="239"/>
      <c r="K518" s="239"/>
      <c r="L518" s="239" t="str">
        <f t="shared" si="128"/>
        <v>Other</v>
      </c>
      <c r="M518" s="239"/>
      <c r="N518" s="239"/>
      <c r="O518" s="239" t="str">
        <f t="shared" si="122"/>
        <v/>
      </c>
      <c r="P518" s="242" t="str">
        <f t="shared" si="123"/>
        <v/>
      </c>
      <c r="Q518" s="242" t="str">
        <f t="shared" si="124"/>
        <v/>
      </c>
      <c r="R518" s="243" t="str">
        <f t="shared" si="125"/>
        <v>count</v>
      </c>
      <c r="S518" s="242"/>
      <c r="T518" s="279"/>
      <c r="U518" s="242"/>
      <c r="V518" s="143"/>
      <c r="W518" s="239"/>
      <c r="X518" s="239"/>
      <c r="Y518" s="143"/>
      <c r="Z518" s="143"/>
      <c r="AA518" s="143"/>
      <c r="AB518" s="239"/>
      <c r="AC518" s="143"/>
      <c r="AD518" s="143"/>
      <c r="AE518" s="239"/>
      <c r="AF518" s="239"/>
      <c r="AG518" s="239"/>
      <c r="AH518" s="241"/>
      <c r="AI518" s="239" t="str">
        <f t="shared" ca="1" si="126"/>
        <v/>
      </c>
      <c r="AJ518" s="239" t="str">
        <f t="shared" si="127"/>
        <v/>
      </c>
      <c r="AK518" s="241"/>
      <c r="AL518" s="244"/>
      <c r="AM518" s="239"/>
      <c r="AN518" s="241"/>
      <c r="AO518" s="239"/>
      <c r="AP518" s="245"/>
      <c r="AQ518" s="141"/>
    </row>
    <row r="519" spans="1:43" ht="12.75" hidden="1" x14ac:dyDescent="0.25">
      <c r="A519" s="238"/>
      <c r="B519" s="239"/>
      <c r="C519" s="144"/>
      <c r="D519" s="239"/>
      <c r="E519" s="239"/>
      <c r="F519" s="239"/>
      <c r="G519" s="240"/>
      <c r="H519" s="149">
        <f>MONTH(Table1[[#This Row],[Received Date]])</f>
        <v>1</v>
      </c>
      <c r="I519" s="149">
        <f>YEAR(Table1[[#This Row],[Received Date]])</f>
        <v>1900</v>
      </c>
      <c r="J519" s="239"/>
      <c r="K519" s="239"/>
      <c r="L519" s="239" t="str">
        <f t="shared" si="128"/>
        <v>Other</v>
      </c>
      <c r="M519" s="239"/>
      <c r="N519" s="239"/>
      <c r="O519" s="239" t="str">
        <f t="shared" si="122"/>
        <v/>
      </c>
      <c r="P519" s="242" t="str">
        <f t="shared" si="123"/>
        <v/>
      </c>
      <c r="Q519" s="242" t="str">
        <f t="shared" si="124"/>
        <v/>
      </c>
      <c r="R519" s="243" t="str">
        <f t="shared" si="125"/>
        <v>count</v>
      </c>
      <c r="S519" s="242"/>
      <c r="T519" s="279"/>
      <c r="U519" s="242"/>
      <c r="V519" s="143"/>
      <c r="W519" s="239"/>
      <c r="X519" s="239"/>
      <c r="Y519" s="143"/>
      <c r="Z519" s="143"/>
      <c r="AA519" s="143"/>
      <c r="AB519" s="239"/>
      <c r="AC519" s="143"/>
      <c r="AD519" s="143"/>
      <c r="AE519" s="239"/>
      <c r="AF519" s="239"/>
      <c r="AG519" s="239"/>
      <c r="AH519" s="241"/>
      <c r="AI519" s="239" t="str">
        <f t="shared" ca="1" si="126"/>
        <v/>
      </c>
      <c r="AJ519" s="239" t="str">
        <f t="shared" si="127"/>
        <v/>
      </c>
      <c r="AK519" s="241"/>
      <c r="AL519" s="244"/>
      <c r="AM519" s="239"/>
      <c r="AN519" s="241"/>
      <c r="AO519" s="239"/>
      <c r="AP519" s="245"/>
      <c r="AQ519" s="141"/>
    </row>
    <row r="520" spans="1:43" ht="12.75" hidden="1" x14ac:dyDescent="0.25">
      <c r="A520" s="238"/>
      <c r="B520" s="239"/>
      <c r="C520" s="144"/>
      <c r="D520" s="239"/>
      <c r="E520" s="239"/>
      <c r="F520" s="239"/>
      <c r="G520" s="240"/>
      <c r="H520" s="149">
        <f>MONTH(Table1[[#This Row],[Received Date]])</f>
        <v>1</v>
      </c>
      <c r="I520" s="149">
        <f>YEAR(Table1[[#This Row],[Received Date]])</f>
        <v>1900</v>
      </c>
      <c r="J520" s="239"/>
      <c r="K520" s="239"/>
      <c r="L520" s="239" t="str">
        <f t="shared" si="128"/>
        <v>Other</v>
      </c>
      <c r="M520" s="239"/>
      <c r="N520" s="239"/>
      <c r="O520" s="239" t="str">
        <f t="shared" si="122"/>
        <v/>
      </c>
      <c r="P520" s="242" t="str">
        <f t="shared" si="123"/>
        <v/>
      </c>
      <c r="Q520" s="242" t="str">
        <f t="shared" si="124"/>
        <v/>
      </c>
      <c r="R520" s="243" t="str">
        <f t="shared" si="125"/>
        <v>count</v>
      </c>
      <c r="S520" s="242"/>
      <c r="T520" s="279"/>
      <c r="U520" s="242"/>
      <c r="V520" s="143"/>
      <c r="W520" s="239"/>
      <c r="X520" s="239"/>
      <c r="Y520" s="143"/>
      <c r="Z520" s="143"/>
      <c r="AA520" s="143"/>
      <c r="AB520" s="239"/>
      <c r="AC520" s="143"/>
      <c r="AD520" s="143"/>
      <c r="AE520" s="239"/>
      <c r="AF520" s="239"/>
      <c r="AG520" s="239"/>
      <c r="AH520" s="241"/>
      <c r="AI520" s="239" t="str">
        <f t="shared" ca="1" si="126"/>
        <v/>
      </c>
      <c r="AJ520" s="239" t="str">
        <f t="shared" si="127"/>
        <v/>
      </c>
      <c r="AK520" s="241"/>
      <c r="AL520" s="244"/>
      <c r="AM520" s="239"/>
      <c r="AN520" s="241"/>
      <c r="AO520" s="239"/>
      <c r="AP520" s="245"/>
      <c r="AQ520" s="141"/>
    </row>
    <row r="521" spans="1:43" ht="12.75" hidden="1" x14ac:dyDescent="0.25">
      <c r="A521" s="238"/>
      <c r="B521" s="239"/>
      <c r="C521" s="144"/>
      <c r="D521" s="239"/>
      <c r="E521" s="239"/>
      <c r="F521" s="239"/>
      <c r="G521" s="240"/>
      <c r="H521" s="149">
        <f>MONTH(Table1[[#This Row],[Received Date]])</f>
        <v>1</v>
      </c>
      <c r="I521" s="149">
        <f>YEAR(Table1[[#This Row],[Received Date]])</f>
        <v>1900</v>
      </c>
      <c r="J521" s="239"/>
      <c r="K521" s="239"/>
      <c r="L521" s="239" t="str">
        <f t="shared" si="128"/>
        <v>Other</v>
      </c>
      <c r="M521" s="239"/>
      <c r="N521" s="239"/>
      <c r="O521" s="239" t="str">
        <f t="shared" si="122"/>
        <v/>
      </c>
      <c r="P521" s="242" t="str">
        <f t="shared" si="123"/>
        <v/>
      </c>
      <c r="Q521" s="242" t="str">
        <f t="shared" si="124"/>
        <v/>
      </c>
      <c r="R521" s="243" t="str">
        <f t="shared" si="125"/>
        <v>count</v>
      </c>
      <c r="S521" s="242"/>
      <c r="T521" s="279"/>
      <c r="U521" s="242"/>
      <c r="V521" s="143"/>
      <c r="W521" s="239"/>
      <c r="X521" s="239"/>
      <c r="Y521" s="143"/>
      <c r="Z521" s="143"/>
      <c r="AA521" s="143"/>
      <c r="AB521" s="239"/>
      <c r="AC521" s="143"/>
      <c r="AD521" s="143"/>
      <c r="AE521" s="239"/>
      <c r="AF521" s="239"/>
      <c r="AG521" s="239"/>
      <c r="AH521" s="241"/>
      <c r="AI521" s="239" t="str">
        <f t="shared" ca="1" si="126"/>
        <v/>
      </c>
      <c r="AJ521" s="239" t="str">
        <f t="shared" si="127"/>
        <v/>
      </c>
      <c r="AK521" s="241"/>
      <c r="AL521" s="244"/>
      <c r="AM521" s="239"/>
      <c r="AN521" s="241"/>
      <c r="AO521" s="239"/>
      <c r="AP521" s="245"/>
      <c r="AQ521" s="141"/>
    </row>
    <row r="522" spans="1:43" ht="12.75" hidden="1" x14ac:dyDescent="0.25">
      <c r="A522" s="238"/>
      <c r="B522" s="239"/>
      <c r="C522" s="144"/>
      <c r="D522" s="239"/>
      <c r="E522" s="239"/>
      <c r="F522" s="239"/>
      <c r="G522" s="240"/>
      <c r="H522" s="149">
        <f>MONTH(Table1[[#This Row],[Received Date]])</f>
        <v>1</v>
      </c>
      <c r="I522" s="149">
        <f>YEAR(Table1[[#This Row],[Received Date]])</f>
        <v>1900</v>
      </c>
      <c r="J522" s="239"/>
      <c r="K522" s="239"/>
      <c r="L522" s="239" t="str">
        <f t="shared" si="128"/>
        <v>Other</v>
      </c>
      <c r="M522" s="239"/>
      <c r="N522" s="239"/>
      <c r="O522" s="239" t="str">
        <f t="shared" si="122"/>
        <v/>
      </c>
      <c r="P522" s="242" t="str">
        <f t="shared" si="123"/>
        <v/>
      </c>
      <c r="Q522" s="242" t="str">
        <f t="shared" si="124"/>
        <v/>
      </c>
      <c r="R522" s="243" t="str">
        <f t="shared" si="125"/>
        <v>count</v>
      </c>
      <c r="S522" s="242"/>
      <c r="T522" s="279"/>
      <c r="U522" s="242"/>
      <c r="V522" s="143"/>
      <c r="W522" s="239"/>
      <c r="X522" s="239"/>
      <c r="Y522" s="143"/>
      <c r="Z522" s="143"/>
      <c r="AA522" s="143"/>
      <c r="AB522" s="239"/>
      <c r="AC522" s="143"/>
      <c r="AD522" s="143"/>
      <c r="AE522" s="239"/>
      <c r="AF522" s="239"/>
      <c r="AG522" s="239"/>
      <c r="AH522" s="241"/>
      <c r="AI522" s="239" t="str">
        <f t="shared" ca="1" si="126"/>
        <v/>
      </c>
      <c r="AJ522" s="239" t="str">
        <f t="shared" si="127"/>
        <v/>
      </c>
      <c r="AK522" s="241"/>
      <c r="AL522" s="244"/>
      <c r="AM522" s="239"/>
      <c r="AN522" s="241"/>
      <c r="AO522" s="239"/>
      <c r="AP522" s="245"/>
      <c r="AQ522" s="141"/>
    </row>
    <row r="523" spans="1:43" ht="12.75" hidden="1" x14ac:dyDescent="0.25">
      <c r="A523" s="238"/>
      <c r="B523" s="239"/>
      <c r="C523" s="144"/>
      <c r="D523" s="239"/>
      <c r="E523" s="239"/>
      <c r="F523" s="239"/>
      <c r="G523" s="240"/>
      <c r="H523" s="149">
        <f>MONTH(Table1[[#This Row],[Received Date]])</f>
        <v>1</v>
      </c>
      <c r="I523" s="149">
        <f>YEAR(Table1[[#This Row],[Received Date]])</f>
        <v>1900</v>
      </c>
      <c r="J523" s="239"/>
      <c r="K523" s="239"/>
      <c r="L523" s="239" t="str">
        <f t="shared" si="128"/>
        <v>Other</v>
      </c>
      <c r="M523" s="239"/>
      <c r="N523" s="239"/>
      <c r="O523" s="239" t="str">
        <f t="shared" si="122"/>
        <v/>
      </c>
      <c r="P523" s="242" t="str">
        <f t="shared" si="123"/>
        <v/>
      </c>
      <c r="Q523" s="242" t="str">
        <f t="shared" si="124"/>
        <v/>
      </c>
      <c r="R523" s="243" t="str">
        <f t="shared" si="125"/>
        <v>count</v>
      </c>
      <c r="S523" s="242"/>
      <c r="T523" s="279"/>
      <c r="U523" s="242"/>
      <c r="V523" s="143"/>
      <c r="W523" s="239"/>
      <c r="X523" s="239"/>
      <c r="Y523" s="143"/>
      <c r="Z523" s="143"/>
      <c r="AA523" s="143"/>
      <c r="AB523" s="239"/>
      <c r="AC523" s="143"/>
      <c r="AD523" s="143"/>
      <c r="AE523" s="239"/>
      <c r="AF523" s="239"/>
      <c r="AG523" s="239"/>
      <c r="AH523" s="241"/>
      <c r="AI523" s="239" t="str">
        <f t="shared" ca="1" si="126"/>
        <v/>
      </c>
      <c r="AJ523" s="239" t="str">
        <f t="shared" si="127"/>
        <v/>
      </c>
      <c r="AK523" s="241"/>
      <c r="AL523" s="244"/>
      <c r="AM523" s="239"/>
      <c r="AN523" s="241"/>
      <c r="AO523" s="239"/>
      <c r="AP523" s="245"/>
      <c r="AQ523" s="141"/>
    </row>
    <row r="524" spans="1:43" ht="12.75" hidden="1" x14ac:dyDescent="0.25">
      <c r="A524" s="238"/>
      <c r="B524" s="239"/>
      <c r="C524" s="144"/>
      <c r="D524" s="239"/>
      <c r="E524" s="239"/>
      <c r="F524" s="239"/>
      <c r="G524" s="240"/>
      <c r="H524" s="149">
        <f>MONTH(Table1[[#This Row],[Received Date]])</f>
        <v>1</v>
      </c>
      <c r="I524" s="149">
        <f>YEAR(Table1[[#This Row],[Received Date]])</f>
        <v>1900</v>
      </c>
      <c r="J524" s="239"/>
      <c r="K524" s="239"/>
      <c r="L524" s="239" t="str">
        <f t="shared" si="128"/>
        <v>Other</v>
      </c>
      <c r="M524" s="239"/>
      <c r="N524" s="239"/>
      <c r="O524" s="239" t="str">
        <f t="shared" si="122"/>
        <v/>
      </c>
      <c r="P524" s="242" t="str">
        <f t="shared" si="123"/>
        <v/>
      </c>
      <c r="Q524" s="242" t="str">
        <f t="shared" si="124"/>
        <v/>
      </c>
      <c r="R524" s="243" t="str">
        <f t="shared" si="125"/>
        <v>count</v>
      </c>
      <c r="S524" s="242"/>
      <c r="T524" s="279"/>
      <c r="U524" s="242"/>
      <c r="V524" s="143"/>
      <c r="W524" s="239"/>
      <c r="X524" s="239"/>
      <c r="Y524" s="143"/>
      <c r="Z524" s="143"/>
      <c r="AA524" s="143"/>
      <c r="AB524" s="239"/>
      <c r="AC524" s="143"/>
      <c r="AD524" s="143"/>
      <c r="AE524" s="239"/>
      <c r="AF524" s="239"/>
      <c r="AG524" s="239"/>
      <c r="AH524" s="241"/>
      <c r="AI524" s="239" t="str">
        <f t="shared" ca="1" si="126"/>
        <v/>
      </c>
      <c r="AJ524" s="239" t="str">
        <f t="shared" si="127"/>
        <v/>
      </c>
      <c r="AK524" s="241"/>
      <c r="AL524" s="244"/>
      <c r="AM524" s="239"/>
      <c r="AN524" s="241"/>
      <c r="AO524" s="239"/>
      <c r="AP524" s="245"/>
      <c r="AQ524" s="141"/>
    </row>
    <row r="525" spans="1:43" ht="12.75" hidden="1" x14ac:dyDescent="0.25">
      <c r="A525" s="238"/>
      <c r="B525" s="239"/>
      <c r="C525" s="144"/>
      <c r="D525" s="239"/>
      <c r="E525" s="239"/>
      <c r="F525" s="239"/>
      <c r="G525" s="240"/>
      <c r="H525" s="149">
        <f>MONTH(Table1[[#This Row],[Received Date]])</f>
        <v>1</v>
      </c>
      <c r="I525" s="149">
        <f>YEAR(Table1[[#This Row],[Received Date]])</f>
        <v>1900</v>
      </c>
      <c r="J525" s="239"/>
      <c r="K525" s="239"/>
      <c r="L525" s="239" t="str">
        <f t="shared" si="128"/>
        <v>Other</v>
      </c>
      <c r="M525" s="239"/>
      <c r="N525" s="239"/>
      <c r="O525" s="239" t="str">
        <f t="shared" si="122"/>
        <v/>
      </c>
      <c r="P525" s="242" t="str">
        <f t="shared" si="123"/>
        <v/>
      </c>
      <c r="Q525" s="242" t="str">
        <f t="shared" si="124"/>
        <v/>
      </c>
      <c r="R525" s="243" t="str">
        <f t="shared" si="125"/>
        <v>count</v>
      </c>
      <c r="S525" s="242"/>
      <c r="T525" s="279"/>
      <c r="U525" s="242"/>
      <c r="V525" s="143"/>
      <c r="W525" s="239"/>
      <c r="X525" s="239"/>
      <c r="Y525" s="143"/>
      <c r="Z525" s="143"/>
      <c r="AA525" s="143"/>
      <c r="AB525" s="239"/>
      <c r="AC525" s="143"/>
      <c r="AD525" s="143"/>
      <c r="AE525" s="239"/>
      <c r="AF525" s="239"/>
      <c r="AG525" s="239"/>
      <c r="AH525" s="241"/>
      <c r="AI525" s="239" t="str">
        <f t="shared" ca="1" si="126"/>
        <v/>
      </c>
      <c r="AJ525" s="239" t="str">
        <f t="shared" si="127"/>
        <v/>
      </c>
      <c r="AK525" s="241"/>
      <c r="AL525" s="244"/>
      <c r="AM525" s="239"/>
      <c r="AN525" s="241"/>
      <c r="AO525" s="239"/>
      <c r="AP525" s="245"/>
      <c r="AQ525" s="141"/>
    </row>
    <row r="526" spans="1:43" ht="12.75" hidden="1" x14ac:dyDescent="0.25">
      <c r="A526" s="238"/>
      <c r="B526" s="239"/>
      <c r="C526" s="144"/>
      <c r="D526" s="239"/>
      <c r="E526" s="239"/>
      <c r="F526" s="239"/>
      <c r="G526" s="240"/>
      <c r="H526" s="149">
        <f>MONTH(Table1[[#This Row],[Received Date]])</f>
        <v>1</v>
      </c>
      <c r="I526" s="149">
        <f>YEAR(Table1[[#This Row],[Received Date]])</f>
        <v>1900</v>
      </c>
      <c r="J526" s="239"/>
      <c r="K526" s="239"/>
      <c r="L526" s="239" t="str">
        <f t="shared" si="128"/>
        <v>Other</v>
      </c>
      <c r="M526" s="239"/>
      <c r="N526" s="239"/>
      <c r="O526" s="239" t="str">
        <f t="shared" si="122"/>
        <v/>
      </c>
      <c r="P526" s="242" t="str">
        <f t="shared" si="123"/>
        <v/>
      </c>
      <c r="Q526" s="242" t="str">
        <f t="shared" si="124"/>
        <v/>
      </c>
      <c r="R526" s="243" t="str">
        <f t="shared" si="125"/>
        <v>count</v>
      </c>
      <c r="S526" s="242"/>
      <c r="T526" s="279"/>
      <c r="U526" s="242"/>
      <c r="V526" s="143"/>
      <c r="W526" s="239"/>
      <c r="X526" s="239"/>
      <c r="Y526" s="143"/>
      <c r="Z526" s="143"/>
      <c r="AA526" s="143"/>
      <c r="AB526" s="239"/>
      <c r="AC526" s="143"/>
      <c r="AD526" s="143"/>
      <c r="AE526" s="239"/>
      <c r="AF526" s="239"/>
      <c r="AG526" s="239"/>
      <c r="AH526" s="241"/>
      <c r="AI526" s="239" t="str">
        <f t="shared" ca="1" si="126"/>
        <v/>
      </c>
      <c r="AJ526" s="239" t="str">
        <f t="shared" si="127"/>
        <v/>
      </c>
      <c r="AK526" s="241"/>
      <c r="AL526" s="244"/>
      <c r="AM526" s="239"/>
      <c r="AN526" s="241"/>
      <c r="AO526" s="239"/>
      <c r="AP526" s="245"/>
      <c r="AQ526" s="141"/>
    </row>
    <row r="527" spans="1:43" ht="12.75" hidden="1" x14ac:dyDescent="0.25">
      <c r="A527" s="238"/>
      <c r="B527" s="239"/>
      <c r="C527" s="144"/>
      <c r="D527" s="239"/>
      <c r="E527" s="239"/>
      <c r="F527" s="239"/>
      <c r="G527" s="240"/>
      <c r="H527" s="149">
        <f>MONTH(Table1[[#This Row],[Received Date]])</f>
        <v>1</v>
      </c>
      <c r="I527" s="149">
        <f>YEAR(Table1[[#This Row],[Received Date]])</f>
        <v>1900</v>
      </c>
      <c r="J527" s="239"/>
      <c r="K527" s="239"/>
      <c r="L527" s="239" t="str">
        <f t="shared" si="128"/>
        <v>Other</v>
      </c>
      <c r="M527" s="239"/>
      <c r="N527" s="239"/>
      <c r="O527" s="239" t="str">
        <f t="shared" si="122"/>
        <v/>
      </c>
      <c r="P527" s="242" t="str">
        <f t="shared" si="123"/>
        <v/>
      </c>
      <c r="Q527" s="242" t="str">
        <f t="shared" si="124"/>
        <v/>
      </c>
      <c r="R527" s="243" t="str">
        <f t="shared" si="125"/>
        <v>count</v>
      </c>
      <c r="S527" s="242"/>
      <c r="T527" s="279"/>
      <c r="U527" s="242"/>
      <c r="V527" s="143"/>
      <c r="W527" s="239"/>
      <c r="X527" s="239"/>
      <c r="Y527" s="143"/>
      <c r="Z527" s="143"/>
      <c r="AA527" s="143"/>
      <c r="AB527" s="239"/>
      <c r="AC527" s="143"/>
      <c r="AD527" s="143"/>
      <c r="AE527" s="239"/>
      <c r="AF527" s="239"/>
      <c r="AG527" s="239"/>
      <c r="AH527" s="241"/>
      <c r="AI527" s="239" t="str">
        <f t="shared" ca="1" si="126"/>
        <v/>
      </c>
      <c r="AJ527" s="239" t="str">
        <f t="shared" si="127"/>
        <v/>
      </c>
      <c r="AK527" s="241"/>
      <c r="AL527" s="244"/>
      <c r="AM527" s="239"/>
      <c r="AN527" s="241"/>
      <c r="AO527" s="239"/>
      <c r="AP527" s="245"/>
      <c r="AQ527" s="141"/>
    </row>
    <row r="528" spans="1:43" ht="12.75" hidden="1" x14ac:dyDescent="0.25">
      <c r="A528" s="238"/>
      <c r="B528" s="239"/>
      <c r="C528" s="144"/>
      <c r="D528" s="239"/>
      <c r="E528" s="239"/>
      <c r="F528" s="239"/>
      <c r="G528" s="240"/>
      <c r="H528" s="149">
        <f>MONTH(Table1[[#This Row],[Received Date]])</f>
        <v>1</v>
      </c>
      <c r="I528" s="149">
        <f>YEAR(Table1[[#This Row],[Received Date]])</f>
        <v>1900</v>
      </c>
      <c r="J528" s="239"/>
      <c r="K528" s="239"/>
      <c r="L528" s="239" t="str">
        <f t="shared" si="128"/>
        <v>Other</v>
      </c>
      <c r="M528" s="239"/>
      <c r="N528" s="239"/>
      <c r="O528" s="239" t="str">
        <f t="shared" si="122"/>
        <v/>
      </c>
      <c r="P528" s="242" t="str">
        <f t="shared" si="123"/>
        <v/>
      </c>
      <c r="Q528" s="242" t="str">
        <f t="shared" si="124"/>
        <v/>
      </c>
      <c r="R528" s="243" t="str">
        <f t="shared" si="125"/>
        <v>count</v>
      </c>
      <c r="S528" s="242"/>
      <c r="T528" s="279"/>
      <c r="U528" s="242"/>
      <c r="V528" s="143"/>
      <c r="W528" s="239"/>
      <c r="X528" s="239"/>
      <c r="Y528" s="143"/>
      <c r="Z528" s="143"/>
      <c r="AA528" s="143"/>
      <c r="AB528" s="239"/>
      <c r="AC528" s="143"/>
      <c r="AD528" s="143"/>
      <c r="AE528" s="239"/>
      <c r="AF528" s="239"/>
      <c r="AG528" s="239"/>
      <c r="AH528" s="241"/>
      <c r="AI528" s="239" t="str">
        <f t="shared" ca="1" si="126"/>
        <v/>
      </c>
      <c r="AJ528" s="239" t="str">
        <f t="shared" si="127"/>
        <v/>
      </c>
      <c r="AK528" s="241"/>
      <c r="AL528" s="244"/>
      <c r="AM528" s="239"/>
      <c r="AN528" s="241"/>
      <c r="AO528" s="239"/>
      <c r="AP528" s="245"/>
      <c r="AQ528" s="141"/>
    </row>
    <row r="529" spans="1:43" ht="12.75" hidden="1" x14ac:dyDescent="0.25">
      <c r="A529" s="238"/>
      <c r="B529" s="239"/>
      <c r="C529" s="144"/>
      <c r="D529" s="239"/>
      <c r="E529" s="239"/>
      <c r="F529" s="239"/>
      <c r="G529" s="240"/>
      <c r="H529" s="149">
        <f>MONTH(Table1[[#This Row],[Received Date]])</f>
        <v>1</v>
      </c>
      <c r="I529" s="149">
        <f>YEAR(Table1[[#This Row],[Received Date]])</f>
        <v>1900</v>
      </c>
      <c r="J529" s="239"/>
      <c r="K529" s="239"/>
      <c r="L529" s="239" t="str">
        <f t="shared" si="128"/>
        <v>Other</v>
      </c>
      <c r="M529" s="239"/>
      <c r="N529" s="239"/>
      <c r="O529" s="239" t="str">
        <f t="shared" si="122"/>
        <v/>
      </c>
      <c r="P529" s="242" t="str">
        <f t="shared" si="123"/>
        <v/>
      </c>
      <c r="Q529" s="242" t="str">
        <f t="shared" si="124"/>
        <v/>
      </c>
      <c r="R529" s="243" t="str">
        <f t="shared" si="125"/>
        <v>count</v>
      </c>
      <c r="S529" s="242"/>
      <c r="T529" s="279"/>
      <c r="U529" s="242"/>
      <c r="V529" s="143"/>
      <c r="W529" s="239"/>
      <c r="X529" s="239"/>
      <c r="Y529" s="143"/>
      <c r="Z529" s="143"/>
      <c r="AA529" s="143"/>
      <c r="AB529" s="239"/>
      <c r="AC529" s="143"/>
      <c r="AD529" s="143"/>
      <c r="AE529" s="239"/>
      <c r="AF529" s="239"/>
      <c r="AG529" s="239"/>
      <c r="AH529" s="241"/>
      <c r="AI529" s="239" t="str">
        <f t="shared" ca="1" si="126"/>
        <v/>
      </c>
      <c r="AJ529" s="239" t="str">
        <f t="shared" si="127"/>
        <v/>
      </c>
      <c r="AK529" s="241"/>
      <c r="AL529" s="244"/>
      <c r="AM529" s="239"/>
      <c r="AN529" s="241"/>
      <c r="AO529" s="239"/>
      <c r="AP529" s="245"/>
      <c r="AQ529" s="141"/>
    </row>
    <row r="530" spans="1:43" ht="12.75" hidden="1" x14ac:dyDescent="0.25">
      <c r="A530" s="238"/>
      <c r="B530" s="239"/>
      <c r="C530" s="144"/>
      <c r="D530" s="239"/>
      <c r="E530" s="239"/>
      <c r="F530" s="239"/>
      <c r="G530" s="240"/>
      <c r="H530" s="149">
        <f>MONTH(Table1[[#This Row],[Received Date]])</f>
        <v>1</v>
      </c>
      <c r="I530" s="149">
        <f>YEAR(Table1[[#This Row],[Received Date]])</f>
        <v>1900</v>
      </c>
      <c r="J530" s="239"/>
      <c r="K530" s="239"/>
      <c r="L530" s="239" t="str">
        <f t="shared" si="128"/>
        <v>Other</v>
      </c>
      <c r="M530" s="239"/>
      <c r="N530" s="239"/>
      <c r="O530" s="239" t="str">
        <f t="shared" si="122"/>
        <v/>
      </c>
      <c r="P530" s="242" t="str">
        <f t="shared" si="123"/>
        <v/>
      </c>
      <c r="Q530" s="242" t="str">
        <f t="shared" si="124"/>
        <v/>
      </c>
      <c r="R530" s="243" t="str">
        <f t="shared" si="125"/>
        <v>count</v>
      </c>
      <c r="S530" s="242"/>
      <c r="T530" s="279"/>
      <c r="U530" s="242"/>
      <c r="V530" s="143"/>
      <c r="W530" s="239"/>
      <c r="X530" s="239"/>
      <c r="Y530" s="143"/>
      <c r="Z530" s="143"/>
      <c r="AA530" s="143"/>
      <c r="AB530" s="239"/>
      <c r="AC530" s="143"/>
      <c r="AD530" s="143"/>
      <c r="AE530" s="239"/>
      <c r="AF530" s="239"/>
      <c r="AG530" s="239"/>
      <c r="AH530" s="241"/>
      <c r="AI530" s="239" t="str">
        <f t="shared" ca="1" si="126"/>
        <v/>
      </c>
      <c r="AJ530" s="239" t="str">
        <f t="shared" si="127"/>
        <v/>
      </c>
      <c r="AK530" s="241"/>
      <c r="AL530" s="244"/>
      <c r="AM530" s="239"/>
      <c r="AN530" s="241"/>
      <c r="AO530" s="239"/>
      <c r="AP530" s="245"/>
      <c r="AQ530" s="141"/>
    </row>
    <row r="531" spans="1:43" ht="12.75" hidden="1" x14ac:dyDescent="0.25">
      <c r="A531" s="238"/>
      <c r="B531" s="239"/>
      <c r="C531" s="144"/>
      <c r="D531" s="239"/>
      <c r="E531" s="239"/>
      <c r="F531" s="239"/>
      <c r="G531" s="240"/>
      <c r="H531" s="149">
        <f>MONTH(Table1[[#This Row],[Received Date]])</f>
        <v>1</v>
      </c>
      <c r="I531" s="149">
        <f>YEAR(Table1[[#This Row],[Received Date]])</f>
        <v>1900</v>
      </c>
      <c r="J531" s="239"/>
      <c r="K531" s="239"/>
      <c r="L531" s="239" t="str">
        <f t="shared" si="128"/>
        <v>Other</v>
      </c>
      <c r="M531" s="239"/>
      <c r="N531" s="239"/>
      <c r="O531" s="239" t="str">
        <f t="shared" si="122"/>
        <v/>
      </c>
      <c r="P531" s="242" t="str">
        <f t="shared" si="123"/>
        <v/>
      </c>
      <c r="Q531" s="242" t="str">
        <f t="shared" si="124"/>
        <v/>
      </c>
      <c r="R531" s="243" t="str">
        <f t="shared" si="125"/>
        <v>count</v>
      </c>
      <c r="S531" s="242"/>
      <c r="T531" s="279"/>
      <c r="U531" s="242"/>
      <c r="V531" s="143"/>
      <c r="W531" s="239"/>
      <c r="X531" s="239"/>
      <c r="Y531" s="143"/>
      <c r="Z531" s="143"/>
      <c r="AA531" s="143"/>
      <c r="AB531" s="239"/>
      <c r="AC531" s="143"/>
      <c r="AD531" s="143"/>
      <c r="AE531" s="239"/>
      <c r="AF531" s="239"/>
      <c r="AG531" s="239"/>
      <c r="AH531" s="241"/>
      <c r="AI531" s="239" t="str">
        <f t="shared" ca="1" si="126"/>
        <v/>
      </c>
      <c r="AJ531" s="239" t="str">
        <f t="shared" si="127"/>
        <v/>
      </c>
      <c r="AK531" s="241"/>
      <c r="AL531" s="244"/>
      <c r="AM531" s="239"/>
      <c r="AN531" s="241"/>
      <c r="AO531" s="239"/>
      <c r="AP531" s="245"/>
      <c r="AQ531" s="141"/>
    </row>
    <row r="532" spans="1:43" ht="12.75" hidden="1" x14ac:dyDescent="0.25">
      <c r="A532" s="238"/>
      <c r="B532" s="239"/>
      <c r="C532" s="144"/>
      <c r="D532" s="239"/>
      <c r="E532" s="239"/>
      <c r="F532" s="239"/>
      <c r="G532" s="240"/>
      <c r="H532" s="149">
        <f>MONTH(Table1[[#This Row],[Received Date]])</f>
        <v>1</v>
      </c>
      <c r="I532" s="149">
        <f>YEAR(Table1[[#This Row],[Received Date]])</f>
        <v>1900</v>
      </c>
      <c r="J532" s="239"/>
      <c r="K532" s="239"/>
      <c r="L532" s="239" t="str">
        <f t="shared" si="128"/>
        <v>Other</v>
      </c>
      <c r="M532" s="239"/>
      <c r="N532" s="239"/>
      <c r="O532" s="239" t="str">
        <f t="shared" si="122"/>
        <v/>
      </c>
      <c r="P532" s="242" t="str">
        <f t="shared" si="123"/>
        <v/>
      </c>
      <c r="Q532" s="242" t="str">
        <f t="shared" si="124"/>
        <v/>
      </c>
      <c r="R532" s="243" t="str">
        <f t="shared" si="125"/>
        <v>count</v>
      </c>
      <c r="S532" s="242"/>
      <c r="T532" s="279"/>
      <c r="U532" s="242"/>
      <c r="V532" s="143"/>
      <c r="W532" s="239"/>
      <c r="X532" s="239"/>
      <c r="Y532" s="143"/>
      <c r="Z532" s="143"/>
      <c r="AA532" s="143"/>
      <c r="AB532" s="239"/>
      <c r="AC532" s="143"/>
      <c r="AD532" s="143"/>
      <c r="AE532" s="239"/>
      <c r="AF532" s="239"/>
      <c r="AG532" s="239"/>
      <c r="AH532" s="241"/>
      <c r="AI532" s="239" t="str">
        <f t="shared" ca="1" si="126"/>
        <v/>
      </c>
      <c r="AJ532" s="239" t="str">
        <f t="shared" si="127"/>
        <v/>
      </c>
      <c r="AK532" s="241"/>
      <c r="AL532" s="244"/>
      <c r="AM532" s="239"/>
      <c r="AN532" s="241"/>
      <c r="AO532" s="239"/>
      <c r="AP532" s="245"/>
      <c r="AQ532" s="141"/>
    </row>
    <row r="533" spans="1:43" ht="12.75" hidden="1" x14ac:dyDescent="0.25">
      <c r="A533" s="238"/>
      <c r="B533" s="239"/>
      <c r="C533" s="144"/>
      <c r="D533" s="239"/>
      <c r="E533" s="239"/>
      <c r="F533" s="239"/>
      <c r="G533" s="240"/>
      <c r="H533" s="149">
        <f>MONTH(Table1[[#This Row],[Received Date]])</f>
        <v>1</v>
      </c>
      <c r="I533" s="149">
        <f>YEAR(Table1[[#This Row],[Received Date]])</f>
        <v>1900</v>
      </c>
      <c r="J533" s="239"/>
      <c r="K533" s="239"/>
      <c r="L533" s="239" t="str">
        <f t="shared" si="128"/>
        <v>Other</v>
      </c>
      <c r="M533" s="239"/>
      <c r="N533" s="239"/>
      <c r="O533" s="239" t="str">
        <f t="shared" si="122"/>
        <v/>
      </c>
      <c r="P533" s="242" t="str">
        <f t="shared" si="123"/>
        <v/>
      </c>
      <c r="Q533" s="242" t="str">
        <f t="shared" si="124"/>
        <v/>
      </c>
      <c r="R533" s="243" t="str">
        <f t="shared" si="125"/>
        <v>count</v>
      </c>
      <c r="S533" s="242"/>
      <c r="T533" s="279"/>
      <c r="U533" s="242"/>
      <c r="V533" s="143"/>
      <c r="W533" s="239"/>
      <c r="X533" s="239"/>
      <c r="Y533" s="143"/>
      <c r="Z533" s="143"/>
      <c r="AA533" s="143"/>
      <c r="AB533" s="239"/>
      <c r="AC533" s="143"/>
      <c r="AD533" s="143"/>
      <c r="AE533" s="239"/>
      <c r="AF533" s="239"/>
      <c r="AG533" s="239"/>
      <c r="AH533" s="241"/>
      <c r="AI533" s="239" t="str">
        <f t="shared" ca="1" si="126"/>
        <v/>
      </c>
      <c r="AJ533" s="239" t="str">
        <f t="shared" si="127"/>
        <v/>
      </c>
      <c r="AK533" s="241"/>
      <c r="AL533" s="244"/>
      <c r="AM533" s="239"/>
      <c r="AN533" s="241"/>
      <c r="AO533" s="239"/>
      <c r="AP533" s="245"/>
      <c r="AQ533" s="141"/>
    </row>
    <row r="534" spans="1:43" ht="12.75" hidden="1" x14ac:dyDescent="0.25">
      <c r="A534" s="238"/>
      <c r="B534" s="239"/>
      <c r="C534" s="144"/>
      <c r="D534" s="239"/>
      <c r="E534" s="239"/>
      <c r="F534" s="239"/>
      <c r="G534" s="240"/>
      <c r="H534" s="149">
        <f>MONTH(Table1[[#This Row],[Received Date]])</f>
        <v>1</v>
      </c>
      <c r="I534" s="149">
        <f>YEAR(Table1[[#This Row],[Received Date]])</f>
        <v>1900</v>
      </c>
      <c r="J534" s="239"/>
      <c r="K534" s="239"/>
      <c r="L534" s="239" t="str">
        <f t="shared" si="128"/>
        <v>Other</v>
      </c>
      <c r="M534" s="239"/>
      <c r="N534" s="239"/>
      <c r="O534" s="239" t="str">
        <f t="shared" si="122"/>
        <v/>
      </c>
      <c r="P534" s="242" t="str">
        <f t="shared" si="123"/>
        <v/>
      </c>
      <c r="Q534" s="242" t="str">
        <f t="shared" si="124"/>
        <v/>
      </c>
      <c r="R534" s="243" t="str">
        <f t="shared" si="125"/>
        <v>count</v>
      </c>
      <c r="S534" s="242"/>
      <c r="T534" s="279"/>
      <c r="U534" s="242"/>
      <c r="V534" s="143"/>
      <c r="W534" s="239"/>
      <c r="X534" s="239"/>
      <c r="Y534" s="143"/>
      <c r="Z534" s="143"/>
      <c r="AA534" s="143"/>
      <c r="AB534" s="239"/>
      <c r="AC534" s="143"/>
      <c r="AD534" s="143"/>
      <c r="AE534" s="239"/>
      <c r="AF534" s="239"/>
      <c r="AG534" s="239"/>
      <c r="AH534" s="241"/>
      <c r="AI534" s="239" t="str">
        <f t="shared" ca="1" si="126"/>
        <v/>
      </c>
      <c r="AJ534" s="239" t="str">
        <f t="shared" si="127"/>
        <v/>
      </c>
      <c r="AK534" s="241"/>
      <c r="AL534" s="244"/>
      <c r="AM534" s="239"/>
      <c r="AN534" s="241"/>
      <c r="AO534" s="239"/>
      <c r="AP534" s="245"/>
      <c r="AQ534" s="141"/>
    </row>
    <row r="535" spans="1:43" ht="12.75" hidden="1" x14ac:dyDescent="0.25">
      <c r="A535" s="238"/>
      <c r="B535" s="239"/>
      <c r="C535" s="144"/>
      <c r="D535" s="239"/>
      <c r="E535" s="239"/>
      <c r="F535" s="239"/>
      <c r="G535" s="240"/>
      <c r="H535" s="149">
        <f>MONTH(Table1[[#This Row],[Received Date]])</f>
        <v>1</v>
      </c>
      <c r="I535" s="149">
        <f>YEAR(Table1[[#This Row],[Received Date]])</f>
        <v>1900</v>
      </c>
      <c r="J535" s="239"/>
      <c r="K535" s="239"/>
      <c r="L535" s="239" t="str">
        <f t="shared" si="128"/>
        <v>Other</v>
      </c>
      <c r="M535" s="239"/>
      <c r="N535" s="239"/>
      <c r="O535" s="239" t="str">
        <f t="shared" si="122"/>
        <v/>
      </c>
      <c r="P535" s="242" t="str">
        <f t="shared" si="123"/>
        <v/>
      </c>
      <c r="Q535" s="242" t="str">
        <f t="shared" si="124"/>
        <v/>
      </c>
      <c r="R535" s="243" t="str">
        <f t="shared" si="125"/>
        <v>count</v>
      </c>
      <c r="S535" s="242"/>
      <c r="T535" s="279"/>
      <c r="U535" s="242"/>
      <c r="V535" s="143"/>
      <c r="W535" s="239"/>
      <c r="X535" s="239"/>
      <c r="Y535" s="143"/>
      <c r="Z535" s="143"/>
      <c r="AA535" s="143"/>
      <c r="AB535" s="239"/>
      <c r="AC535" s="143"/>
      <c r="AD535" s="143"/>
      <c r="AE535" s="239"/>
      <c r="AF535" s="239"/>
      <c r="AG535" s="239"/>
      <c r="AH535" s="241"/>
      <c r="AI535" s="239" t="str">
        <f t="shared" ca="1" si="126"/>
        <v/>
      </c>
      <c r="AJ535" s="239" t="str">
        <f t="shared" si="127"/>
        <v/>
      </c>
      <c r="AK535" s="241"/>
      <c r="AL535" s="244"/>
      <c r="AM535" s="239"/>
      <c r="AN535" s="241"/>
      <c r="AO535" s="239"/>
      <c r="AP535" s="245"/>
      <c r="AQ535" s="141"/>
    </row>
    <row r="536" spans="1:43" ht="12.75" hidden="1" x14ac:dyDescent="0.25">
      <c r="A536" s="238"/>
      <c r="B536" s="239"/>
      <c r="C536" s="144"/>
      <c r="D536" s="239"/>
      <c r="E536" s="239"/>
      <c r="F536" s="239"/>
      <c r="G536" s="240"/>
      <c r="H536" s="149">
        <f>MONTH(Table1[[#This Row],[Received Date]])</f>
        <v>1</v>
      </c>
      <c r="I536" s="149">
        <f>YEAR(Table1[[#This Row],[Received Date]])</f>
        <v>1900</v>
      </c>
      <c r="J536" s="239"/>
      <c r="K536" s="239"/>
      <c r="L536" s="239" t="str">
        <f t="shared" si="128"/>
        <v>Other</v>
      </c>
      <c r="M536" s="239"/>
      <c r="N536" s="239"/>
      <c r="O536" s="239" t="str">
        <f t="shared" si="122"/>
        <v/>
      </c>
      <c r="P536" s="242" t="str">
        <f t="shared" si="123"/>
        <v/>
      </c>
      <c r="Q536" s="242" t="str">
        <f t="shared" si="124"/>
        <v/>
      </c>
      <c r="R536" s="243" t="str">
        <f t="shared" si="125"/>
        <v>count</v>
      </c>
      <c r="S536" s="242"/>
      <c r="T536" s="279"/>
      <c r="U536" s="242"/>
      <c r="V536" s="143"/>
      <c r="W536" s="239"/>
      <c r="X536" s="239"/>
      <c r="Y536" s="143"/>
      <c r="Z536" s="143"/>
      <c r="AA536" s="143"/>
      <c r="AB536" s="239"/>
      <c r="AC536" s="143"/>
      <c r="AD536" s="143"/>
      <c r="AE536" s="239"/>
      <c r="AF536" s="239"/>
      <c r="AG536" s="239"/>
      <c r="AH536" s="241"/>
      <c r="AI536" s="239" t="str">
        <f t="shared" ca="1" si="126"/>
        <v/>
      </c>
      <c r="AJ536" s="239" t="str">
        <f t="shared" si="127"/>
        <v/>
      </c>
      <c r="AK536" s="241"/>
      <c r="AL536" s="244"/>
      <c r="AM536" s="239"/>
      <c r="AN536" s="241"/>
      <c r="AO536" s="239"/>
      <c r="AP536" s="245"/>
      <c r="AQ536" s="141"/>
    </row>
    <row r="537" spans="1:43" ht="12.75" hidden="1" x14ac:dyDescent="0.25">
      <c r="A537" s="238"/>
      <c r="B537" s="239"/>
      <c r="C537" s="144"/>
      <c r="D537" s="239"/>
      <c r="E537" s="239"/>
      <c r="F537" s="239"/>
      <c r="G537" s="240"/>
      <c r="H537" s="149">
        <f>MONTH(Table1[[#This Row],[Received Date]])</f>
        <v>1</v>
      </c>
      <c r="I537" s="149">
        <f>YEAR(Table1[[#This Row],[Received Date]])</f>
        <v>1900</v>
      </c>
      <c r="J537" s="239"/>
      <c r="K537" s="239"/>
      <c r="L537" s="239" t="str">
        <f t="shared" si="128"/>
        <v>Other</v>
      </c>
      <c r="M537" s="239"/>
      <c r="N537" s="239"/>
      <c r="O537" s="239" t="str">
        <f t="shared" si="122"/>
        <v/>
      </c>
      <c r="P537" s="242" t="str">
        <f t="shared" si="123"/>
        <v/>
      </c>
      <c r="Q537" s="242" t="str">
        <f t="shared" si="124"/>
        <v/>
      </c>
      <c r="R537" s="243" t="str">
        <f t="shared" si="125"/>
        <v>count</v>
      </c>
      <c r="S537" s="242"/>
      <c r="T537" s="279"/>
      <c r="U537" s="242"/>
      <c r="V537" s="143"/>
      <c r="W537" s="239"/>
      <c r="X537" s="239"/>
      <c r="Y537" s="143"/>
      <c r="Z537" s="143"/>
      <c r="AA537" s="143"/>
      <c r="AB537" s="239"/>
      <c r="AC537" s="143"/>
      <c r="AD537" s="143"/>
      <c r="AE537" s="239"/>
      <c r="AF537" s="239"/>
      <c r="AG537" s="239"/>
      <c r="AH537" s="241"/>
      <c r="AI537" s="239" t="str">
        <f t="shared" ca="1" si="126"/>
        <v/>
      </c>
      <c r="AJ537" s="239" t="str">
        <f t="shared" si="127"/>
        <v/>
      </c>
      <c r="AK537" s="241"/>
      <c r="AL537" s="244"/>
      <c r="AM537" s="239"/>
      <c r="AN537" s="241"/>
      <c r="AO537" s="239"/>
      <c r="AP537" s="245"/>
      <c r="AQ537" s="141"/>
    </row>
    <row r="538" spans="1:43" ht="12.75" hidden="1" x14ac:dyDescent="0.25">
      <c r="A538" s="238"/>
      <c r="B538" s="239"/>
      <c r="C538" s="144"/>
      <c r="D538" s="239"/>
      <c r="E538" s="239"/>
      <c r="F538" s="239"/>
      <c r="G538" s="240"/>
      <c r="H538" s="149">
        <f>MONTH(Table1[[#This Row],[Received Date]])</f>
        <v>1</v>
      </c>
      <c r="I538" s="149">
        <f>YEAR(Table1[[#This Row],[Received Date]])</f>
        <v>1900</v>
      </c>
      <c r="J538" s="239"/>
      <c r="K538" s="239"/>
      <c r="L538" s="239" t="str">
        <f t="shared" si="128"/>
        <v>Other</v>
      </c>
      <c r="M538" s="239"/>
      <c r="N538" s="239"/>
      <c r="O538" s="239" t="str">
        <f t="shared" si="122"/>
        <v/>
      </c>
      <c r="P538" s="242" t="str">
        <f t="shared" si="123"/>
        <v/>
      </c>
      <c r="Q538" s="242" t="str">
        <f t="shared" si="124"/>
        <v/>
      </c>
      <c r="R538" s="243" t="str">
        <f t="shared" si="125"/>
        <v>count</v>
      </c>
      <c r="S538" s="242"/>
      <c r="T538" s="279"/>
      <c r="U538" s="242"/>
      <c r="V538" s="143"/>
      <c r="W538" s="239"/>
      <c r="X538" s="239"/>
      <c r="Y538" s="143"/>
      <c r="Z538" s="143"/>
      <c r="AA538" s="143"/>
      <c r="AB538" s="239"/>
      <c r="AC538" s="143"/>
      <c r="AD538" s="143"/>
      <c r="AE538" s="239"/>
      <c r="AF538" s="239"/>
      <c r="AG538" s="239"/>
      <c r="AH538" s="241"/>
      <c r="AI538" s="239" t="str">
        <f t="shared" ca="1" si="126"/>
        <v/>
      </c>
      <c r="AJ538" s="239" t="str">
        <f t="shared" si="127"/>
        <v/>
      </c>
      <c r="AK538" s="241"/>
      <c r="AL538" s="244"/>
      <c r="AM538" s="239"/>
      <c r="AN538" s="241"/>
      <c r="AO538" s="239"/>
      <c r="AP538" s="245"/>
      <c r="AQ538" s="141"/>
    </row>
    <row r="539" spans="1:43" ht="12.75" hidden="1" x14ac:dyDescent="0.25">
      <c r="A539" s="238"/>
      <c r="B539" s="239"/>
      <c r="C539" s="144"/>
      <c r="D539" s="239"/>
      <c r="E539" s="239"/>
      <c r="F539" s="239"/>
      <c r="G539" s="240"/>
      <c r="H539" s="149">
        <f>MONTH(Table1[[#This Row],[Received Date]])</f>
        <v>1</v>
      </c>
      <c r="I539" s="149">
        <f>YEAR(Table1[[#This Row],[Received Date]])</f>
        <v>1900</v>
      </c>
      <c r="J539" s="239"/>
      <c r="K539" s="239"/>
      <c r="L539" s="239" t="str">
        <f t="shared" si="128"/>
        <v>Other</v>
      </c>
      <c r="M539" s="239"/>
      <c r="N539" s="239"/>
      <c r="O539" s="239" t="str">
        <f t="shared" si="122"/>
        <v/>
      </c>
      <c r="P539" s="242" t="str">
        <f t="shared" si="123"/>
        <v/>
      </c>
      <c r="Q539" s="242" t="str">
        <f t="shared" si="124"/>
        <v/>
      </c>
      <c r="R539" s="243" t="str">
        <f t="shared" si="125"/>
        <v>count</v>
      </c>
      <c r="S539" s="242"/>
      <c r="T539" s="279"/>
      <c r="U539" s="242"/>
      <c r="V539" s="143"/>
      <c r="W539" s="239"/>
      <c r="X539" s="239"/>
      <c r="Y539" s="143"/>
      <c r="Z539" s="143"/>
      <c r="AA539" s="143"/>
      <c r="AB539" s="239"/>
      <c r="AC539" s="143"/>
      <c r="AD539" s="143"/>
      <c r="AE539" s="239"/>
      <c r="AF539" s="239"/>
      <c r="AG539" s="239"/>
      <c r="AH539" s="241"/>
      <c r="AI539" s="239" t="str">
        <f t="shared" ca="1" si="126"/>
        <v/>
      </c>
      <c r="AJ539" s="239" t="str">
        <f t="shared" si="127"/>
        <v/>
      </c>
      <c r="AK539" s="241"/>
      <c r="AL539" s="244"/>
      <c r="AM539" s="239"/>
      <c r="AN539" s="241"/>
      <c r="AO539" s="239"/>
      <c r="AP539" s="245"/>
      <c r="AQ539" s="141"/>
    </row>
    <row r="540" spans="1:43" ht="12.75" hidden="1" x14ac:dyDescent="0.25">
      <c r="A540" s="238"/>
      <c r="B540" s="239"/>
      <c r="C540" s="144"/>
      <c r="D540" s="239"/>
      <c r="E540" s="239"/>
      <c r="F540" s="239"/>
      <c r="G540" s="240"/>
      <c r="H540" s="149">
        <f>MONTH(Table1[[#This Row],[Received Date]])</f>
        <v>1</v>
      </c>
      <c r="I540" s="149">
        <f>YEAR(Table1[[#This Row],[Received Date]])</f>
        <v>1900</v>
      </c>
      <c r="J540" s="239"/>
      <c r="K540" s="239"/>
      <c r="L540" s="239" t="str">
        <f t="shared" si="128"/>
        <v>Other</v>
      </c>
      <c r="M540" s="239"/>
      <c r="N540" s="239"/>
      <c r="O540" s="239" t="str">
        <f t="shared" si="122"/>
        <v/>
      </c>
      <c r="P540" s="242" t="str">
        <f t="shared" si="123"/>
        <v/>
      </c>
      <c r="Q540" s="242" t="str">
        <f t="shared" si="124"/>
        <v/>
      </c>
      <c r="R540" s="243" t="str">
        <f t="shared" si="125"/>
        <v>count</v>
      </c>
      <c r="S540" s="242"/>
      <c r="T540" s="279"/>
      <c r="U540" s="242"/>
      <c r="V540" s="143"/>
      <c r="W540" s="239"/>
      <c r="X540" s="239"/>
      <c r="Y540" s="143"/>
      <c r="Z540" s="143"/>
      <c r="AA540" s="143"/>
      <c r="AB540" s="239"/>
      <c r="AC540" s="143"/>
      <c r="AD540" s="143"/>
      <c r="AE540" s="239"/>
      <c r="AF540" s="239"/>
      <c r="AG540" s="239"/>
      <c r="AH540" s="241"/>
      <c r="AI540" s="239" t="str">
        <f t="shared" ca="1" si="126"/>
        <v/>
      </c>
      <c r="AJ540" s="239" t="str">
        <f t="shared" si="127"/>
        <v/>
      </c>
      <c r="AK540" s="241"/>
      <c r="AL540" s="244"/>
      <c r="AM540" s="239"/>
      <c r="AN540" s="241"/>
      <c r="AO540" s="239"/>
      <c r="AP540" s="245"/>
      <c r="AQ540" s="141"/>
    </row>
    <row r="541" spans="1:43" ht="12.75" hidden="1" x14ac:dyDescent="0.25">
      <c r="A541" s="238"/>
      <c r="B541" s="239"/>
      <c r="C541" s="144"/>
      <c r="D541" s="239"/>
      <c r="E541" s="239"/>
      <c r="F541" s="239"/>
      <c r="G541" s="240"/>
      <c r="H541" s="149">
        <f>MONTH(Table1[[#This Row],[Received Date]])</f>
        <v>1</v>
      </c>
      <c r="I541" s="149">
        <f>YEAR(Table1[[#This Row],[Received Date]])</f>
        <v>1900</v>
      </c>
      <c r="J541" s="239"/>
      <c r="K541" s="239"/>
      <c r="L541" s="239" t="str">
        <f t="shared" si="128"/>
        <v>Other</v>
      </c>
      <c r="M541" s="239"/>
      <c r="N541" s="239"/>
      <c r="O541" s="239" t="str">
        <f t="shared" si="122"/>
        <v/>
      </c>
      <c r="P541" s="242" t="str">
        <f t="shared" si="123"/>
        <v/>
      </c>
      <c r="Q541" s="242" t="str">
        <f t="shared" si="124"/>
        <v/>
      </c>
      <c r="R541" s="243" t="str">
        <f t="shared" si="125"/>
        <v>count</v>
      </c>
      <c r="S541" s="242"/>
      <c r="T541" s="279"/>
      <c r="U541" s="242"/>
      <c r="V541" s="143"/>
      <c r="W541" s="239"/>
      <c r="X541" s="239"/>
      <c r="Y541" s="143"/>
      <c r="Z541" s="143"/>
      <c r="AA541" s="143"/>
      <c r="AB541" s="239"/>
      <c r="AC541" s="143"/>
      <c r="AD541" s="143"/>
      <c r="AE541" s="239"/>
      <c r="AF541" s="239"/>
      <c r="AG541" s="239"/>
      <c r="AH541" s="241"/>
      <c r="AI541" s="239" t="str">
        <f t="shared" ca="1" si="126"/>
        <v/>
      </c>
      <c r="AJ541" s="239" t="str">
        <f t="shared" si="127"/>
        <v/>
      </c>
      <c r="AK541" s="241"/>
      <c r="AL541" s="244"/>
      <c r="AM541" s="239"/>
      <c r="AN541" s="241"/>
      <c r="AO541" s="239"/>
      <c r="AP541" s="245"/>
      <c r="AQ541" s="141"/>
    </row>
    <row r="542" spans="1:43" ht="12.75" hidden="1" x14ac:dyDescent="0.25">
      <c r="A542" s="238"/>
      <c r="B542" s="239"/>
      <c r="C542" s="144"/>
      <c r="D542" s="239"/>
      <c r="E542" s="239"/>
      <c r="F542" s="239"/>
      <c r="G542" s="240"/>
      <c r="H542" s="149">
        <f>MONTH(Table1[[#This Row],[Received Date]])</f>
        <v>1</v>
      </c>
      <c r="I542" s="149">
        <f>YEAR(Table1[[#This Row],[Received Date]])</f>
        <v>1900</v>
      </c>
      <c r="J542" s="239"/>
      <c r="K542" s="239"/>
      <c r="L542" s="239" t="str">
        <f t="shared" si="128"/>
        <v>Other</v>
      </c>
      <c r="M542" s="239"/>
      <c r="N542" s="239"/>
      <c r="O542" s="239" t="str">
        <f t="shared" si="122"/>
        <v/>
      </c>
      <c r="P542" s="242" t="str">
        <f t="shared" si="123"/>
        <v/>
      </c>
      <c r="Q542" s="242" t="str">
        <f t="shared" si="124"/>
        <v/>
      </c>
      <c r="R542" s="243" t="str">
        <f t="shared" si="125"/>
        <v>count</v>
      </c>
      <c r="S542" s="242"/>
      <c r="T542" s="279"/>
      <c r="U542" s="242"/>
      <c r="V542" s="143"/>
      <c r="W542" s="239"/>
      <c r="X542" s="239"/>
      <c r="Y542" s="143"/>
      <c r="Z542" s="143"/>
      <c r="AA542" s="143"/>
      <c r="AB542" s="239"/>
      <c r="AC542" s="143"/>
      <c r="AD542" s="143"/>
      <c r="AE542" s="239"/>
      <c r="AF542" s="239"/>
      <c r="AG542" s="239"/>
      <c r="AH542" s="241"/>
      <c r="AI542" s="239" t="str">
        <f t="shared" ca="1" si="126"/>
        <v/>
      </c>
      <c r="AJ542" s="239" t="str">
        <f t="shared" si="127"/>
        <v/>
      </c>
      <c r="AK542" s="241"/>
      <c r="AL542" s="244"/>
      <c r="AM542" s="239"/>
      <c r="AN542" s="241"/>
      <c r="AO542" s="239"/>
      <c r="AP542" s="245"/>
      <c r="AQ542" s="141"/>
    </row>
    <row r="543" spans="1:43" ht="12.75" hidden="1" x14ac:dyDescent="0.25">
      <c r="A543" s="238"/>
      <c r="B543" s="239"/>
      <c r="C543" s="144"/>
      <c r="D543" s="239"/>
      <c r="E543" s="239"/>
      <c r="F543" s="239"/>
      <c r="G543" s="240"/>
      <c r="H543" s="149">
        <f>MONTH(Table1[[#This Row],[Received Date]])</f>
        <v>1</v>
      </c>
      <c r="I543" s="149">
        <f>YEAR(Table1[[#This Row],[Received Date]])</f>
        <v>1900</v>
      </c>
      <c r="J543" s="239"/>
      <c r="K543" s="239"/>
      <c r="L543" s="239" t="str">
        <f t="shared" si="128"/>
        <v>Other</v>
      </c>
      <c r="M543" s="239"/>
      <c r="N543" s="239"/>
      <c r="O543" s="239" t="str">
        <f t="shared" si="122"/>
        <v/>
      </c>
      <c r="P543" s="242" t="str">
        <f t="shared" si="123"/>
        <v/>
      </c>
      <c r="Q543" s="242" t="str">
        <f t="shared" si="124"/>
        <v/>
      </c>
      <c r="R543" s="243" t="str">
        <f t="shared" si="125"/>
        <v>count</v>
      </c>
      <c r="S543" s="242"/>
      <c r="T543" s="279"/>
      <c r="U543" s="242"/>
      <c r="V543" s="143"/>
      <c r="W543" s="239"/>
      <c r="X543" s="239"/>
      <c r="Y543" s="143"/>
      <c r="Z543" s="143"/>
      <c r="AA543" s="143"/>
      <c r="AB543" s="239"/>
      <c r="AC543" s="143"/>
      <c r="AD543" s="143"/>
      <c r="AE543" s="239"/>
      <c r="AF543" s="239"/>
      <c r="AG543" s="239"/>
      <c r="AH543" s="241"/>
      <c r="AI543" s="239" t="str">
        <f t="shared" ca="1" si="126"/>
        <v/>
      </c>
      <c r="AJ543" s="239" t="str">
        <f t="shared" si="127"/>
        <v/>
      </c>
      <c r="AK543" s="241"/>
      <c r="AL543" s="244"/>
      <c r="AM543" s="239"/>
      <c r="AN543" s="241"/>
      <c r="AO543" s="239"/>
      <c r="AP543" s="245"/>
      <c r="AQ543" s="141"/>
    </row>
    <row r="544" spans="1:43" ht="12.75" hidden="1" x14ac:dyDescent="0.25">
      <c r="A544" s="238"/>
      <c r="B544" s="239"/>
      <c r="C544" s="144"/>
      <c r="D544" s="239"/>
      <c r="E544" s="239"/>
      <c r="F544" s="239"/>
      <c r="G544" s="240"/>
      <c r="H544" s="149">
        <f>MONTH(Table1[[#This Row],[Received Date]])</f>
        <v>1</v>
      </c>
      <c r="I544" s="149">
        <f>YEAR(Table1[[#This Row],[Received Date]])</f>
        <v>1900</v>
      </c>
      <c r="J544" s="239"/>
      <c r="K544" s="239"/>
      <c r="L544" s="239" t="str">
        <f t="shared" si="128"/>
        <v>Other</v>
      </c>
      <c r="M544" s="239"/>
      <c r="N544" s="239"/>
      <c r="O544" s="239" t="str">
        <f t="shared" si="122"/>
        <v/>
      </c>
      <c r="P544" s="242" t="str">
        <f t="shared" si="123"/>
        <v/>
      </c>
      <c r="Q544" s="242" t="str">
        <f t="shared" si="124"/>
        <v/>
      </c>
      <c r="R544" s="243" t="str">
        <f t="shared" si="125"/>
        <v>count</v>
      </c>
      <c r="S544" s="242"/>
      <c r="T544" s="279"/>
      <c r="U544" s="242"/>
      <c r="V544" s="143"/>
      <c r="W544" s="239"/>
      <c r="X544" s="239"/>
      <c r="Y544" s="143"/>
      <c r="Z544" s="143"/>
      <c r="AA544" s="143"/>
      <c r="AB544" s="239"/>
      <c r="AC544" s="143"/>
      <c r="AD544" s="143"/>
      <c r="AE544" s="239"/>
      <c r="AF544" s="239"/>
      <c r="AG544" s="239"/>
      <c r="AH544" s="241"/>
      <c r="AI544" s="239" t="str">
        <f t="shared" ca="1" si="126"/>
        <v/>
      </c>
      <c r="AJ544" s="239" t="str">
        <f t="shared" si="127"/>
        <v/>
      </c>
      <c r="AK544" s="241"/>
      <c r="AL544" s="244"/>
      <c r="AM544" s="239"/>
      <c r="AN544" s="241"/>
      <c r="AO544" s="239"/>
      <c r="AP544" s="245"/>
      <c r="AQ544" s="141"/>
    </row>
    <row r="545" spans="1:43" ht="12.75" hidden="1" x14ac:dyDescent="0.25">
      <c r="A545" s="238"/>
      <c r="B545" s="239"/>
      <c r="C545" s="144"/>
      <c r="D545" s="239"/>
      <c r="E545" s="239"/>
      <c r="F545" s="239"/>
      <c r="G545" s="240"/>
      <c r="H545" s="149">
        <f>MONTH(Table1[[#This Row],[Received Date]])</f>
        <v>1</v>
      </c>
      <c r="I545" s="149">
        <f>YEAR(Table1[[#This Row],[Received Date]])</f>
        <v>1900</v>
      </c>
      <c r="J545" s="239"/>
      <c r="K545" s="239"/>
      <c r="L545" s="239" t="str">
        <f t="shared" si="128"/>
        <v>Other</v>
      </c>
      <c r="M545" s="239"/>
      <c r="N545" s="239"/>
      <c r="O545" s="239" t="str">
        <f t="shared" si="122"/>
        <v/>
      </c>
      <c r="P545" s="242" t="str">
        <f t="shared" si="123"/>
        <v/>
      </c>
      <c r="Q545" s="242" t="str">
        <f t="shared" si="124"/>
        <v/>
      </c>
      <c r="R545" s="243" t="str">
        <f t="shared" si="125"/>
        <v>count</v>
      </c>
      <c r="S545" s="242"/>
      <c r="T545" s="279"/>
      <c r="U545" s="242"/>
      <c r="V545" s="143"/>
      <c r="W545" s="239"/>
      <c r="X545" s="239"/>
      <c r="Y545" s="143"/>
      <c r="Z545" s="143"/>
      <c r="AA545" s="143"/>
      <c r="AB545" s="239"/>
      <c r="AC545" s="143"/>
      <c r="AD545" s="143"/>
      <c r="AE545" s="239"/>
      <c r="AF545" s="239"/>
      <c r="AG545" s="239"/>
      <c r="AH545" s="241"/>
      <c r="AI545" s="239" t="str">
        <f t="shared" ca="1" si="126"/>
        <v/>
      </c>
      <c r="AJ545" s="239" t="str">
        <f t="shared" si="127"/>
        <v/>
      </c>
      <c r="AK545" s="241"/>
      <c r="AL545" s="244"/>
      <c r="AM545" s="239"/>
      <c r="AN545" s="241"/>
      <c r="AO545" s="239"/>
      <c r="AP545" s="245"/>
      <c r="AQ545" s="141"/>
    </row>
    <row r="546" spans="1:43" ht="12.75" hidden="1" x14ac:dyDescent="0.25">
      <c r="A546" s="238"/>
      <c r="B546" s="239"/>
      <c r="C546" s="144"/>
      <c r="D546" s="239"/>
      <c r="E546" s="239"/>
      <c r="F546" s="239"/>
      <c r="G546" s="240"/>
      <c r="H546" s="149">
        <f>MONTH(Table1[[#This Row],[Received Date]])</f>
        <v>1</v>
      </c>
      <c r="I546" s="149">
        <f>YEAR(Table1[[#This Row],[Received Date]])</f>
        <v>1900</v>
      </c>
      <c r="J546" s="239"/>
      <c r="K546" s="239"/>
      <c r="L546" s="239" t="str">
        <f t="shared" si="128"/>
        <v>Other</v>
      </c>
      <c r="M546" s="239"/>
      <c r="N546" s="239"/>
      <c r="O546" s="239" t="str">
        <f t="shared" si="122"/>
        <v/>
      </c>
      <c r="P546" s="242" t="str">
        <f t="shared" si="123"/>
        <v/>
      </c>
      <c r="Q546" s="242" t="str">
        <f t="shared" si="124"/>
        <v/>
      </c>
      <c r="R546" s="243" t="str">
        <f t="shared" si="125"/>
        <v>count</v>
      </c>
      <c r="S546" s="242"/>
      <c r="T546" s="279"/>
      <c r="U546" s="242"/>
      <c r="V546" s="143"/>
      <c r="W546" s="239"/>
      <c r="X546" s="239"/>
      <c r="Y546" s="143"/>
      <c r="Z546" s="143"/>
      <c r="AA546" s="143"/>
      <c r="AB546" s="239"/>
      <c r="AC546" s="143"/>
      <c r="AD546" s="143"/>
      <c r="AE546" s="239"/>
      <c r="AF546" s="239"/>
      <c r="AG546" s="239"/>
      <c r="AH546" s="241"/>
      <c r="AI546" s="239" t="str">
        <f t="shared" ca="1" si="126"/>
        <v/>
      </c>
      <c r="AJ546" s="239" t="str">
        <f t="shared" si="127"/>
        <v/>
      </c>
      <c r="AK546" s="241"/>
      <c r="AL546" s="244"/>
      <c r="AM546" s="239"/>
      <c r="AN546" s="241"/>
      <c r="AO546" s="239"/>
      <c r="AP546" s="245"/>
      <c r="AQ546" s="141"/>
    </row>
    <row r="547" spans="1:43" ht="12.75" hidden="1" x14ac:dyDescent="0.25">
      <c r="A547" s="238"/>
      <c r="B547" s="239"/>
      <c r="C547" s="144"/>
      <c r="D547" s="239"/>
      <c r="E547" s="239"/>
      <c r="F547" s="239"/>
      <c r="G547" s="240"/>
      <c r="H547" s="149">
        <f>MONTH(Table1[[#This Row],[Received Date]])</f>
        <v>1</v>
      </c>
      <c r="I547" s="149">
        <f>YEAR(Table1[[#This Row],[Received Date]])</f>
        <v>1900</v>
      </c>
      <c r="J547" s="239"/>
      <c r="K547" s="239"/>
      <c r="L547" s="239" t="str">
        <f t="shared" si="128"/>
        <v>Other</v>
      </c>
      <c r="M547" s="239"/>
      <c r="N547" s="239"/>
      <c r="O547" s="239" t="str">
        <f t="shared" si="122"/>
        <v/>
      </c>
      <c r="P547" s="242" t="str">
        <f t="shared" si="123"/>
        <v/>
      </c>
      <c r="Q547" s="242" t="str">
        <f t="shared" si="124"/>
        <v/>
      </c>
      <c r="R547" s="243" t="str">
        <f t="shared" si="125"/>
        <v>count</v>
      </c>
      <c r="S547" s="242"/>
      <c r="T547" s="279"/>
      <c r="U547" s="242"/>
      <c r="V547" s="143"/>
      <c r="W547" s="239"/>
      <c r="X547" s="239"/>
      <c r="Y547" s="143"/>
      <c r="Z547" s="143"/>
      <c r="AA547" s="143"/>
      <c r="AB547" s="239"/>
      <c r="AC547" s="143"/>
      <c r="AD547" s="143"/>
      <c r="AE547" s="239"/>
      <c r="AF547" s="239"/>
      <c r="AG547" s="239"/>
      <c r="AH547" s="241"/>
      <c r="AI547" s="239" t="str">
        <f t="shared" ca="1" si="126"/>
        <v/>
      </c>
      <c r="AJ547" s="239" t="str">
        <f t="shared" si="127"/>
        <v/>
      </c>
      <c r="AK547" s="241"/>
      <c r="AL547" s="244"/>
      <c r="AM547" s="239"/>
      <c r="AN547" s="241"/>
      <c r="AO547" s="239"/>
      <c r="AP547" s="245"/>
      <c r="AQ547" s="141"/>
    </row>
    <row r="548" spans="1:43" ht="12.75" hidden="1" x14ac:dyDescent="0.25">
      <c r="A548" s="238"/>
      <c r="B548" s="239"/>
      <c r="C548" s="144"/>
      <c r="D548" s="239"/>
      <c r="E548" s="239"/>
      <c r="F548" s="239"/>
      <c r="G548" s="240"/>
      <c r="H548" s="149">
        <f>MONTH(Table1[[#This Row],[Received Date]])</f>
        <v>1</v>
      </c>
      <c r="I548" s="149">
        <f>YEAR(Table1[[#This Row],[Received Date]])</f>
        <v>1900</v>
      </c>
      <c r="J548" s="239"/>
      <c r="K548" s="239"/>
      <c r="L548" s="239" t="str">
        <f t="shared" si="128"/>
        <v>Other</v>
      </c>
      <c r="M548" s="239"/>
      <c r="N548" s="239"/>
      <c r="O548" s="239" t="str">
        <f t="shared" si="122"/>
        <v/>
      </c>
      <c r="P548" s="242" t="str">
        <f t="shared" si="123"/>
        <v/>
      </c>
      <c r="Q548" s="242" t="str">
        <f t="shared" si="124"/>
        <v/>
      </c>
      <c r="R548" s="243" t="str">
        <f t="shared" si="125"/>
        <v>count</v>
      </c>
      <c r="S548" s="242"/>
      <c r="T548" s="279"/>
      <c r="U548" s="242"/>
      <c r="V548" s="143"/>
      <c r="W548" s="239"/>
      <c r="X548" s="239"/>
      <c r="Y548" s="143"/>
      <c r="Z548" s="143"/>
      <c r="AA548" s="143"/>
      <c r="AB548" s="239"/>
      <c r="AC548" s="143"/>
      <c r="AD548" s="143"/>
      <c r="AE548" s="239"/>
      <c r="AF548" s="239"/>
      <c r="AG548" s="239"/>
      <c r="AH548" s="241"/>
      <c r="AI548" s="239" t="str">
        <f t="shared" ca="1" si="126"/>
        <v/>
      </c>
      <c r="AJ548" s="239" t="str">
        <f t="shared" si="127"/>
        <v/>
      </c>
      <c r="AK548" s="241"/>
      <c r="AL548" s="244"/>
      <c r="AM548" s="239"/>
      <c r="AN548" s="241"/>
      <c r="AO548" s="239"/>
      <c r="AP548" s="245"/>
      <c r="AQ548" s="141"/>
    </row>
    <row r="549" spans="1:43" ht="12.75" hidden="1" x14ac:dyDescent="0.25">
      <c r="A549" s="238"/>
      <c r="B549" s="239"/>
      <c r="C549" s="144"/>
      <c r="D549" s="239"/>
      <c r="E549" s="239"/>
      <c r="F549" s="239"/>
      <c r="G549" s="240"/>
      <c r="H549" s="149">
        <f>MONTH(Table1[[#This Row],[Received Date]])</f>
        <v>1</v>
      </c>
      <c r="I549" s="149">
        <f>YEAR(Table1[[#This Row],[Received Date]])</f>
        <v>1900</v>
      </c>
      <c r="J549" s="239"/>
      <c r="K549" s="239"/>
      <c r="L549" s="239" t="str">
        <f t="shared" si="128"/>
        <v>Other</v>
      </c>
      <c r="M549" s="239"/>
      <c r="N549" s="239"/>
      <c r="O549" s="239" t="str">
        <f t="shared" si="122"/>
        <v/>
      </c>
      <c r="P549" s="242" t="str">
        <f t="shared" si="123"/>
        <v/>
      </c>
      <c r="Q549" s="242" t="str">
        <f t="shared" si="124"/>
        <v/>
      </c>
      <c r="R549" s="243" t="str">
        <f t="shared" si="125"/>
        <v>count</v>
      </c>
      <c r="S549" s="242"/>
      <c r="T549" s="279"/>
      <c r="U549" s="242"/>
      <c r="V549" s="143"/>
      <c r="W549" s="239"/>
      <c r="X549" s="239"/>
      <c r="Y549" s="143"/>
      <c r="Z549" s="143"/>
      <c r="AA549" s="143"/>
      <c r="AB549" s="239"/>
      <c r="AC549" s="143"/>
      <c r="AD549" s="143"/>
      <c r="AE549" s="239"/>
      <c r="AF549" s="239"/>
      <c r="AG549" s="239"/>
      <c r="AH549" s="241"/>
      <c r="AI549" s="239" t="str">
        <f t="shared" ca="1" si="126"/>
        <v/>
      </c>
      <c r="AJ549" s="239" t="str">
        <f t="shared" si="127"/>
        <v/>
      </c>
      <c r="AK549" s="241"/>
      <c r="AL549" s="244"/>
      <c r="AM549" s="239"/>
      <c r="AN549" s="241"/>
      <c r="AO549" s="239"/>
      <c r="AP549" s="245"/>
      <c r="AQ549" s="141"/>
    </row>
    <row r="550" spans="1:43" ht="12.75" hidden="1" x14ac:dyDescent="0.25">
      <c r="A550" s="238"/>
      <c r="B550" s="239"/>
      <c r="C550" s="144"/>
      <c r="D550" s="239"/>
      <c r="E550" s="239"/>
      <c r="F550" s="239"/>
      <c r="G550" s="240"/>
      <c r="H550" s="149">
        <f>MONTH(Table1[[#This Row],[Received Date]])</f>
        <v>1</v>
      </c>
      <c r="I550" s="149">
        <f>YEAR(Table1[[#This Row],[Received Date]])</f>
        <v>1900</v>
      </c>
      <c r="J550" s="239"/>
      <c r="K550" s="239"/>
      <c r="L550" s="239" t="str">
        <f t="shared" si="128"/>
        <v>Other</v>
      </c>
      <c r="M550" s="239"/>
      <c r="N550" s="239"/>
      <c r="O550" s="239" t="str">
        <f t="shared" si="122"/>
        <v/>
      </c>
      <c r="P550" s="242" t="str">
        <f t="shared" si="123"/>
        <v/>
      </c>
      <c r="Q550" s="242" t="str">
        <f t="shared" si="124"/>
        <v/>
      </c>
      <c r="R550" s="243" t="str">
        <f t="shared" si="125"/>
        <v>count</v>
      </c>
      <c r="S550" s="242"/>
      <c r="T550" s="279"/>
      <c r="U550" s="242"/>
      <c r="V550" s="143"/>
      <c r="W550" s="239"/>
      <c r="X550" s="239"/>
      <c r="Y550" s="143"/>
      <c r="Z550" s="143"/>
      <c r="AA550" s="143"/>
      <c r="AB550" s="239"/>
      <c r="AC550" s="143"/>
      <c r="AD550" s="143"/>
      <c r="AE550" s="239"/>
      <c r="AF550" s="239"/>
      <c r="AG550" s="239"/>
      <c r="AH550" s="241"/>
      <c r="AI550" s="239" t="str">
        <f t="shared" ca="1" si="126"/>
        <v/>
      </c>
      <c r="AJ550" s="239" t="str">
        <f t="shared" si="127"/>
        <v/>
      </c>
      <c r="AK550" s="241"/>
      <c r="AL550" s="244"/>
      <c r="AM550" s="239"/>
      <c r="AN550" s="241"/>
      <c r="AO550" s="239"/>
      <c r="AP550" s="245"/>
      <c r="AQ550" s="141"/>
    </row>
    <row r="551" spans="1:43" ht="12.75" hidden="1" x14ac:dyDescent="0.25">
      <c r="A551" s="238"/>
      <c r="B551" s="239"/>
      <c r="C551" s="144"/>
      <c r="D551" s="239"/>
      <c r="E551" s="239"/>
      <c r="F551" s="239"/>
      <c r="G551" s="240"/>
      <c r="H551" s="149">
        <f>MONTH(Table1[[#This Row],[Received Date]])</f>
        <v>1</v>
      </c>
      <c r="I551" s="149">
        <f>YEAR(Table1[[#This Row],[Received Date]])</f>
        <v>1900</v>
      </c>
      <c r="J551" s="239"/>
      <c r="K551" s="239"/>
      <c r="L551" s="239" t="str">
        <f t="shared" si="128"/>
        <v>Other</v>
      </c>
      <c r="M551" s="239"/>
      <c r="N551" s="239"/>
      <c r="O551" s="239" t="str">
        <f t="shared" si="122"/>
        <v/>
      </c>
      <c r="P551" s="242" t="str">
        <f t="shared" si="123"/>
        <v/>
      </c>
      <c r="Q551" s="242" t="str">
        <f t="shared" si="124"/>
        <v/>
      </c>
      <c r="R551" s="243" t="str">
        <f t="shared" si="125"/>
        <v>count</v>
      </c>
      <c r="S551" s="242"/>
      <c r="T551" s="279"/>
      <c r="U551" s="242"/>
      <c r="V551" s="143"/>
      <c r="W551" s="239"/>
      <c r="X551" s="239"/>
      <c r="Y551" s="143"/>
      <c r="Z551" s="143"/>
      <c r="AA551" s="143"/>
      <c r="AB551" s="239"/>
      <c r="AC551" s="143"/>
      <c r="AD551" s="143"/>
      <c r="AE551" s="239"/>
      <c r="AF551" s="239"/>
      <c r="AG551" s="239"/>
      <c r="AH551" s="241"/>
      <c r="AI551" s="239" t="str">
        <f t="shared" ca="1" si="126"/>
        <v/>
      </c>
      <c r="AJ551" s="239" t="str">
        <f t="shared" si="127"/>
        <v/>
      </c>
      <c r="AK551" s="241"/>
      <c r="AL551" s="244"/>
      <c r="AM551" s="239"/>
      <c r="AN551" s="241"/>
      <c r="AO551" s="239"/>
      <c r="AP551" s="245"/>
      <c r="AQ551" s="141"/>
    </row>
    <row r="552" spans="1:43" ht="12.75" hidden="1" x14ac:dyDescent="0.25">
      <c r="A552" s="238"/>
      <c r="B552" s="239"/>
      <c r="C552" s="144"/>
      <c r="D552" s="239"/>
      <c r="E552" s="239"/>
      <c r="F552" s="239"/>
      <c r="G552" s="240"/>
      <c r="H552" s="149">
        <f>MONTH(Table1[[#This Row],[Received Date]])</f>
        <v>1</v>
      </c>
      <c r="I552" s="149">
        <f>YEAR(Table1[[#This Row],[Received Date]])</f>
        <v>1900</v>
      </c>
      <c r="J552" s="239"/>
      <c r="K552" s="239"/>
      <c r="L552" s="239" t="str">
        <f t="shared" si="128"/>
        <v>Other</v>
      </c>
      <c r="M552" s="239"/>
      <c r="N552" s="239"/>
      <c r="O552" s="239" t="str">
        <f t="shared" si="122"/>
        <v/>
      </c>
      <c r="P552" s="242" t="str">
        <f t="shared" si="123"/>
        <v/>
      </c>
      <c r="Q552" s="242" t="str">
        <f t="shared" si="124"/>
        <v/>
      </c>
      <c r="R552" s="243" t="str">
        <f t="shared" si="125"/>
        <v>count</v>
      </c>
      <c r="S552" s="242"/>
      <c r="T552" s="279"/>
      <c r="U552" s="242"/>
      <c r="V552" s="143"/>
      <c r="W552" s="239"/>
      <c r="X552" s="239"/>
      <c r="Y552" s="143"/>
      <c r="Z552" s="143"/>
      <c r="AA552" s="143"/>
      <c r="AB552" s="239"/>
      <c r="AC552" s="143"/>
      <c r="AD552" s="143"/>
      <c r="AE552" s="239"/>
      <c r="AF552" s="239"/>
      <c r="AG552" s="239"/>
      <c r="AH552" s="241"/>
      <c r="AI552" s="239" t="str">
        <f t="shared" ca="1" si="126"/>
        <v/>
      </c>
      <c r="AJ552" s="239" t="str">
        <f t="shared" si="127"/>
        <v/>
      </c>
      <c r="AK552" s="241"/>
      <c r="AL552" s="244"/>
      <c r="AM552" s="239"/>
      <c r="AN552" s="241"/>
      <c r="AO552" s="239"/>
      <c r="AP552" s="245"/>
      <c r="AQ552" s="141"/>
    </row>
    <row r="553" spans="1:43" ht="12.75" hidden="1" x14ac:dyDescent="0.25">
      <c r="A553" s="238"/>
      <c r="B553" s="239"/>
      <c r="C553" s="144"/>
      <c r="D553" s="239"/>
      <c r="E553" s="239"/>
      <c r="F553" s="239"/>
      <c r="G553" s="240"/>
      <c r="H553" s="149">
        <f>MONTH(Table1[[#This Row],[Received Date]])</f>
        <v>1</v>
      </c>
      <c r="I553" s="149">
        <f>YEAR(Table1[[#This Row],[Received Date]])</f>
        <v>1900</v>
      </c>
      <c r="J553" s="239"/>
      <c r="K553" s="239"/>
      <c r="L553" s="239" t="str">
        <f t="shared" si="128"/>
        <v>Other</v>
      </c>
      <c r="M553" s="239"/>
      <c r="N553" s="239"/>
      <c r="O553" s="239" t="str">
        <f t="shared" si="122"/>
        <v/>
      </c>
      <c r="P553" s="242" t="str">
        <f t="shared" si="123"/>
        <v/>
      </c>
      <c r="Q553" s="242" t="str">
        <f t="shared" si="124"/>
        <v/>
      </c>
      <c r="R553" s="243" t="str">
        <f t="shared" si="125"/>
        <v>count</v>
      </c>
      <c r="S553" s="242"/>
      <c r="T553" s="279"/>
      <c r="U553" s="242"/>
      <c r="V553" s="143"/>
      <c r="W553" s="239"/>
      <c r="X553" s="239"/>
      <c r="Y553" s="143"/>
      <c r="Z553" s="143"/>
      <c r="AA553" s="143"/>
      <c r="AB553" s="239"/>
      <c r="AC553" s="143"/>
      <c r="AD553" s="143"/>
      <c r="AE553" s="239"/>
      <c r="AF553" s="239"/>
      <c r="AG553" s="239"/>
      <c r="AH553" s="241"/>
      <c r="AI553" s="239" t="str">
        <f t="shared" ca="1" si="126"/>
        <v/>
      </c>
      <c r="AJ553" s="239" t="str">
        <f t="shared" si="127"/>
        <v/>
      </c>
      <c r="AK553" s="241"/>
      <c r="AL553" s="244"/>
      <c r="AM553" s="239"/>
      <c r="AN553" s="241"/>
      <c r="AO553" s="239"/>
      <c r="AP553" s="245"/>
      <c r="AQ553" s="141"/>
    </row>
    <row r="554" spans="1:43" ht="12.75" hidden="1" x14ac:dyDescent="0.25">
      <c r="A554" s="238"/>
      <c r="B554" s="239"/>
      <c r="C554" s="144"/>
      <c r="D554" s="239"/>
      <c r="E554" s="239"/>
      <c r="F554" s="239"/>
      <c r="G554" s="240"/>
      <c r="H554" s="149">
        <f>MONTH(Table1[[#This Row],[Received Date]])</f>
        <v>1</v>
      </c>
      <c r="I554" s="149">
        <f>YEAR(Table1[[#This Row],[Received Date]])</f>
        <v>1900</v>
      </c>
      <c r="J554" s="239"/>
      <c r="K554" s="239"/>
      <c r="L554" s="239" t="str">
        <f t="shared" si="128"/>
        <v>Other</v>
      </c>
      <c r="M554" s="239"/>
      <c r="N554" s="239"/>
      <c r="O554" s="239" t="str">
        <f t="shared" si="122"/>
        <v/>
      </c>
      <c r="P554" s="242" t="str">
        <f t="shared" si="123"/>
        <v/>
      </c>
      <c r="Q554" s="242" t="str">
        <f t="shared" si="124"/>
        <v/>
      </c>
      <c r="R554" s="243" t="str">
        <f t="shared" si="125"/>
        <v>count</v>
      </c>
      <c r="S554" s="242"/>
      <c r="T554" s="279"/>
      <c r="U554" s="242"/>
      <c r="V554" s="143"/>
      <c r="W554" s="239"/>
      <c r="X554" s="239"/>
      <c r="Y554" s="143"/>
      <c r="Z554" s="143"/>
      <c r="AA554" s="143"/>
      <c r="AB554" s="239"/>
      <c r="AC554" s="143"/>
      <c r="AD554" s="143"/>
      <c r="AE554" s="239"/>
      <c r="AF554" s="239"/>
      <c r="AG554" s="239"/>
      <c r="AH554" s="241"/>
      <c r="AI554" s="239" t="str">
        <f t="shared" ca="1" si="126"/>
        <v/>
      </c>
      <c r="AJ554" s="239" t="str">
        <f t="shared" si="127"/>
        <v/>
      </c>
      <c r="AK554" s="241"/>
      <c r="AL554" s="244"/>
      <c r="AM554" s="239"/>
      <c r="AN554" s="241"/>
      <c r="AO554" s="239"/>
      <c r="AP554" s="245"/>
      <c r="AQ554" s="141"/>
    </row>
    <row r="555" spans="1:43" ht="12.75" hidden="1" x14ac:dyDescent="0.25">
      <c r="A555" s="238"/>
      <c r="B555" s="239"/>
      <c r="C555" s="144"/>
      <c r="D555" s="239"/>
      <c r="E555" s="239"/>
      <c r="F555" s="239"/>
      <c r="G555" s="240"/>
      <c r="H555" s="149">
        <f>MONTH(Table1[[#This Row],[Received Date]])</f>
        <v>1</v>
      </c>
      <c r="I555" s="149">
        <f>YEAR(Table1[[#This Row],[Received Date]])</f>
        <v>1900</v>
      </c>
      <c r="J555" s="239"/>
      <c r="K555" s="239"/>
      <c r="L555" s="239" t="str">
        <f t="shared" si="128"/>
        <v>Other</v>
      </c>
      <c r="M555" s="239"/>
      <c r="N555" s="239"/>
      <c r="O555" s="239" t="str">
        <f t="shared" si="122"/>
        <v/>
      </c>
      <c r="P555" s="242" t="str">
        <f t="shared" si="123"/>
        <v/>
      </c>
      <c r="Q555" s="242" t="str">
        <f t="shared" si="124"/>
        <v/>
      </c>
      <c r="R555" s="243" t="str">
        <f t="shared" si="125"/>
        <v>count</v>
      </c>
      <c r="S555" s="242"/>
      <c r="T555" s="279"/>
      <c r="U555" s="242"/>
      <c r="V555" s="143"/>
      <c r="W555" s="239"/>
      <c r="X555" s="239"/>
      <c r="Y555" s="143"/>
      <c r="Z555" s="143"/>
      <c r="AA555" s="143"/>
      <c r="AB555" s="239"/>
      <c r="AC555" s="143"/>
      <c r="AD555" s="143"/>
      <c r="AE555" s="239"/>
      <c r="AF555" s="239"/>
      <c r="AG555" s="239"/>
      <c r="AH555" s="241"/>
      <c r="AI555" s="239" t="str">
        <f t="shared" ca="1" si="126"/>
        <v/>
      </c>
      <c r="AJ555" s="239" t="str">
        <f t="shared" si="127"/>
        <v/>
      </c>
      <c r="AK555" s="241"/>
      <c r="AL555" s="244"/>
      <c r="AM555" s="239"/>
      <c r="AN555" s="241"/>
      <c r="AO555" s="239"/>
      <c r="AP555" s="245"/>
      <c r="AQ555" s="141"/>
    </row>
    <row r="556" spans="1:43" ht="12.75" hidden="1" x14ac:dyDescent="0.25">
      <c r="A556" s="238"/>
      <c r="B556" s="239"/>
      <c r="C556" s="144"/>
      <c r="D556" s="239"/>
      <c r="E556" s="239"/>
      <c r="F556" s="239"/>
      <c r="G556" s="240"/>
      <c r="H556" s="149">
        <f>MONTH(Table1[[#This Row],[Received Date]])</f>
        <v>1</v>
      </c>
      <c r="I556" s="149">
        <f>YEAR(Table1[[#This Row],[Received Date]])</f>
        <v>1900</v>
      </c>
      <c r="J556" s="239"/>
      <c r="K556" s="239"/>
      <c r="L556" s="239" t="str">
        <f t="shared" si="128"/>
        <v>Other</v>
      </c>
      <c r="M556" s="239"/>
      <c r="N556" s="239"/>
      <c r="O556" s="239" t="str">
        <f t="shared" si="122"/>
        <v/>
      </c>
      <c r="P556" s="242" t="str">
        <f t="shared" si="123"/>
        <v/>
      </c>
      <c r="Q556" s="242" t="str">
        <f t="shared" si="124"/>
        <v/>
      </c>
      <c r="R556" s="243" t="str">
        <f t="shared" si="125"/>
        <v>count</v>
      </c>
      <c r="S556" s="242"/>
      <c r="T556" s="279"/>
      <c r="U556" s="242"/>
      <c r="V556" s="143"/>
      <c r="W556" s="239"/>
      <c r="X556" s="239"/>
      <c r="Y556" s="143"/>
      <c r="Z556" s="143"/>
      <c r="AA556" s="143"/>
      <c r="AB556" s="239"/>
      <c r="AC556" s="143"/>
      <c r="AD556" s="143"/>
      <c r="AE556" s="239"/>
      <c r="AF556" s="239"/>
      <c r="AG556" s="239"/>
      <c r="AH556" s="241"/>
      <c r="AI556" s="239" t="str">
        <f t="shared" ca="1" si="126"/>
        <v/>
      </c>
      <c r="AJ556" s="239" t="str">
        <f t="shared" si="127"/>
        <v/>
      </c>
      <c r="AK556" s="241"/>
      <c r="AL556" s="244"/>
      <c r="AM556" s="239"/>
      <c r="AN556" s="241"/>
      <c r="AO556" s="239"/>
      <c r="AP556" s="245"/>
      <c r="AQ556" s="141"/>
    </row>
    <row r="557" spans="1:43" ht="12.75" hidden="1" x14ac:dyDescent="0.25">
      <c r="A557" s="238"/>
      <c r="B557" s="239"/>
      <c r="C557" s="144"/>
      <c r="D557" s="239"/>
      <c r="E557" s="239"/>
      <c r="F557" s="239"/>
      <c r="G557" s="240"/>
      <c r="H557" s="149">
        <f>MONTH(Table1[[#This Row],[Received Date]])</f>
        <v>1</v>
      </c>
      <c r="I557" s="149">
        <f>YEAR(Table1[[#This Row],[Received Date]])</f>
        <v>1900</v>
      </c>
      <c r="J557" s="239"/>
      <c r="K557" s="239"/>
      <c r="L557" s="239" t="str">
        <f t="shared" si="128"/>
        <v>Other</v>
      </c>
      <c r="M557" s="239"/>
      <c r="N557" s="239"/>
      <c r="O557" s="239" t="str">
        <f t="shared" si="122"/>
        <v/>
      </c>
      <c r="P557" s="242" t="str">
        <f t="shared" si="123"/>
        <v/>
      </c>
      <c r="Q557" s="242" t="str">
        <f t="shared" si="124"/>
        <v/>
      </c>
      <c r="R557" s="243" t="str">
        <f t="shared" si="125"/>
        <v>count</v>
      </c>
      <c r="S557" s="242"/>
      <c r="T557" s="279"/>
      <c r="U557" s="242"/>
      <c r="V557" s="143"/>
      <c r="W557" s="239"/>
      <c r="X557" s="239"/>
      <c r="Y557" s="143"/>
      <c r="Z557" s="143"/>
      <c r="AA557" s="143"/>
      <c r="AB557" s="239"/>
      <c r="AC557" s="143"/>
      <c r="AD557" s="143"/>
      <c r="AE557" s="239"/>
      <c r="AF557" s="239"/>
      <c r="AG557" s="239"/>
      <c r="AH557" s="241"/>
      <c r="AI557" s="239" t="str">
        <f t="shared" ca="1" si="126"/>
        <v/>
      </c>
      <c r="AJ557" s="239" t="str">
        <f t="shared" si="127"/>
        <v/>
      </c>
      <c r="AK557" s="241"/>
      <c r="AL557" s="244"/>
      <c r="AM557" s="239"/>
      <c r="AN557" s="241"/>
      <c r="AO557" s="239"/>
      <c r="AP557" s="245"/>
      <c r="AQ557" s="141"/>
    </row>
    <row r="558" spans="1:43" ht="12.75" hidden="1" x14ac:dyDescent="0.25">
      <c r="A558" s="238"/>
      <c r="B558" s="239"/>
      <c r="C558" s="144"/>
      <c r="D558" s="239"/>
      <c r="E558" s="239"/>
      <c r="F558" s="239"/>
      <c r="G558" s="240"/>
      <c r="H558" s="149">
        <f>MONTH(Table1[[#This Row],[Received Date]])</f>
        <v>1</v>
      </c>
      <c r="I558" s="149">
        <f>YEAR(Table1[[#This Row],[Received Date]])</f>
        <v>1900</v>
      </c>
      <c r="J558" s="239"/>
      <c r="K558" s="239"/>
      <c r="L558" s="239" t="str">
        <f t="shared" si="128"/>
        <v>Other</v>
      </c>
      <c r="M558" s="239"/>
      <c r="N558" s="239"/>
      <c r="O558" s="239" t="str">
        <f t="shared" si="122"/>
        <v/>
      </c>
      <c r="P558" s="242" t="str">
        <f t="shared" si="123"/>
        <v/>
      </c>
      <c r="Q558" s="242" t="str">
        <f t="shared" si="124"/>
        <v/>
      </c>
      <c r="R558" s="243" t="str">
        <f t="shared" si="125"/>
        <v>count</v>
      </c>
      <c r="S558" s="242"/>
      <c r="T558" s="279"/>
      <c r="U558" s="242"/>
      <c r="V558" s="143"/>
      <c r="W558" s="239"/>
      <c r="X558" s="239"/>
      <c r="Y558" s="143"/>
      <c r="Z558" s="143"/>
      <c r="AA558" s="143"/>
      <c r="AB558" s="239"/>
      <c r="AC558" s="143"/>
      <c r="AD558" s="143"/>
      <c r="AE558" s="239"/>
      <c r="AF558" s="239"/>
      <c r="AG558" s="239"/>
      <c r="AH558" s="241"/>
      <c r="AI558" s="239" t="str">
        <f t="shared" ca="1" si="126"/>
        <v/>
      </c>
      <c r="AJ558" s="239" t="str">
        <f t="shared" si="127"/>
        <v/>
      </c>
      <c r="AK558" s="241"/>
      <c r="AL558" s="244"/>
      <c r="AM558" s="239"/>
      <c r="AN558" s="241"/>
      <c r="AO558" s="239"/>
      <c r="AP558" s="245"/>
      <c r="AQ558" s="141"/>
    </row>
    <row r="559" spans="1:43" ht="12.75" hidden="1" x14ac:dyDescent="0.25">
      <c r="A559" s="238"/>
      <c r="B559" s="239"/>
      <c r="C559" s="144"/>
      <c r="D559" s="239"/>
      <c r="E559" s="239"/>
      <c r="F559" s="239"/>
      <c r="G559" s="240"/>
      <c r="H559" s="149">
        <f>MONTH(Table1[[#This Row],[Received Date]])</f>
        <v>1</v>
      </c>
      <c r="I559" s="149">
        <f>YEAR(Table1[[#This Row],[Received Date]])</f>
        <v>1900</v>
      </c>
      <c r="J559" s="239"/>
      <c r="K559" s="239"/>
      <c r="L559" s="239" t="str">
        <f t="shared" si="128"/>
        <v>Other</v>
      </c>
      <c r="M559" s="239"/>
      <c r="N559" s="239"/>
      <c r="O559" s="239" t="str">
        <f t="shared" si="122"/>
        <v/>
      </c>
      <c r="P559" s="242" t="str">
        <f t="shared" si="123"/>
        <v/>
      </c>
      <c r="Q559" s="242" t="str">
        <f t="shared" si="124"/>
        <v/>
      </c>
      <c r="R559" s="243" t="str">
        <f t="shared" si="125"/>
        <v>count</v>
      </c>
      <c r="S559" s="242"/>
      <c r="T559" s="279"/>
      <c r="U559" s="242"/>
      <c r="V559" s="143"/>
      <c r="W559" s="239"/>
      <c r="X559" s="239"/>
      <c r="Y559" s="143"/>
      <c r="Z559" s="143"/>
      <c r="AA559" s="143"/>
      <c r="AB559" s="239"/>
      <c r="AC559" s="143"/>
      <c r="AD559" s="143"/>
      <c r="AE559" s="239"/>
      <c r="AF559" s="239"/>
      <c r="AG559" s="239"/>
      <c r="AH559" s="241"/>
      <c r="AI559" s="239" t="str">
        <f t="shared" ca="1" si="126"/>
        <v/>
      </c>
      <c r="AJ559" s="239" t="str">
        <f t="shared" si="127"/>
        <v/>
      </c>
      <c r="AK559" s="241"/>
      <c r="AL559" s="244"/>
      <c r="AM559" s="239"/>
      <c r="AN559" s="241"/>
      <c r="AO559" s="239"/>
      <c r="AP559" s="245"/>
      <c r="AQ559" s="141"/>
    </row>
    <row r="560" spans="1:43" ht="12.75" hidden="1" x14ac:dyDescent="0.25">
      <c r="A560" s="238"/>
      <c r="B560" s="239"/>
      <c r="C560" s="144"/>
      <c r="D560" s="239"/>
      <c r="E560" s="239"/>
      <c r="F560" s="239"/>
      <c r="G560" s="240"/>
      <c r="H560" s="149">
        <f>MONTH(Table1[[#This Row],[Received Date]])</f>
        <v>1</v>
      </c>
      <c r="I560" s="149">
        <f>YEAR(Table1[[#This Row],[Received Date]])</f>
        <v>1900</v>
      </c>
      <c r="J560" s="239"/>
      <c r="K560" s="239"/>
      <c r="L560" s="239" t="str">
        <f t="shared" si="128"/>
        <v>Other</v>
      </c>
      <c r="M560" s="239"/>
      <c r="N560" s="239"/>
      <c r="O560" s="239" t="str">
        <f t="shared" si="122"/>
        <v/>
      </c>
      <c r="P560" s="242" t="str">
        <f t="shared" si="123"/>
        <v/>
      </c>
      <c r="Q560" s="242" t="str">
        <f t="shared" si="124"/>
        <v/>
      </c>
      <c r="R560" s="243" t="str">
        <f t="shared" si="125"/>
        <v>count</v>
      </c>
      <c r="S560" s="242"/>
      <c r="T560" s="279"/>
      <c r="U560" s="242"/>
      <c r="V560" s="143"/>
      <c r="W560" s="239"/>
      <c r="X560" s="239"/>
      <c r="Y560" s="143"/>
      <c r="Z560" s="143"/>
      <c r="AA560" s="143"/>
      <c r="AB560" s="239"/>
      <c r="AC560" s="143"/>
      <c r="AD560" s="143"/>
      <c r="AE560" s="239"/>
      <c r="AF560" s="239"/>
      <c r="AG560" s="239"/>
      <c r="AH560" s="241"/>
      <c r="AI560" s="239" t="str">
        <f t="shared" ca="1" si="126"/>
        <v/>
      </c>
      <c r="AJ560" s="239" t="str">
        <f t="shared" si="127"/>
        <v/>
      </c>
      <c r="AK560" s="241"/>
      <c r="AL560" s="244"/>
      <c r="AM560" s="239"/>
      <c r="AN560" s="241"/>
      <c r="AO560" s="239"/>
      <c r="AP560" s="245"/>
      <c r="AQ560" s="141"/>
    </row>
    <row r="561" spans="1:43" ht="12.75" hidden="1" x14ac:dyDescent="0.25">
      <c r="A561" s="238"/>
      <c r="B561" s="239"/>
      <c r="C561" s="144"/>
      <c r="D561" s="239"/>
      <c r="E561" s="239"/>
      <c r="F561" s="239"/>
      <c r="G561" s="240"/>
      <c r="H561" s="149">
        <f>MONTH(Table1[[#This Row],[Received Date]])</f>
        <v>1</v>
      </c>
      <c r="I561" s="149">
        <f>YEAR(Table1[[#This Row],[Received Date]])</f>
        <v>1900</v>
      </c>
      <c r="J561" s="239"/>
      <c r="K561" s="239"/>
      <c r="L561" s="239" t="str">
        <f t="shared" si="128"/>
        <v>Other</v>
      </c>
      <c r="M561" s="239"/>
      <c r="N561" s="239"/>
      <c r="O561" s="239" t="str">
        <f t="shared" si="122"/>
        <v/>
      </c>
      <c r="P561" s="242" t="str">
        <f t="shared" si="123"/>
        <v/>
      </c>
      <c r="Q561" s="242" t="str">
        <f t="shared" si="124"/>
        <v/>
      </c>
      <c r="R561" s="243" t="str">
        <f t="shared" si="125"/>
        <v>count</v>
      </c>
      <c r="S561" s="242"/>
      <c r="T561" s="279"/>
      <c r="U561" s="242"/>
      <c r="V561" s="143"/>
      <c r="W561" s="239"/>
      <c r="X561" s="239"/>
      <c r="Y561" s="143"/>
      <c r="Z561" s="143"/>
      <c r="AA561" s="143"/>
      <c r="AB561" s="239"/>
      <c r="AC561" s="143"/>
      <c r="AD561" s="143"/>
      <c r="AE561" s="239"/>
      <c r="AF561" s="239"/>
      <c r="AG561" s="239"/>
      <c r="AH561" s="241"/>
      <c r="AI561" s="239" t="str">
        <f t="shared" ca="1" si="126"/>
        <v/>
      </c>
      <c r="AJ561" s="239" t="str">
        <f t="shared" si="127"/>
        <v/>
      </c>
      <c r="AK561" s="241"/>
      <c r="AL561" s="244"/>
      <c r="AM561" s="239"/>
      <c r="AN561" s="241"/>
      <c r="AO561" s="239"/>
      <c r="AP561" s="245"/>
      <c r="AQ561" s="141"/>
    </row>
    <row r="562" spans="1:43" ht="12.75" hidden="1" x14ac:dyDescent="0.25">
      <c r="A562" s="238"/>
      <c r="B562" s="239"/>
      <c r="C562" s="144"/>
      <c r="D562" s="239"/>
      <c r="E562" s="239"/>
      <c r="F562" s="239"/>
      <c r="G562" s="240"/>
      <c r="H562" s="149">
        <f>MONTH(Table1[[#This Row],[Received Date]])</f>
        <v>1</v>
      </c>
      <c r="I562" s="149">
        <f>YEAR(Table1[[#This Row],[Received Date]])</f>
        <v>1900</v>
      </c>
      <c r="J562" s="239"/>
      <c r="K562" s="239"/>
      <c r="L562" s="239" t="str">
        <f t="shared" si="128"/>
        <v>Other</v>
      </c>
      <c r="M562" s="239"/>
      <c r="N562" s="239"/>
      <c r="O562" s="239" t="str">
        <f t="shared" si="122"/>
        <v/>
      </c>
      <c r="P562" s="242" t="str">
        <f t="shared" si="123"/>
        <v/>
      </c>
      <c r="Q562" s="242" t="str">
        <f t="shared" si="124"/>
        <v/>
      </c>
      <c r="R562" s="243" t="str">
        <f t="shared" si="125"/>
        <v>count</v>
      </c>
      <c r="S562" s="242"/>
      <c r="T562" s="279"/>
      <c r="U562" s="242"/>
      <c r="V562" s="143"/>
      <c r="W562" s="239"/>
      <c r="X562" s="239"/>
      <c r="Y562" s="143"/>
      <c r="Z562" s="143"/>
      <c r="AA562" s="143"/>
      <c r="AB562" s="239"/>
      <c r="AC562" s="143"/>
      <c r="AD562" s="143"/>
      <c r="AE562" s="239"/>
      <c r="AF562" s="239"/>
      <c r="AG562" s="239"/>
      <c r="AH562" s="241"/>
      <c r="AI562" s="239" t="str">
        <f t="shared" ca="1" si="126"/>
        <v/>
      </c>
      <c r="AJ562" s="239" t="str">
        <f t="shared" si="127"/>
        <v/>
      </c>
      <c r="AK562" s="241"/>
      <c r="AL562" s="244"/>
      <c r="AM562" s="239"/>
      <c r="AN562" s="241"/>
      <c r="AO562" s="239"/>
      <c r="AP562" s="245"/>
      <c r="AQ562" s="141"/>
    </row>
    <row r="563" spans="1:43" ht="12.75" hidden="1" x14ac:dyDescent="0.25">
      <c r="A563" s="238"/>
      <c r="B563" s="239"/>
      <c r="C563" s="144"/>
      <c r="D563" s="239"/>
      <c r="E563" s="239"/>
      <c r="F563" s="239"/>
      <c r="G563" s="240"/>
      <c r="H563" s="149">
        <f>MONTH(Table1[[#This Row],[Received Date]])</f>
        <v>1</v>
      </c>
      <c r="I563" s="149">
        <f>YEAR(Table1[[#This Row],[Received Date]])</f>
        <v>1900</v>
      </c>
      <c r="J563" s="239"/>
      <c r="K563" s="239"/>
      <c r="L563" s="239" t="str">
        <f t="shared" si="128"/>
        <v>Other</v>
      </c>
      <c r="M563" s="239"/>
      <c r="N563" s="239"/>
      <c r="O563" s="239" t="str">
        <f t="shared" ref="O563:O626" si="129">IF(ISNUMBER(SEARCH("mail",M563)), "Email", "")</f>
        <v/>
      </c>
      <c r="P563" s="242" t="str">
        <f t="shared" ref="P563:P626" si="130">IF(AND(200000&lt;M563,M563&lt;299999), 2, "")</f>
        <v/>
      </c>
      <c r="Q563" s="242" t="str">
        <f t="shared" ref="Q563:Q626" si="131">IF(AND(800000&lt;M563,M563&lt;899999), 8, "")</f>
        <v/>
      </c>
      <c r="R563" s="243" t="str">
        <f t="shared" ref="R563:R626" si="132">IF(OR(O563="Email",P563=2, Q563=8), "don't count", "count")</f>
        <v>count</v>
      </c>
      <c r="S563" s="242"/>
      <c r="T563" s="279"/>
      <c r="U563" s="242"/>
      <c r="V563" s="143"/>
      <c r="W563" s="239"/>
      <c r="X563" s="239"/>
      <c r="Y563" s="143"/>
      <c r="Z563" s="143"/>
      <c r="AA563" s="143"/>
      <c r="AB563" s="239"/>
      <c r="AC563" s="143"/>
      <c r="AD563" s="143"/>
      <c r="AE563" s="239"/>
      <c r="AF563" s="239"/>
      <c r="AG563" s="239"/>
      <c r="AH563" s="241"/>
      <c r="AI563" s="239" t="str">
        <f t="shared" ref="AI563:AI626" ca="1" si="133">IF(ISBLANK(G563), "",IF(ISBLANK(AK563), TODAY()-G563, "Closed"))</f>
        <v/>
      </c>
      <c r="AJ563" s="239" t="str">
        <f t="shared" ref="AJ563:AJ626" si="134">IF(ISBLANK(G563),"", IF(ISBLANK(AK563), "Pending", DATEDIF(G563,AK563,"d")))</f>
        <v/>
      </c>
      <c r="AK563" s="241"/>
      <c r="AL563" s="244"/>
      <c r="AM563" s="239"/>
      <c r="AN563" s="241"/>
      <c r="AO563" s="239"/>
      <c r="AP563" s="245"/>
      <c r="AQ563" s="141"/>
    </row>
    <row r="564" spans="1:43" ht="12.75" hidden="1" x14ac:dyDescent="0.25">
      <c r="A564" s="238"/>
      <c r="B564" s="239"/>
      <c r="C564" s="144"/>
      <c r="D564" s="239"/>
      <c r="E564" s="239"/>
      <c r="F564" s="239"/>
      <c r="G564" s="240"/>
      <c r="H564" s="149">
        <f>MONTH(Table1[[#This Row],[Received Date]])</f>
        <v>1</v>
      </c>
      <c r="I564" s="149">
        <f>YEAR(Table1[[#This Row],[Received Date]])</f>
        <v>1900</v>
      </c>
      <c r="J564" s="239"/>
      <c r="K564" s="239"/>
      <c r="L564" s="239" t="str">
        <f t="shared" si="128"/>
        <v>Other</v>
      </c>
      <c r="M564" s="239"/>
      <c r="N564" s="239"/>
      <c r="O564" s="239" t="str">
        <f t="shared" si="129"/>
        <v/>
      </c>
      <c r="P564" s="242" t="str">
        <f t="shared" si="130"/>
        <v/>
      </c>
      <c r="Q564" s="242" t="str">
        <f t="shared" si="131"/>
        <v/>
      </c>
      <c r="R564" s="243" t="str">
        <f t="shared" si="132"/>
        <v>count</v>
      </c>
      <c r="S564" s="242"/>
      <c r="T564" s="279"/>
      <c r="U564" s="242"/>
      <c r="V564" s="143"/>
      <c r="W564" s="239"/>
      <c r="X564" s="239"/>
      <c r="Y564" s="143"/>
      <c r="Z564" s="143"/>
      <c r="AA564" s="143"/>
      <c r="AB564" s="239"/>
      <c r="AC564" s="143"/>
      <c r="AD564" s="143"/>
      <c r="AE564" s="239"/>
      <c r="AF564" s="239"/>
      <c r="AG564" s="239"/>
      <c r="AH564" s="241"/>
      <c r="AI564" s="239" t="str">
        <f t="shared" ca="1" si="133"/>
        <v/>
      </c>
      <c r="AJ564" s="239" t="str">
        <f t="shared" si="134"/>
        <v/>
      </c>
      <c r="AK564" s="241"/>
      <c r="AL564" s="244"/>
      <c r="AM564" s="239"/>
      <c r="AN564" s="241"/>
      <c r="AO564" s="239"/>
      <c r="AP564" s="245"/>
      <c r="AQ564" s="141"/>
    </row>
    <row r="565" spans="1:43" ht="12.75" hidden="1" x14ac:dyDescent="0.25">
      <c r="A565" s="238"/>
      <c r="B565" s="239"/>
      <c r="C565" s="144"/>
      <c r="D565" s="239"/>
      <c r="E565" s="239"/>
      <c r="F565" s="239"/>
      <c r="G565" s="240"/>
      <c r="H565" s="149">
        <f>MONTH(Table1[[#This Row],[Received Date]])</f>
        <v>1</v>
      </c>
      <c r="I565" s="149">
        <f>YEAR(Table1[[#This Row],[Received Date]])</f>
        <v>1900</v>
      </c>
      <c r="J565" s="239"/>
      <c r="K565" s="239"/>
      <c r="L565" s="239" t="str">
        <f t="shared" si="128"/>
        <v>Other</v>
      </c>
      <c r="M565" s="239"/>
      <c r="N565" s="239"/>
      <c r="O565" s="239" t="str">
        <f t="shared" si="129"/>
        <v/>
      </c>
      <c r="P565" s="242" t="str">
        <f t="shared" si="130"/>
        <v/>
      </c>
      <c r="Q565" s="242" t="str">
        <f t="shared" si="131"/>
        <v/>
      </c>
      <c r="R565" s="243" t="str">
        <f t="shared" si="132"/>
        <v>count</v>
      </c>
      <c r="S565" s="242"/>
      <c r="T565" s="279"/>
      <c r="U565" s="242"/>
      <c r="V565" s="143"/>
      <c r="W565" s="239"/>
      <c r="X565" s="239"/>
      <c r="Y565" s="143"/>
      <c r="Z565" s="143"/>
      <c r="AA565" s="143"/>
      <c r="AB565" s="239"/>
      <c r="AC565" s="143"/>
      <c r="AD565" s="143"/>
      <c r="AE565" s="239"/>
      <c r="AF565" s="239"/>
      <c r="AG565" s="239"/>
      <c r="AH565" s="241"/>
      <c r="AI565" s="239" t="str">
        <f t="shared" ca="1" si="133"/>
        <v/>
      </c>
      <c r="AJ565" s="239" t="str">
        <f t="shared" si="134"/>
        <v/>
      </c>
      <c r="AK565" s="241"/>
      <c r="AL565" s="244"/>
      <c r="AM565" s="239"/>
      <c r="AN565" s="241"/>
      <c r="AO565" s="239"/>
      <c r="AP565" s="245"/>
      <c r="AQ565" s="141"/>
    </row>
    <row r="566" spans="1:43" ht="12.75" hidden="1" x14ac:dyDescent="0.25">
      <c r="A566" s="238"/>
      <c r="B566" s="239"/>
      <c r="C566" s="144"/>
      <c r="D566" s="239"/>
      <c r="E566" s="239"/>
      <c r="F566" s="239"/>
      <c r="G566" s="240"/>
      <c r="H566" s="149">
        <f>MONTH(Table1[[#This Row],[Received Date]])</f>
        <v>1</v>
      </c>
      <c r="I566" s="149">
        <f>YEAR(Table1[[#This Row],[Received Date]])</f>
        <v>1900</v>
      </c>
      <c r="J566" s="239"/>
      <c r="K566" s="239"/>
      <c r="L566" s="239" t="str">
        <f t="shared" si="128"/>
        <v>Other</v>
      </c>
      <c r="M566" s="239"/>
      <c r="N566" s="239"/>
      <c r="O566" s="239" t="str">
        <f t="shared" si="129"/>
        <v/>
      </c>
      <c r="P566" s="242" t="str">
        <f t="shared" si="130"/>
        <v/>
      </c>
      <c r="Q566" s="242" t="str">
        <f t="shared" si="131"/>
        <v/>
      </c>
      <c r="R566" s="243" t="str">
        <f t="shared" si="132"/>
        <v>count</v>
      </c>
      <c r="S566" s="242"/>
      <c r="T566" s="279"/>
      <c r="U566" s="242"/>
      <c r="V566" s="143"/>
      <c r="W566" s="239"/>
      <c r="X566" s="239"/>
      <c r="Y566" s="143"/>
      <c r="Z566" s="143"/>
      <c r="AA566" s="143"/>
      <c r="AB566" s="239"/>
      <c r="AC566" s="143"/>
      <c r="AD566" s="143"/>
      <c r="AE566" s="239"/>
      <c r="AF566" s="239"/>
      <c r="AG566" s="239"/>
      <c r="AH566" s="241"/>
      <c r="AI566" s="239" t="str">
        <f t="shared" ca="1" si="133"/>
        <v/>
      </c>
      <c r="AJ566" s="239" t="str">
        <f t="shared" si="134"/>
        <v/>
      </c>
      <c r="AK566" s="241"/>
      <c r="AL566" s="244"/>
      <c r="AM566" s="239"/>
      <c r="AN566" s="241"/>
      <c r="AO566" s="239"/>
      <c r="AP566" s="245"/>
      <c r="AQ566" s="141"/>
    </row>
    <row r="567" spans="1:43" ht="12.75" hidden="1" x14ac:dyDescent="0.25">
      <c r="A567" s="238"/>
      <c r="B567" s="239"/>
      <c r="C567" s="144"/>
      <c r="D567" s="239"/>
      <c r="E567" s="239"/>
      <c r="F567" s="239"/>
      <c r="G567" s="240"/>
      <c r="H567" s="149">
        <f>MONTH(Table1[[#This Row],[Received Date]])</f>
        <v>1</v>
      </c>
      <c r="I567" s="149">
        <f>YEAR(Table1[[#This Row],[Received Date]])</f>
        <v>1900</v>
      </c>
      <c r="J567" s="239"/>
      <c r="K567" s="239"/>
      <c r="L567" s="239" t="str">
        <f t="shared" si="128"/>
        <v>Other</v>
      </c>
      <c r="M567" s="239"/>
      <c r="N567" s="239"/>
      <c r="O567" s="239" t="str">
        <f t="shared" si="129"/>
        <v/>
      </c>
      <c r="P567" s="242" t="str">
        <f t="shared" si="130"/>
        <v/>
      </c>
      <c r="Q567" s="242" t="str">
        <f t="shared" si="131"/>
        <v/>
      </c>
      <c r="R567" s="243" t="str">
        <f t="shared" si="132"/>
        <v>count</v>
      </c>
      <c r="S567" s="242"/>
      <c r="T567" s="279"/>
      <c r="U567" s="242"/>
      <c r="V567" s="143"/>
      <c r="W567" s="239"/>
      <c r="X567" s="239"/>
      <c r="Y567" s="143"/>
      <c r="Z567" s="143"/>
      <c r="AA567" s="143"/>
      <c r="AB567" s="239"/>
      <c r="AC567" s="143"/>
      <c r="AD567" s="143"/>
      <c r="AE567" s="239"/>
      <c r="AF567" s="239"/>
      <c r="AG567" s="239"/>
      <c r="AH567" s="241"/>
      <c r="AI567" s="239" t="str">
        <f t="shared" ca="1" si="133"/>
        <v/>
      </c>
      <c r="AJ567" s="239" t="str">
        <f t="shared" si="134"/>
        <v/>
      </c>
      <c r="AK567" s="241"/>
      <c r="AL567" s="244"/>
      <c r="AM567" s="239"/>
      <c r="AN567" s="241"/>
      <c r="AO567" s="239"/>
      <c r="AP567" s="245"/>
      <c r="AQ567" s="141"/>
    </row>
    <row r="568" spans="1:43" ht="12.75" hidden="1" x14ac:dyDescent="0.25">
      <c r="A568" s="238"/>
      <c r="B568" s="239"/>
      <c r="C568" s="144"/>
      <c r="D568" s="239"/>
      <c r="E568" s="239"/>
      <c r="F568" s="239"/>
      <c r="G568" s="240"/>
      <c r="H568" s="149">
        <f>MONTH(Table1[[#This Row],[Received Date]])</f>
        <v>1</v>
      </c>
      <c r="I568" s="149">
        <f>YEAR(Table1[[#This Row],[Received Date]])</f>
        <v>1900</v>
      </c>
      <c r="J568" s="239"/>
      <c r="K568" s="239"/>
      <c r="L568" s="239" t="str">
        <f t="shared" si="128"/>
        <v>Other</v>
      </c>
      <c r="M568" s="239"/>
      <c r="N568" s="239"/>
      <c r="O568" s="239" t="str">
        <f t="shared" si="129"/>
        <v/>
      </c>
      <c r="P568" s="242" t="str">
        <f t="shared" si="130"/>
        <v/>
      </c>
      <c r="Q568" s="242" t="str">
        <f t="shared" si="131"/>
        <v/>
      </c>
      <c r="R568" s="243" t="str">
        <f t="shared" si="132"/>
        <v>count</v>
      </c>
      <c r="S568" s="242"/>
      <c r="T568" s="279"/>
      <c r="U568" s="242"/>
      <c r="V568" s="143"/>
      <c r="W568" s="239"/>
      <c r="X568" s="239"/>
      <c r="Y568" s="143"/>
      <c r="Z568" s="143"/>
      <c r="AA568" s="143"/>
      <c r="AB568" s="239"/>
      <c r="AC568" s="143"/>
      <c r="AD568" s="143"/>
      <c r="AE568" s="239"/>
      <c r="AF568" s="239"/>
      <c r="AG568" s="239"/>
      <c r="AH568" s="241"/>
      <c r="AI568" s="239" t="str">
        <f t="shared" ca="1" si="133"/>
        <v/>
      </c>
      <c r="AJ568" s="239" t="str">
        <f t="shared" si="134"/>
        <v/>
      </c>
      <c r="AK568" s="241"/>
      <c r="AL568" s="244"/>
      <c r="AM568" s="239"/>
      <c r="AN568" s="241"/>
      <c r="AO568" s="239"/>
      <c r="AP568" s="245"/>
      <c r="AQ568" s="141"/>
    </row>
    <row r="569" spans="1:43" ht="12.75" hidden="1" x14ac:dyDescent="0.25">
      <c r="A569" s="238"/>
      <c r="B569" s="239"/>
      <c r="C569" s="144"/>
      <c r="D569" s="239"/>
      <c r="E569" s="239"/>
      <c r="F569" s="239"/>
      <c r="G569" s="240"/>
      <c r="H569" s="149">
        <f>MONTH(Table1[[#This Row],[Received Date]])</f>
        <v>1</v>
      </c>
      <c r="I569" s="149">
        <f>YEAR(Table1[[#This Row],[Received Date]])</f>
        <v>1900</v>
      </c>
      <c r="J569" s="239"/>
      <c r="K569" s="239"/>
      <c r="L569" s="239" t="str">
        <f t="shared" si="128"/>
        <v>Other</v>
      </c>
      <c r="M569" s="239"/>
      <c r="N569" s="239"/>
      <c r="O569" s="239" t="str">
        <f t="shared" si="129"/>
        <v/>
      </c>
      <c r="P569" s="242" t="str">
        <f t="shared" si="130"/>
        <v/>
      </c>
      <c r="Q569" s="242" t="str">
        <f t="shared" si="131"/>
        <v/>
      </c>
      <c r="R569" s="243" t="str">
        <f t="shared" si="132"/>
        <v>count</v>
      </c>
      <c r="S569" s="242"/>
      <c r="T569" s="279"/>
      <c r="U569" s="242"/>
      <c r="V569" s="143"/>
      <c r="W569" s="239"/>
      <c r="X569" s="239"/>
      <c r="Y569" s="143"/>
      <c r="Z569" s="143"/>
      <c r="AA569" s="143"/>
      <c r="AB569" s="239"/>
      <c r="AC569" s="143"/>
      <c r="AD569" s="143"/>
      <c r="AE569" s="239"/>
      <c r="AF569" s="239"/>
      <c r="AG569" s="239"/>
      <c r="AH569" s="241"/>
      <c r="AI569" s="239" t="str">
        <f t="shared" ca="1" si="133"/>
        <v/>
      </c>
      <c r="AJ569" s="239" t="str">
        <f t="shared" si="134"/>
        <v/>
      </c>
      <c r="AK569" s="241"/>
      <c r="AL569" s="244"/>
      <c r="AM569" s="239"/>
      <c r="AN569" s="241"/>
      <c r="AO569" s="239"/>
      <c r="AP569" s="245"/>
      <c r="AQ569" s="141"/>
    </row>
    <row r="570" spans="1:43" ht="12.75" hidden="1" x14ac:dyDescent="0.25">
      <c r="A570" s="238"/>
      <c r="B570" s="239"/>
      <c r="C570" s="144"/>
      <c r="D570" s="239"/>
      <c r="E570" s="239"/>
      <c r="F570" s="239"/>
      <c r="G570" s="240"/>
      <c r="H570" s="149">
        <f>MONTH(Table1[[#This Row],[Received Date]])</f>
        <v>1</v>
      </c>
      <c r="I570" s="149">
        <f>YEAR(Table1[[#This Row],[Received Date]])</f>
        <v>1900</v>
      </c>
      <c r="J570" s="239"/>
      <c r="K570" s="239"/>
      <c r="L570" s="239" t="str">
        <f t="shared" si="128"/>
        <v>Other</v>
      </c>
      <c r="M570" s="239"/>
      <c r="N570" s="239"/>
      <c r="O570" s="239" t="str">
        <f t="shared" si="129"/>
        <v/>
      </c>
      <c r="P570" s="242" t="str">
        <f t="shared" si="130"/>
        <v/>
      </c>
      <c r="Q570" s="242" t="str">
        <f t="shared" si="131"/>
        <v/>
      </c>
      <c r="R570" s="243" t="str">
        <f t="shared" si="132"/>
        <v>count</v>
      </c>
      <c r="S570" s="242"/>
      <c r="T570" s="279"/>
      <c r="U570" s="242"/>
      <c r="V570" s="143"/>
      <c r="W570" s="239"/>
      <c r="X570" s="239"/>
      <c r="Y570" s="143"/>
      <c r="Z570" s="143"/>
      <c r="AA570" s="143"/>
      <c r="AB570" s="239"/>
      <c r="AC570" s="143"/>
      <c r="AD570" s="143"/>
      <c r="AE570" s="239"/>
      <c r="AF570" s="239"/>
      <c r="AG570" s="239"/>
      <c r="AH570" s="241"/>
      <c r="AI570" s="239" t="str">
        <f t="shared" ca="1" si="133"/>
        <v/>
      </c>
      <c r="AJ570" s="239" t="str">
        <f t="shared" si="134"/>
        <v/>
      </c>
      <c r="AK570" s="241"/>
      <c r="AL570" s="244"/>
      <c r="AM570" s="239"/>
      <c r="AN570" s="241"/>
      <c r="AO570" s="239"/>
      <c r="AP570" s="245"/>
      <c r="AQ570" s="141"/>
    </row>
    <row r="571" spans="1:43" ht="12.75" hidden="1" x14ac:dyDescent="0.25">
      <c r="A571" s="238"/>
      <c r="B571" s="239"/>
      <c r="C571" s="144"/>
      <c r="D571" s="239"/>
      <c r="E571" s="239"/>
      <c r="F571" s="239"/>
      <c r="G571" s="240"/>
      <c r="H571" s="149">
        <f>MONTH(Table1[[#This Row],[Received Date]])</f>
        <v>1</v>
      </c>
      <c r="I571" s="149">
        <f>YEAR(Table1[[#This Row],[Received Date]])</f>
        <v>1900</v>
      </c>
      <c r="J571" s="239"/>
      <c r="K571" s="239"/>
      <c r="L571" s="239" t="str">
        <f t="shared" si="128"/>
        <v>Other</v>
      </c>
      <c r="M571" s="239"/>
      <c r="N571" s="239"/>
      <c r="O571" s="239" t="str">
        <f t="shared" si="129"/>
        <v/>
      </c>
      <c r="P571" s="242" t="str">
        <f t="shared" si="130"/>
        <v/>
      </c>
      <c r="Q571" s="242" t="str">
        <f t="shared" si="131"/>
        <v/>
      </c>
      <c r="R571" s="243" t="str">
        <f t="shared" si="132"/>
        <v>count</v>
      </c>
      <c r="S571" s="242"/>
      <c r="T571" s="279"/>
      <c r="U571" s="242"/>
      <c r="V571" s="143"/>
      <c r="W571" s="239"/>
      <c r="X571" s="239"/>
      <c r="Y571" s="143"/>
      <c r="Z571" s="143"/>
      <c r="AA571" s="143"/>
      <c r="AB571" s="239"/>
      <c r="AC571" s="143"/>
      <c r="AD571" s="143"/>
      <c r="AE571" s="239"/>
      <c r="AF571" s="239"/>
      <c r="AG571" s="239"/>
      <c r="AH571" s="241"/>
      <c r="AI571" s="239" t="str">
        <f t="shared" ca="1" si="133"/>
        <v/>
      </c>
      <c r="AJ571" s="239" t="str">
        <f t="shared" si="134"/>
        <v/>
      </c>
      <c r="AK571" s="241"/>
      <c r="AL571" s="244"/>
      <c r="AM571" s="239"/>
      <c r="AN571" s="241"/>
      <c r="AO571" s="239"/>
      <c r="AP571" s="245"/>
      <c r="AQ571" s="141"/>
    </row>
    <row r="572" spans="1:43" ht="12.75" hidden="1" x14ac:dyDescent="0.25">
      <c r="A572" s="238"/>
      <c r="B572" s="239"/>
      <c r="C572" s="144"/>
      <c r="D572" s="239"/>
      <c r="E572" s="239"/>
      <c r="F572" s="239"/>
      <c r="G572" s="240"/>
      <c r="H572" s="149">
        <f>MONTH(Table1[[#This Row],[Received Date]])</f>
        <v>1</v>
      </c>
      <c r="I572" s="149">
        <f>YEAR(Table1[[#This Row],[Received Date]])</f>
        <v>1900</v>
      </c>
      <c r="J572" s="239"/>
      <c r="K572" s="239"/>
      <c r="L572" s="239" t="str">
        <f t="shared" si="128"/>
        <v>Other</v>
      </c>
      <c r="M572" s="239"/>
      <c r="N572" s="239"/>
      <c r="O572" s="239" t="str">
        <f t="shared" si="129"/>
        <v/>
      </c>
      <c r="P572" s="242" t="str">
        <f t="shared" si="130"/>
        <v/>
      </c>
      <c r="Q572" s="242" t="str">
        <f t="shared" si="131"/>
        <v/>
      </c>
      <c r="R572" s="243" t="str">
        <f t="shared" si="132"/>
        <v>count</v>
      </c>
      <c r="S572" s="242"/>
      <c r="T572" s="279"/>
      <c r="U572" s="242"/>
      <c r="V572" s="143"/>
      <c r="W572" s="239"/>
      <c r="X572" s="239"/>
      <c r="Y572" s="143"/>
      <c r="Z572" s="143"/>
      <c r="AA572" s="143"/>
      <c r="AB572" s="239"/>
      <c r="AC572" s="143"/>
      <c r="AD572" s="143"/>
      <c r="AE572" s="239"/>
      <c r="AF572" s="239"/>
      <c r="AG572" s="239"/>
      <c r="AH572" s="241"/>
      <c r="AI572" s="239" t="str">
        <f t="shared" ca="1" si="133"/>
        <v/>
      </c>
      <c r="AJ572" s="239" t="str">
        <f t="shared" si="134"/>
        <v/>
      </c>
      <c r="AK572" s="241"/>
      <c r="AL572" s="244"/>
      <c r="AM572" s="239"/>
      <c r="AN572" s="241"/>
      <c r="AO572" s="239"/>
      <c r="AP572" s="245"/>
      <c r="AQ572" s="141"/>
    </row>
    <row r="573" spans="1:43" ht="12.75" hidden="1" x14ac:dyDescent="0.25">
      <c r="A573" s="238"/>
      <c r="B573" s="239"/>
      <c r="C573" s="144"/>
      <c r="D573" s="239"/>
      <c r="E573" s="239"/>
      <c r="F573" s="239"/>
      <c r="G573" s="240"/>
      <c r="H573" s="149">
        <f>MONTH(Table1[[#This Row],[Received Date]])</f>
        <v>1</v>
      </c>
      <c r="I573" s="149">
        <f>YEAR(Table1[[#This Row],[Received Date]])</f>
        <v>1900</v>
      </c>
      <c r="J573" s="239"/>
      <c r="K573" s="239"/>
      <c r="L573" s="239" t="str">
        <f t="shared" si="128"/>
        <v>Other</v>
      </c>
      <c r="M573" s="239"/>
      <c r="N573" s="239"/>
      <c r="O573" s="239" t="str">
        <f t="shared" si="129"/>
        <v/>
      </c>
      <c r="P573" s="242" t="str">
        <f t="shared" si="130"/>
        <v/>
      </c>
      <c r="Q573" s="242" t="str">
        <f t="shared" si="131"/>
        <v/>
      </c>
      <c r="R573" s="243" t="str">
        <f t="shared" si="132"/>
        <v>count</v>
      </c>
      <c r="S573" s="242"/>
      <c r="T573" s="279"/>
      <c r="U573" s="242"/>
      <c r="V573" s="143"/>
      <c r="W573" s="239"/>
      <c r="X573" s="239"/>
      <c r="Y573" s="143"/>
      <c r="Z573" s="143"/>
      <c r="AA573" s="143"/>
      <c r="AB573" s="239"/>
      <c r="AC573" s="143"/>
      <c r="AD573" s="143"/>
      <c r="AE573" s="239"/>
      <c r="AF573" s="239"/>
      <c r="AG573" s="239"/>
      <c r="AH573" s="241"/>
      <c r="AI573" s="239" t="str">
        <f t="shared" ca="1" si="133"/>
        <v/>
      </c>
      <c r="AJ573" s="239" t="str">
        <f t="shared" si="134"/>
        <v/>
      </c>
      <c r="AK573" s="241"/>
      <c r="AL573" s="244"/>
      <c r="AM573" s="239"/>
      <c r="AN573" s="241"/>
      <c r="AO573" s="239"/>
      <c r="AP573" s="245"/>
      <c r="AQ573" s="141"/>
    </row>
    <row r="574" spans="1:43" ht="12.75" hidden="1" x14ac:dyDescent="0.25">
      <c r="A574" s="238"/>
      <c r="B574" s="239"/>
      <c r="C574" s="144"/>
      <c r="D574" s="239"/>
      <c r="E574" s="239"/>
      <c r="F574" s="239"/>
      <c r="G574" s="240"/>
      <c r="H574" s="149">
        <f>MONTH(Table1[[#This Row],[Received Date]])</f>
        <v>1</v>
      </c>
      <c r="I574" s="149">
        <f>YEAR(Table1[[#This Row],[Received Date]])</f>
        <v>1900</v>
      </c>
      <c r="J574" s="239"/>
      <c r="K574" s="239"/>
      <c r="L574" s="239" t="str">
        <f t="shared" si="128"/>
        <v>Other</v>
      </c>
      <c r="M574" s="239"/>
      <c r="N574" s="239"/>
      <c r="O574" s="239" t="str">
        <f t="shared" si="129"/>
        <v/>
      </c>
      <c r="P574" s="242" t="str">
        <f t="shared" si="130"/>
        <v/>
      </c>
      <c r="Q574" s="242" t="str">
        <f t="shared" si="131"/>
        <v/>
      </c>
      <c r="R574" s="243" t="str">
        <f t="shared" si="132"/>
        <v>count</v>
      </c>
      <c r="S574" s="242"/>
      <c r="T574" s="279"/>
      <c r="U574" s="242"/>
      <c r="V574" s="143"/>
      <c r="W574" s="239"/>
      <c r="X574" s="239"/>
      <c r="Y574" s="143"/>
      <c r="Z574" s="143"/>
      <c r="AA574" s="143"/>
      <c r="AB574" s="239"/>
      <c r="AC574" s="143"/>
      <c r="AD574" s="143"/>
      <c r="AE574" s="239"/>
      <c r="AF574" s="239"/>
      <c r="AG574" s="239"/>
      <c r="AH574" s="241"/>
      <c r="AI574" s="239" t="str">
        <f t="shared" ca="1" si="133"/>
        <v/>
      </c>
      <c r="AJ574" s="239" t="str">
        <f t="shared" si="134"/>
        <v/>
      </c>
      <c r="AK574" s="241"/>
      <c r="AL574" s="244"/>
      <c r="AM574" s="239"/>
      <c r="AN574" s="241"/>
      <c r="AO574" s="239"/>
      <c r="AP574" s="245"/>
      <c r="AQ574" s="141"/>
    </row>
    <row r="575" spans="1:43" ht="12.75" hidden="1" x14ac:dyDescent="0.25">
      <c r="A575" s="238"/>
      <c r="B575" s="239"/>
      <c r="C575" s="144"/>
      <c r="D575" s="239"/>
      <c r="E575" s="239"/>
      <c r="F575" s="239"/>
      <c r="G575" s="240"/>
      <c r="H575" s="149">
        <f>MONTH(Table1[[#This Row],[Received Date]])</f>
        <v>1</v>
      </c>
      <c r="I575" s="149">
        <f>YEAR(Table1[[#This Row],[Received Date]])</f>
        <v>1900</v>
      </c>
      <c r="J575" s="239"/>
      <c r="K575" s="239"/>
      <c r="L575" s="239" t="str">
        <f t="shared" si="128"/>
        <v>Other</v>
      </c>
      <c r="M575" s="239"/>
      <c r="N575" s="239"/>
      <c r="O575" s="239" t="str">
        <f t="shared" si="129"/>
        <v/>
      </c>
      <c r="P575" s="242" t="str">
        <f t="shared" si="130"/>
        <v/>
      </c>
      <c r="Q575" s="242" t="str">
        <f t="shared" si="131"/>
        <v/>
      </c>
      <c r="R575" s="243" t="str">
        <f t="shared" si="132"/>
        <v>count</v>
      </c>
      <c r="S575" s="242"/>
      <c r="T575" s="279"/>
      <c r="U575" s="242"/>
      <c r="V575" s="143"/>
      <c r="W575" s="239"/>
      <c r="X575" s="239"/>
      <c r="Y575" s="143"/>
      <c r="Z575" s="143"/>
      <c r="AA575" s="143"/>
      <c r="AB575" s="239"/>
      <c r="AC575" s="143"/>
      <c r="AD575" s="143"/>
      <c r="AE575" s="239"/>
      <c r="AF575" s="239"/>
      <c r="AG575" s="239"/>
      <c r="AH575" s="241"/>
      <c r="AI575" s="239" t="str">
        <f t="shared" ca="1" si="133"/>
        <v/>
      </c>
      <c r="AJ575" s="239" t="str">
        <f t="shared" si="134"/>
        <v/>
      </c>
      <c r="AK575" s="241"/>
      <c r="AL575" s="244"/>
      <c r="AM575" s="239"/>
      <c r="AN575" s="241"/>
      <c r="AO575" s="239"/>
      <c r="AP575" s="245"/>
      <c r="AQ575" s="141"/>
    </row>
    <row r="576" spans="1:43" ht="12.75" hidden="1" x14ac:dyDescent="0.25">
      <c r="A576" s="238"/>
      <c r="B576" s="239"/>
      <c r="C576" s="144"/>
      <c r="D576" s="239"/>
      <c r="E576" s="239"/>
      <c r="F576" s="239"/>
      <c r="G576" s="240"/>
      <c r="H576" s="149">
        <f>MONTH(Table1[[#This Row],[Received Date]])</f>
        <v>1</v>
      </c>
      <c r="I576" s="149">
        <f>YEAR(Table1[[#This Row],[Received Date]])</f>
        <v>1900</v>
      </c>
      <c r="J576" s="239"/>
      <c r="K576" s="239"/>
      <c r="L576" s="239" t="str">
        <f t="shared" si="128"/>
        <v>Other</v>
      </c>
      <c r="M576" s="239"/>
      <c r="N576" s="239"/>
      <c r="O576" s="239" t="str">
        <f t="shared" si="129"/>
        <v/>
      </c>
      <c r="P576" s="242" t="str">
        <f t="shared" si="130"/>
        <v/>
      </c>
      <c r="Q576" s="242" t="str">
        <f t="shared" si="131"/>
        <v/>
      </c>
      <c r="R576" s="243" t="str">
        <f t="shared" si="132"/>
        <v>count</v>
      </c>
      <c r="S576" s="242"/>
      <c r="T576" s="279"/>
      <c r="U576" s="242"/>
      <c r="V576" s="143"/>
      <c r="W576" s="239"/>
      <c r="X576" s="239"/>
      <c r="Y576" s="143"/>
      <c r="Z576" s="143"/>
      <c r="AA576" s="143"/>
      <c r="AB576" s="239"/>
      <c r="AC576" s="143"/>
      <c r="AD576" s="143"/>
      <c r="AE576" s="239"/>
      <c r="AF576" s="239"/>
      <c r="AG576" s="239"/>
      <c r="AH576" s="241"/>
      <c r="AI576" s="239" t="str">
        <f t="shared" ca="1" si="133"/>
        <v/>
      </c>
      <c r="AJ576" s="239" t="str">
        <f t="shared" si="134"/>
        <v/>
      </c>
      <c r="AK576" s="241"/>
      <c r="AL576" s="244"/>
      <c r="AM576" s="239"/>
      <c r="AN576" s="241"/>
      <c r="AO576" s="239"/>
      <c r="AP576" s="245"/>
      <c r="AQ576" s="141"/>
    </row>
    <row r="577" spans="1:43" ht="12.75" hidden="1" x14ac:dyDescent="0.25">
      <c r="A577" s="238"/>
      <c r="B577" s="239"/>
      <c r="C577" s="144"/>
      <c r="D577" s="239"/>
      <c r="E577" s="239"/>
      <c r="F577" s="239"/>
      <c r="G577" s="240"/>
      <c r="H577" s="149">
        <f>MONTH(Table1[[#This Row],[Received Date]])</f>
        <v>1</v>
      </c>
      <c r="I577" s="149">
        <f>YEAR(Table1[[#This Row],[Received Date]])</f>
        <v>1900</v>
      </c>
      <c r="J577" s="239"/>
      <c r="K577" s="239"/>
      <c r="L577" s="239" t="str">
        <f t="shared" si="128"/>
        <v>Other</v>
      </c>
      <c r="M577" s="239"/>
      <c r="N577" s="239"/>
      <c r="O577" s="239" t="str">
        <f t="shared" si="129"/>
        <v/>
      </c>
      <c r="P577" s="242" t="str">
        <f t="shared" si="130"/>
        <v/>
      </c>
      <c r="Q577" s="242" t="str">
        <f t="shared" si="131"/>
        <v/>
      </c>
      <c r="R577" s="243" t="str">
        <f t="shared" si="132"/>
        <v>count</v>
      </c>
      <c r="S577" s="242"/>
      <c r="T577" s="279"/>
      <c r="U577" s="242"/>
      <c r="V577" s="143"/>
      <c r="W577" s="239"/>
      <c r="X577" s="239"/>
      <c r="Y577" s="143"/>
      <c r="Z577" s="143"/>
      <c r="AA577" s="143"/>
      <c r="AB577" s="239"/>
      <c r="AC577" s="143"/>
      <c r="AD577" s="143"/>
      <c r="AE577" s="239"/>
      <c r="AF577" s="239"/>
      <c r="AG577" s="239"/>
      <c r="AH577" s="241"/>
      <c r="AI577" s="239" t="str">
        <f t="shared" ca="1" si="133"/>
        <v/>
      </c>
      <c r="AJ577" s="239" t="str">
        <f t="shared" si="134"/>
        <v/>
      </c>
      <c r="AK577" s="241"/>
      <c r="AL577" s="244"/>
      <c r="AM577" s="239"/>
      <c r="AN577" s="241"/>
      <c r="AO577" s="239"/>
      <c r="AP577" s="245"/>
      <c r="AQ577" s="141"/>
    </row>
    <row r="578" spans="1:43" ht="12.75" hidden="1" x14ac:dyDescent="0.25">
      <c r="A578" s="238"/>
      <c r="B578" s="239"/>
      <c r="C578" s="144"/>
      <c r="D578" s="239"/>
      <c r="E578" s="239"/>
      <c r="F578" s="239"/>
      <c r="G578" s="240"/>
      <c r="H578" s="149">
        <f>MONTH(Table1[[#This Row],[Received Date]])</f>
        <v>1</v>
      </c>
      <c r="I578" s="149">
        <f>YEAR(Table1[[#This Row],[Received Date]])</f>
        <v>1900</v>
      </c>
      <c r="J578" s="239"/>
      <c r="K578" s="239"/>
      <c r="L578" s="239" t="str">
        <f t="shared" si="128"/>
        <v>Other</v>
      </c>
      <c r="M578" s="239"/>
      <c r="N578" s="239"/>
      <c r="O578" s="239" t="str">
        <f t="shared" si="129"/>
        <v/>
      </c>
      <c r="P578" s="242" t="str">
        <f t="shared" si="130"/>
        <v/>
      </c>
      <c r="Q578" s="242" t="str">
        <f t="shared" si="131"/>
        <v/>
      </c>
      <c r="R578" s="243" t="str">
        <f t="shared" si="132"/>
        <v>count</v>
      </c>
      <c r="S578" s="242"/>
      <c r="T578" s="279"/>
      <c r="U578" s="242"/>
      <c r="V578" s="143"/>
      <c r="W578" s="239"/>
      <c r="X578" s="239"/>
      <c r="Y578" s="143"/>
      <c r="Z578" s="143"/>
      <c r="AA578" s="143"/>
      <c r="AB578" s="239"/>
      <c r="AC578" s="143"/>
      <c r="AD578" s="143"/>
      <c r="AE578" s="239"/>
      <c r="AF578" s="239"/>
      <c r="AG578" s="239"/>
      <c r="AH578" s="241"/>
      <c r="AI578" s="239" t="str">
        <f t="shared" ca="1" si="133"/>
        <v/>
      </c>
      <c r="AJ578" s="239" t="str">
        <f t="shared" si="134"/>
        <v/>
      </c>
      <c r="AK578" s="241"/>
      <c r="AL578" s="244"/>
      <c r="AM578" s="239"/>
      <c r="AN578" s="241"/>
      <c r="AO578" s="239"/>
      <c r="AP578" s="245"/>
      <c r="AQ578" s="141"/>
    </row>
    <row r="579" spans="1:43" ht="12.75" hidden="1" x14ac:dyDescent="0.25">
      <c r="A579" s="238"/>
      <c r="B579" s="239"/>
      <c r="C579" s="144"/>
      <c r="D579" s="239"/>
      <c r="E579" s="239"/>
      <c r="F579" s="239"/>
      <c r="G579" s="240"/>
      <c r="H579" s="149">
        <f>MONTH(Table1[[#This Row],[Received Date]])</f>
        <v>1</v>
      </c>
      <c r="I579" s="149">
        <f>YEAR(Table1[[#This Row],[Received Date]])</f>
        <v>1900</v>
      </c>
      <c r="J579" s="239"/>
      <c r="K579" s="239"/>
      <c r="L579" s="239" t="str">
        <f t="shared" si="128"/>
        <v>Other</v>
      </c>
      <c r="M579" s="239"/>
      <c r="N579" s="239"/>
      <c r="O579" s="239" t="str">
        <f t="shared" si="129"/>
        <v/>
      </c>
      <c r="P579" s="242" t="str">
        <f t="shared" si="130"/>
        <v/>
      </c>
      <c r="Q579" s="242" t="str">
        <f t="shared" si="131"/>
        <v/>
      </c>
      <c r="R579" s="243" t="str">
        <f t="shared" si="132"/>
        <v>count</v>
      </c>
      <c r="S579" s="242"/>
      <c r="T579" s="279"/>
      <c r="U579" s="242"/>
      <c r="V579" s="143"/>
      <c r="W579" s="239"/>
      <c r="X579" s="239"/>
      <c r="Y579" s="143"/>
      <c r="Z579" s="143"/>
      <c r="AA579" s="143"/>
      <c r="AB579" s="239"/>
      <c r="AC579" s="143"/>
      <c r="AD579" s="143"/>
      <c r="AE579" s="239"/>
      <c r="AF579" s="239"/>
      <c r="AG579" s="239"/>
      <c r="AH579" s="241"/>
      <c r="AI579" s="239" t="str">
        <f t="shared" ca="1" si="133"/>
        <v/>
      </c>
      <c r="AJ579" s="239" t="str">
        <f t="shared" si="134"/>
        <v/>
      </c>
      <c r="AK579" s="241"/>
      <c r="AL579" s="244"/>
      <c r="AM579" s="239"/>
      <c r="AN579" s="241"/>
      <c r="AO579" s="239"/>
      <c r="AP579" s="245"/>
      <c r="AQ579" s="141"/>
    </row>
    <row r="580" spans="1:43" ht="12.75" hidden="1" x14ac:dyDescent="0.25">
      <c r="A580" s="238"/>
      <c r="B580" s="239"/>
      <c r="C580" s="144"/>
      <c r="D580" s="239"/>
      <c r="E580" s="239"/>
      <c r="F580" s="239"/>
      <c r="G580" s="240"/>
      <c r="H580" s="149">
        <f>MONTH(Table1[[#This Row],[Received Date]])</f>
        <v>1</v>
      </c>
      <c r="I580" s="149">
        <f>YEAR(Table1[[#This Row],[Received Date]])</f>
        <v>1900</v>
      </c>
      <c r="J580" s="239"/>
      <c r="K580" s="239"/>
      <c r="L580" s="239" t="str">
        <f t="shared" ref="L580:L643" si="135">IF(ISNUMBER(SEARCH("Axle",K580)),"Axle",
IF(ISNUMBER(SEARCH("Deck",K580)),"Deck",
IF(ISNUMBER(SEARCH("Cab",K580)),"Cab",
IF(ISNUMBER(SEARCH("Tank",K580)),"Tank",
IF(ISNUMBER(SEARCH("Grill",K580)),"Grill",
IF(ISNUMBER(SEARCH("Control",K580)),"Control Box",
"Other"))))))</f>
        <v>Other</v>
      </c>
      <c r="M580" s="239"/>
      <c r="N580" s="239"/>
      <c r="O580" s="239" t="str">
        <f t="shared" si="129"/>
        <v/>
      </c>
      <c r="P580" s="242" t="str">
        <f t="shared" si="130"/>
        <v/>
      </c>
      <c r="Q580" s="242" t="str">
        <f t="shared" si="131"/>
        <v/>
      </c>
      <c r="R580" s="243" t="str">
        <f t="shared" si="132"/>
        <v>count</v>
      </c>
      <c r="S580" s="242"/>
      <c r="T580" s="279"/>
      <c r="U580" s="242"/>
      <c r="V580" s="143"/>
      <c r="W580" s="239"/>
      <c r="X580" s="239"/>
      <c r="Y580" s="143"/>
      <c r="Z580" s="143"/>
      <c r="AA580" s="143"/>
      <c r="AB580" s="239"/>
      <c r="AC580" s="143"/>
      <c r="AD580" s="143"/>
      <c r="AE580" s="239"/>
      <c r="AF580" s="239"/>
      <c r="AG580" s="239"/>
      <c r="AH580" s="241"/>
      <c r="AI580" s="239" t="str">
        <f t="shared" ca="1" si="133"/>
        <v/>
      </c>
      <c r="AJ580" s="239" t="str">
        <f t="shared" si="134"/>
        <v/>
      </c>
      <c r="AK580" s="241"/>
      <c r="AL580" s="244"/>
      <c r="AM580" s="239"/>
      <c r="AN580" s="241"/>
      <c r="AO580" s="239"/>
      <c r="AP580" s="245"/>
      <c r="AQ580" s="141"/>
    </row>
    <row r="581" spans="1:43" ht="12.75" hidden="1" x14ac:dyDescent="0.25">
      <c r="A581" s="238"/>
      <c r="B581" s="239"/>
      <c r="C581" s="144"/>
      <c r="D581" s="239"/>
      <c r="E581" s="239"/>
      <c r="F581" s="239"/>
      <c r="G581" s="240"/>
      <c r="H581" s="149">
        <f>MONTH(Table1[[#This Row],[Received Date]])</f>
        <v>1</v>
      </c>
      <c r="I581" s="149">
        <f>YEAR(Table1[[#This Row],[Received Date]])</f>
        <v>1900</v>
      </c>
      <c r="J581" s="239"/>
      <c r="K581" s="239"/>
      <c r="L581" s="239" t="str">
        <f t="shared" si="135"/>
        <v>Other</v>
      </c>
      <c r="M581" s="239"/>
      <c r="N581" s="239"/>
      <c r="O581" s="239" t="str">
        <f t="shared" si="129"/>
        <v/>
      </c>
      <c r="P581" s="242" t="str">
        <f t="shared" si="130"/>
        <v/>
      </c>
      <c r="Q581" s="242" t="str">
        <f t="shared" si="131"/>
        <v/>
      </c>
      <c r="R581" s="243" t="str">
        <f t="shared" si="132"/>
        <v>count</v>
      </c>
      <c r="S581" s="242"/>
      <c r="T581" s="279"/>
      <c r="U581" s="242"/>
      <c r="V581" s="143"/>
      <c r="W581" s="239"/>
      <c r="X581" s="239"/>
      <c r="Y581" s="143"/>
      <c r="Z581" s="143"/>
      <c r="AA581" s="143"/>
      <c r="AB581" s="239"/>
      <c r="AC581" s="143"/>
      <c r="AD581" s="143"/>
      <c r="AE581" s="239"/>
      <c r="AF581" s="239"/>
      <c r="AG581" s="239"/>
      <c r="AH581" s="241"/>
      <c r="AI581" s="239" t="str">
        <f t="shared" ca="1" si="133"/>
        <v/>
      </c>
      <c r="AJ581" s="239" t="str">
        <f t="shared" si="134"/>
        <v/>
      </c>
      <c r="AK581" s="241"/>
      <c r="AL581" s="244"/>
      <c r="AM581" s="239"/>
      <c r="AN581" s="241"/>
      <c r="AO581" s="239"/>
      <c r="AP581" s="245"/>
      <c r="AQ581" s="141"/>
    </row>
    <row r="582" spans="1:43" ht="12.75" hidden="1" x14ac:dyDescent="0.25">
      <c r="A582" s="238"/>
      <c r="B582" s="239"/>
      <c r="C582" s="144"/>
      <c r="D582" s="239"/>
      <c r="E582" s="239"/>
      <c r="F582" s="239"/>
      <c r="G582" s="240"/>
      <c r="H582" s="149">
        <f>MONTH(Table1[[#This Row],[Received Date]])</f>
        <v>1</v>
      </c>
      <c r="I582" s="149">
        <f>YEAR(Table1[[#This Row],[Received Date]])</f>
        <v>1900</v>
      </c>
      <c r="J582" s="239"/>
      <c r="K582" s="239"/>
      <c r="L582" s="239" t="str">
        <f t="shared" si="135"/>
        <v>Other</v>
      </c>
      <c r="M582" s="239"/>
      <c r="N582" s="239"/>
      <c r="O582" s="239" t="str">
        <f t="shared" si="129"/>
        <v/>
      </c>
      <c r="P582" s="242" t="str">
        <f t="shared" si="130"/>
        <v/>
      </c>
      <c r="Q582" s="242" t="str">
        <f t="shared" si="131"/>
        <v/>
      </c>
      <c r="R582" s="243" t="str">
        <f t="shared" si="132"/>
        <v>count</v>
      </c>
      <c r="S582" s="242"/>
      <c r="T582" s="279"/>
      <c r="U582" s="242"/>
      <c r="V582" s="143"/>
      <c r="W582" s="239"/>
      <c r="X582" s="239"/>
      <c r="Y582" s="143"/>
      <c r="Z582" s="143"/>
      <c r="AA582" s="143"/>
      <c r="AB582" s="239"/>
      <c r="AC582" s="143"/>
      <c r="AD582" s="143"/>
      <c r="AE582" s="239"/>
      <c r="AF582" s="239"/>
      <c r="AG582" s="239"/>
      <c r="AH582" s="241"/>
      <c r="AI582" s="239" t="str">
        <f t="shared" ca="1" si="133"/>
        <v/>
      </c>
      <c r="AJ582" s="239" t="str">
        <f t="shared" si="134"/>
        <v/>
      </c>
      <c r="AK582" s="241"/>
      <c r="AL582" s="244"/>
      <c r="AM582" s="239"/>
      <c r="AN582" s="241"/>
      <c r="AO582" s="239"/>
      <c r="AP582" s="245"/>
      <c r="AQ582" s="141"/>
    </row>
    <row r="583" spans="1:43" ht="12.75" hidden="1" x14ac:dyDescent="0.25">
      <c r="A583" s="238"/>
      <c r="B583" s="239"/>
      <c r="C583" s="144"/>
      <c r="D583" s="239"/>
      <c r="E583" s="239"/>
      <c r="F583" s="239"/>
      <c r="G583" s="240"/>
      <c r="H583" s="149">
        <f>MONTH(Table1[[#This Row],[Received Date]])</f>
        <v>1</v>
      </c>
      <c r="I583" s="149">
        <f>YEAR(Table1[[#This Row],[Received Date]])</f>
        <v>1900</v>
      </c>
      <c r="J583" s="239"/>
      <c r="K583" s="239"/>
      <c r="L583" s="239" t="str">
        <f t="shared" si="135"/>
        <v>Other</v>
      </c>
      <c r="M583" s="239"/>
      <c r="N583" s="239"/>
      <c r="O583" s="239" t="str">
        <f t="shared" si="129"/>
        <v/>
      </c>
      <c r="P583" s="242" t="str">
        <f t="shared" si="130"/>
        <v/>
      </c>
      <c r="Q583" s="242" t="str">
        <f t="shared" si="131"/>
        <v/>
      </c>
      <c r="R583" s="243" t="str">
        <f t="shared" si="132"/>
        <v>count</v>
      </c>
      <c r="S583" s="242"/>
      <c r="T583" s="279"/>
      <c r="U583" s="242"/>
      <c r="V583" s="143"/>
      <c r="W583" s="239"/>
      <c r="X583" s="239"/>
      <c r="Y583" s="143"/>
      <c r="Z583" s="143"/>
      <c r="AA583" s="143"/>
      <c r="AB583" s="239"/>
      <c r="AC583" s="143"/>
      <c r="AD583" s="143"/>
      <c r="AE583" s="239"/>
      <c r="AF583" s="239"/>
      <c r="AG583" s="239"/>
      <c r="AH583" s="241"/>
      <c r="AI583" s="239" t="str">
        <f t="shared" ca="1" si="133"/>
        <v/>
      </c>
      <c r="AJ583" s="239" t="str">
        <f t="shared" si="134"/>
        <v/>
      </c>
      <c r="AK583" s="241"/>
      <c r="AL583" s="244"/>
      <c r="AM583" s="239"/>
      <c r="AN583" s="241"/>
      <c r="AO583" s="239"/>
      <c r="AP583" s="245"/>
      <c r="AQ583" s="141"/>
    </row>
    <row r="584" spans="1:43" ht="12.75" hidden="1" x14ac:dyDescent="0.25">
      <c r="A584" s="238"/>
      <c r="B584" s="239"/>
      <c r="C584" s="144"/>
      <c r="D584" s="239"/>
      <c r="E584" s="239"/>
      <c r="F584" s="239"/>
      <c r="G584" s="240"/>
      <c r="H584" s="149">
        <f>MONTH(Table1[[#This Row],[Received Date]])</f>
        <v>1</v>
      </c>
      <c r="I584" s="149">
        <f>YEAR(Table1[[#This Row],[Received Date]])</f>
        <v>1900</v>
      </c>
      <c r="J584" s="239"/>
      <c r="K584" s="239"/>
      <c r="L584" s="239" t="str">
        <f t="shared" si="135"/>
        <v>Other</v>
      </c>
      <c r="M584" s="239"/>
      <c r="N584" s="239"/>
      <c r="O584" s="239" t="str">
        <f t="shared" si="129"/>
        <v/>
      </c>
      <c r="P584" s="242" t="str">
        <f t="shared" si="130"/>
        <v/>
      </c>
      <c r="Q584" s="242" t="str">
        <f t="shared" si="131"/>
        <v/>
      </c>
      <c r="R584" s="243" t="str">
        <f t="shared" si="132"/>
        <v>count</v>
      </c>
      <c r="S584" s="242"/>
      <c r="T584" s="279"/>
      <c r="U584" s="242"/>
      <c r="V584" s="143"/>
      <c r="W584" s="239"/>
      <c r="X584" s="239"/>
      <c r="Y584" s="143"/>
      <c r="Z584" s="143"/>
      <c r="AA584" s="143"/>
      <c r="AB584" s="239"/>
      <c r="AC584" s="143"/>
      <c r="AD584" s="143"/>
      <c r="AE584" s="239"/>
      <c r="AF584" s="239"/>
      <c r="AG584" s="239"/>
      <c r="AH584" s="241"/>
      <c r="AI584" s="239" t="str">
        <f t="shared" ca="1" si="133"/>
        <v/>
      </c>
      <c r="AJ584" s="239" t="str">
        <f t="shared" si="134"/>
        <v/>
      </c>
      <c r="AK584" s="241"/>
      <c r="AL584" s="244"/>
      <c r="AM584" s="239"/>
      <c r="AN584" s="241"/>
      <c r="AO584" s="239"/>
      <c r="AP584" s="245"/>
      <c r="AQ584" s="141"/>
    </row>
    <row r="585" spans="1:43" ht="12.75" hidden="1" x14ac:dyDescent="0.25">
      <c r="A585" s="238"/>
      <c r="B585" s="239"/>
      <c r="C585" s="144"/>
      <c r="D585" s="239"/>
      <c r="E585" s="239"/>
      <c r="F585" s="239"/>
      <c r="G585" s="240"/>
      <c r="H585" s="149">
        <f>MONTH(Table1[[#This Row],[Received Date]])</f>
        <v>1</v>
      </c>
      <c r="I585" s="149">
        <f>YEAR(Table1[[#This Row],[Received Date]])</f>
        <v>1900</v>
      </c>
      <c r="J585" s="239"/>
      <c r="K585" s="239"/>
      <c r="L585" s="239" t="str">
        <f t="shared" si="135"/>
        <v>Other</v>
      </c>
      <c r="M585" s="239"/>
      <c r="N585" s="239"/>
      <c r="O585" s="239" t="str">
        <f t="shared" si="129"/>
        <v/>
      </c>
      <c r="P585" s="242" t="str">
        <f t="shared" si="130"/>
        <v/>
      </c>
      <c r="Q585" s="242" t="str">
        <f t="shared" si="131"/>
        <v/>
      </c>
      <c r="R585" s="243" t="str">
        <f t="shared" si="132"/>
        <v>count</v>
      </c>
      <c r="S585" s="242"/>
      <c r="T585" s="279"/>
      <c r="U585" s="242"/>
      <c r="V585" s="143"/>
      <c r="W585" s="239"/>
      <c r="X585" s="239"/>
      <c r="Y585" s="143"/>
      <c r="Z585" s="143"/>
      <c r="AA585" s="143"/>
      <c r="AB585" s="239"/>
      <c r="AC585" s="143"/>
      <c r="AD585" s="143"/>
      <c r="AE585" s="239"/>
      <c r="AF585" s="239"/>
      <c r="AG585" s="239"/>
      <c r="AH585" s="241"/>
      <c r="AI585" s="239" t="str">
        <f t="shared" ca="1" si="133"/>
        <v/>
      </c>
      <c r="AJ585" s="239" t="str">
        <f t="shared" si="134"/>
        <v/>
      </c>
      <c r="AK585" s="241"/>
      <c r="AL585" s="244"/>
      <c r="AM585" s="239"/>
      <c r="AN585" s="241"/>
      <c r="AO585" s="239"/>
      <c r="AP585" s="245"/>
      <c r="AQ585" s="141"/>
    </row>
    <row r="586" spans="1:43" ht="12.75" hidden="1" x14ac:dyDescent="0.25">
      <c r="A586" s="238"/>
      <c r="B586" s="239"/>
      <c r="C586" s="144"/>
      <c r="D586" s="239"/>
      <c r="E586" s="239"/>
      <c r="F586" s="239"/>
      <c r="G586" s="240"/>
      <c r="H586" s="149">
        <f>MONTH(Table1[[#This Row],[Received Date]])</f>
        <v>1</v>
      </c>
      <c r="I586" s="149">
        <f>YEAR(Table1[[#This Row],[Received Date]])</f>
        <v>1900</v>
      </c>
      <c r="J586" s="239"/>
      <c r="K586" s="239"/>
      <c r="L586" s="239" t="str">
        <f t="shared" si="135"/>
        <v>Other</v>
      </c>
      <c r="M586" s="239"/>
      <c r="N586" s="239"/>
      <c r="O586" s="239" t="str">
        <f t="shared" si="129"/>
        <v/>
      </c>
      <c r="P586" s="242" t="str">
        <f t="shared" si="130"/>
        <v/>
      </c>
      <c r="Q586" s="242" t="str">
        <f t="shared" si="131"/>
        <v/>
      </c>
      <c r="R586" s="243" t="str">
        <f t="shared" si="132"/>
        <v>count</v>
      </c>
      <c r="S586" s="242"/>
      <c r="T586" s="279"/>
      <c r="U586" s="242"/>
      <c r="V586" s="143"/>
      <c r="W586" s="239"/>
      <c r="X586" s="239"/>
      <c r="Y586" s="143"/>
      <c r="Z586" s="143"/>
      <c r="AA586" s="143"/>
      <c r="AB586" s="239"/>
      <c r="AC586" s="143"/>
      <c r="AD586" s="143"/>
      <c r="AE586" s="239"/>
      <c r="AF586" s="239"/>
      <c r="AG586" s="239"/>
      <c r="AH586" s="241"/>
      <c r="AI586" s="239" t="str">
        <f t="shared" ca="1" si="133"/>
        <v/>
      </c>
      <c r="AJ586" s="239" t="str">
        <f t="shared" si="134"/>
        <v/>
      </c>
      <c r="AK586" s="241"/>
      <c r="AL586" s="244"/>
      <c r="AM586" s="239"/>
      <c r="AN586" s="241"/>
      <c r="AO586" s="239"/>
      <c r="AP586" s="245"/>
      <c r="AQ586" s="141"/>
    </row>
    <row r="587" spans="1:43" ht="12.75" hidden="1" x14ac:dyDescent="0.25">
      <c r="A587" s="238"/>
      <c r="B587" s="239"/>
      <c r="C587" s="144"/>
      <c r="D587" s="239"/>
      <c r="E587" s="239"/>
      <c r="F587" s="239"/>
      <c r="G587" s="240"/>
      <c r="H587" s="149">
        <f>MONTH(Table1[[#This Row],[Received Date]])</f>
        <v>1</v>
      </c>
      <c r="I587" s="149">
        <f>YEAR(Table1[[#This Row],[Received Date]])</f>
        <v>1900</v>
      </c>
      <c r="J587" s="239"/>
      <c r="K587" s="239"/>
      <c r="L587" s="239" t="str">
        <f t="shared" si="135"/>
        <v>Other</v>
      </c>
      <c r="M587" s="239"/>
      <c r="N587" s="239"/>
      <c r="O587" s="239" t="str">
        <f t="shared" si="129"/>
        <v/>
      </c>
      <c r="P587" s="242" t="str">
        <f t="shared" si="130"/>
        <v/>
      </c>
      <c r="Q587" s="242" t="str">
        <f t="shared" si="131"/>
        <v/>
      </c>
      <c r="R587" s="243" t="str">
        <f t="shared" si="132"/>
        <v>count</v>
      </c>
      <c r="S587" s="242"/>
      <c r="T587" s="279"/>
      <c r="U587" s="242"/>
      <c r="V587" s="143"/>
      <c r="W587" s="239"/>
      <c r="X587" s="239"/>
      <c r="Y587" s="143"/>
      <c r="Z587" s="143"/>
      <c r="AA587" s="143"/>
      <c r="AB587" s="239"/>
      <c r="AC587" s="143"/>
      <c r="AD587" s="143"/>
      <c r="AE587" s="239"/>
      <c r="AF587" s="239"/>
      <c r="AG587" s="239"/>
      <c r="AH587" s="241"/>
      <c r="AI587" s="239" t="str">
        <f t="shared" ca="1" si="133"/>
        <v/>
      </c>
      <c r="AJ587" s="239" t="str">
        <f t="shared" si="134"/>
        <v/>
      </c>
      <c r="AK587" s="241"/>
      <c r="AL587" s="244"/>
      <c r="AM587" s="239"/>
      <c r="AN587" s="241"/>
      <c r="AO587" s="239"/>
      <c r="AP587" s="245"/>
      <c r="AQ587" s="141"/>
    </row>
    <row r="588" spans="1:43" ht="12.75" hidden="1" x14ac:dyDescent="0.25">
      <c r="A588" s="238"/>
      <c r="B588" s="239"/>
      <c r="C588" s="144"/>
      <c r="D588" s="239"/>
      <c r="E588" s="239"/>
      <c r="F588" s="239"/>
      <c r="G588" s="240"/>
      <c r="H588" s="149">
        <f>MONTH(Table1[[#This Row],[Received Date]])</f>
        <v>1</v>
      </c>
      <c r="I588" s="149">
        <f>YEAR(Table1[[#This Row],[Received Date]])</f>
        <v>1900</v>
      </c>
      <c r="J588" s="239"/>
      <c r="K588" s="239"/>
      <c r="L588" s="239" t="str">
        <f t="shared" si="135"/>
        <v>Other</v>
      </c>
      <c r="M588" s="239"/>
      <c r="N588" s="239"/>
      <c r="O588" s="239" t="str">
        <f t="shared" si="129"/>
        <v/>
      </c>
      <c r="P588" s="242" t="str">
        <f t="shared" si="130"/>
        <v/>
      </c>
      <c r="Q588" s="242" t="str">
        <f t="shared" si="131"/>
        <v/>
      </c>
      <c r="R588" s="243" t="str">
        <f t="shared" si="132"/>
        <v>count</v>
      </c>
      <c r="S588" s="242"/>
      <c r="T588" s="279"/>
      <c r="U588" s="242"/>
      <c r="V588" s="143"/>
      <c r="W588" s="239"/>
      <c r="X588" s="239"/>
      <c r="Y588" s="143"/>
      <c r="Z588" s="143"/>
      <c r="AA588" s="143"/>
      <c r="AB588" s="239"/>
      <c r="AC588" s="143"/>
      <c r="AD588" s="143"/>
      <c r="AE588" s="239"/>
      <c r="AF588" s="239"/>
      <c r="AG588" s="239"/>
      <c r="AH588" s="241"/>
      <c r="AI588" s="239" t="str">
        <f t="shared" ca="1" si="133"/>
        <v/>
      </c>
      <c r="AJ588" s="239" t="str">
        <f t="shared" si="134"/>
        <v/>
      </c>
      <c r="AK588" s="241"/>
      <c r="AL588" s="244"/>
      <c r="AM588" s="239"/>
      <c r="AN588" s="241"/>
      <c r="AO588" s="239"/>
      <c r="AP588" s="245"/>
      <c r="AQ588" s="141"/>
    </row>
    <row r="589" spans="1:43" ht="12.75" hidden="1" x14ac:dyDescent="0.25">
      <c r="A589" s="238"/>
      <c r="B589" s="239"/>
      <c r="C589" s="144"/>
      <c r="D589" s="239"/>
      <c r="E589" s="239"/>
      <c r="F589" s="239"/>
      <c r="G589" s="240"/>
      <c r="H589" s="149">
        <f>MONTH(Table1[[#This Row],[Received Date]])</f>
        <v>1</v>
      </c>
      <c r="I589" s="149">
        <f>YEAR(Table1[[#This Row],[Received Date]])</f>
        <v>1900</v>
      </c>
      <c r="J589" s="239"/>
      <c r="K589" s="239"/>
      <c r="L589" s="239" t="str">
        <f t="shared" si="135"/>
        <v>Other</v>
      </c>
      <c r="M589" s="239"/>
      <c r="N589" s="239"/>
      <c r="O589" s="239" t="str">
        <f t="shared" si="129"/>
        <v/>
      </c>
      <c r="P589" s="242" t="str">
        <f t="shared" si="130"/>
        <v/>
      </c>
      <c r="Q589" s="242" t="str">
        <f t="shared" si="131"/>
        <v/>
      </c>
      <c r="R589" s="243" t="str">
        <f t="shared" si="132"/>
        <v>count</v>
      </c>
      <c r="S589" s="242"/>
      <c r="T589" s="279"/>
      <c r="U589" s="242"/>
      <c r="V589" s="143"/>
      <c r="W589" s="239"/>
      <c r="X589" s="239"/>
      <c r="Y589" s="143"/>
      <c r="Z589" s="143"/>
      <c r="AA589" s="143"/>
      <c r="AB589" s="239"/>
      <c r="AC589" s="143"/>
      <c r="AD589" s="143"/>
      <c r="AE589" s="239"/>
      <c r="AF589" s="239"/>
      <c r="AG589" s="239"/>
      <c r="AH589" s="241"/>
      <c r="AI589" s="239" t="str">
        <f t="shared" ca="1" si="133"/>
        <v/>
      </c>
      <c r="AJ589" s="239" t="str">
        <f t="shared" si="134"/>
        <v/>
      </c>
      <c r="AK589" s="241"/>
      <c r="AL589" s="244"/>
      <c r="AM589" s="239"/>
      <c r="AN589" s="241"/>
      <c r="AO589" s="239"/>
      <c r="AP589" s="245"/>
      <c r="AQ589" s="141"/>
    </row>
    <row r="590" spans="1:43" ht="12.75" hidden="1" x14ac:dyDescent="0.25">
      <c r="A590" s="238"/>
      <c r="B590" s="239"/>
      <c r="C590" s="144"/>
      <c r="D590" s="239"/>
      <c r="E590" s="239"/>
      <c r="F590" s="239"/>
      <c r="G590" s="240"/>
      <c r="H590" s="149">
        <f>MONTH(Table1[[#This Row],[Received Date]])</f>
        <v>1</v>
      </c>
      <c r="I590" s="149">
        <f>YEAR(Table1[[#This Row],[Received Date]])</f>
        <v>1900</v>
      </c>
      <c r="J590" s="239"/>
      <c r="K590" s="239"/>
      <c r="L590" s="239" t="str">
        <f t="shared" si="135"/>
        <v>Other</v>
      </c>
      <c r="M590" s="239"/>
      <c r="N590" s="239"/>
      <c r="O590" s="239" t="str">
        <f t="shared" si="129"/>
        <v/>
      </c>
      <c r="P590" s="242" t="str">
        <f t="shared" si="130"/>
        <v/>
      </c>
      <c r="Q590" s="242" t="str">
        <f t="shared" si="131"/>
        <v/>
      </c>
      <c r="R590" s="243" t="str">
        <f t="shared" si="132"/>
        <v>count</v>
      </c>
      <c r="S590" s="242"/>
      <c r="T590" s="279"/>
      <c r="U590" s="242"/>
      <c r="V590" s="143"/>
      <c r="W590" s="239"/>
      <c r="X590" s="239"/>
      <c r="Y590" s="143"/>
      <c r="Z590" s="143"/>
      <c r="AA590" s="143"/>
      <c r="AB590" s="239"/>
      <c r="AC590" s="143"/>
      <c r="AD590" s="143"/>
      <c r="AE590" s="239"/>
      <c r="AF590" s="239"/>
      <c r="AG590" s="239"/>
      <c r="AH590" s="241"/>
      <c r="AI590" s="239" t="str">
        <f t="shared" ca="1" si="133"/>
        <v/>
      </c>
      <c r="AJ590" s="239" t="str">
        <f t="shared" si="134"/>
        <v/>
      </c>
      <c r="AK590" s="241"/>
      <c r="AL590" s="244"/>
      <c r="AM590" s="239"/>
      <c r="AN590" s="241"/>
      <c r="AO590" s="239"/>
      <c r="AP590" s="245"/>
      <c r="AQ590" s="141"/>
    </row>
    <row r="591" spans="1:43" ht="12.75" hidden="1" x14ac:dyDescent="0.25">
      <c r="A591" s="238"/>
      <c r="B591" s="239"/>
      <c r="C591" s="144"/>
      <c r="D591" s="239"/>
      <c r="E591" s="239"/>
      <c r="F591" s="239"/>
      <c r="G591" s="240"/>
      <c r="H591" s="149">
        <f>MONTH(Table1[[#This Row],[Received Date]])</f>
        <v>1</v>
      </c>
      <c r="I591" s="149">
        <f>YEAR(Table1[[#This Row],[Received Date]])</f>
        <v>1900</v>
      </c>
      <c r="J591" s="239"/>
      <c r="K591" s="239"/>
      <c r="L591" s="239" t="str">
        <f t="shared" si="135"/>
        <v>Other</v>
      </c>
      <c r="M591" s="239"/>
      <c r="N591" s="239"/>
      <c r="O591" s="239" t="str">
        <f t="shared" si="129"/>
        <v/>
      </c>
      <c r="P591" s="242" t="str">
        <f t="shared" si="130"/>
        <v/>
      </c>
      <c r="Q591" s="242" t="str">
        <f t="shared" si="131"/>
        <v/>
      </c>
      <c r="R591" s="243" t="str">
        <f t="shared" si="132"/>
        <v>count</v>
      </c>
      <c r="S591" s="242"/>
      <c r="T591" s="279"/>
      <c r="U591" s="242"/>
      <c r="V591" s="143"/>
      <c r="W591" s="239"/>
      <c r="X591" s="239"/>
      <c r="Y591" s="143"/>
      <c r="Z591" s="143"/>
      <c r="AA591" s="143"/>
      <c r="AB591" s="239"/>
      <c r="AC591" s="143"/>
      <c r="AD591" s="143"/>
      <c r="AE591" s="239"/>
      <c r="AF591" s="239"/>
      <c r="AG591" s="239"/>
      <c r="AH591" s="241"/>
      <c r="AI591" s="239" t="str">
        <f t="shared" ca="1" si="133"/>
        <v/>
      </c>
      <c r="AJ591" s="239" t="str">
        <f t="shared" si="134"/>
        <v/>
      </c>
      <c r="AK591" s="241"/>
      <c r="AL591" s="244"/>
      <c r="AM591" s="239"/>
      <c r="AN591" s="241"/>
      <c r="AO591" s="239"/>
      <c r="AP591" s="245"/>
      <c r="AQ591" s="141"/>
    </row>
    <row r="592" spans="1:43" ht="12.75" hidden="1" x14ac:dyDescent="0.25">
      <c r="A592" s="238"/>
      <c r="B592" s="239"/>
      <c r="C592" s="144"/>
      <c r="D592" s="239"/>
      <c r="E592" s="239"/>
      <c r="F592" s="239"/>
      <c r="G592" s="240"/>
      <c r="H592" s="149">
        <f>MONTH(Table1[[#This Row],[Received Date]])</f>
        <v>1</v>
      </c>
      <c r="I592" s="149">
        <f>YEAR(Table1[[#This Row],[Received Date]])</f>
        <v>1900</v>
      </c>
      <c r="J592" s="239"/>
      <c r="K592" s="239"/>
      <c r="L592" s="239" t="str">
        <f t="shared" si="135"/>
        <v>Other</v>
      </c>
      <c r="M592" s="239"/>
      <c r="N592" s="239"/>
      <c r="O592" s="239" t="str">
        <f t="shared" si="129"/>
        <v/>
      </c>
      <c r="P592" s="242" t="str">
        <f t="shared" si="130"/>
        <v/>
      </c>
      <c r="Q592" s="242" t="str">
        <f t="shared" si="131"/>
        <v/>
      </c>
      <c r="R592" s="243" t="str">
        <f t="shared" si="132"/>
        <v>count</v>
      </c>
      <c r="S592" s="242"/>
      <c r="T592" s="279"/>
      <c r="U592" s="242"/>
      <c r="V592" s="143"/>
      <c r="W592" s="239"/>
      <c r="X592" s="239"/>
      <c r="Y592" s="143"/>
      <c r="Z592" s="143"/>
      <c r="AA592" s="143"/>
      <c r="AB592" s="239"/>
      <c r="AC592" s="143"/>
      <c r="AD592" s="143"/>
      <c r="AE592" s="239"/>
      <c r="AF592" s="239"/>
      <c r="AG592" s="239"/>
      <c r="AH592" s="241"/>
      <c r="AI592" s="239" t="str">
        <f t="shared" ca="1" si="133"/>
        <v/>
      </c>
      <c r="AJ592" s="239" t="str">
        <f t="shared" si="134"/>
        <v/>
      </c>
      <c r="AK592" s="241"/>
      <c r="AL592" s="244"/>
      <c r="AM592" s="239"/>
      <c r="AN592" s="241"/>
      <c r="AO592" s="239"/>
      <c r="AP592" s="245"/>
      <c r="AQ592" s="141"/>
    </row>
    <row r="593" spans="1:43" ht="12.75" hidden="1" x14ac:dyDescent="0.25">
      <c r="A593" s="238"/>
      <c r="B593" s="239"/>
      <c r="C593" s="144"/>
      <c r="D593" s="239"/>
      <c r="E593" s="239"/>
      <c r="F593" s="239"/>
      <c r="G593" s="240"/>
      <c r="H593" s="149">
        <f>MONTH(Table1[[#This Row],[Received Date]])</f>
        <v>1</v>
      </c>
      <c r="I593" s="149">
        <f>YEAR(Table1[[#This Row],[Received Date]])</f>
        <v>1900</v>
      </c>
      <c r="J593" s="239"/>
      <c r="K593" s="239"/>
      <c r="L593" s="239" t="str">
        <f t="shared" si="135"/>
        <v>Other</v>
      </c>
      <c r="M593" s="239"/>
      <c r="N593" s="239"/>
      <c r="O593" s="239" t="str">
        <f t="shared" si="129"/>
        <v/>
      </c>
      <c r="P593" s="242" t="str">
        <f t="shared" si="130"/>
        <v/>
      </c>
      <c r="Q593" s="242" t="str">
        <f t="shared" si="131"/>
        <v/>
      </c>
      <c r="R593" s="243" t="str">
        <f t="shared" si="132"/>
        <v>count</v>
      </c>
      <c r="S593" s="242"/>
      <c r="T593" s="279"/>
      <c r="U593" s="242"/>
      <c r="V593" s="143"/>
      <c r="W593" s="239"/>
      <c r="X593" s="239"/>
      <c r="Y593" s="143"/>
      <c r="Z593" s="143"/>
      <c r="AA593" s="143"/>
      <c r="AB593" s="239"/>
      <c r="AC593" s="143"/>
      <c r="AD593" s="143"/>
      <c r="AE593" s="239"/>
      <c r="AF593" s="239"/>
      <c r="AG593" s="239"/>
      <c r="AH593" s="241"/>
      <c r="AI593" s="239" t="str">
        <f t="shared" ca="1" si="133"/>
        <v/>
      </c>
      <c r="AJ593" s="239" t="str">
        <f t="shared" si="134"/>
        <v/>
      </c>
      <c r="AK593" s="241"/>
      <c r="AL593" s="244"/>
      <c r="AM593" s="239"/>
      <c r="AN593" s="241"/>
      <c r="AO593" s="239"/>
      <c r="AP593" s="245"/>
      <c r="AQ593" s="141"/>
    </row>
    <row r="594" spans="1:43" ht="12.75" hidden="1" x14ac:dyDescent="0.25">
      <c r="A594" s="238"/>
      <c r="B594" s="239"/>
      <c r="C594" s="144"/>
      <c r="D594" s="239"/>
      <c r="E594" s="239"/>
      <c r="F594" s="239"/>
      <c r="G594" s="240"/>
      <c r="H594" s="149">
        <f>MONTH(Table1[[#This Row],[Received Date]])</f>
        <v>1</v>
      </c>
      <c r="I594" s="149">
        <f>YEAR(Table1[[#This Row],[Received Date]])</f>
        <v>1900</v>
      </c>
      <c r="J594" s="239"/>
      <c r="K594" s="239"/>
      <c r="L594" s="239" t="str">
        <f t="shared" si="135"/>
        <v>Other</v>
      </c>
      <c r="M594" s="239"/>
      <c r="N594" s="239"/>
      <c r="O594" s="239" t="str">
        <f t="shared" si="129"/>
        <v/>
      </c>
      <c r="P594" s="242" t="str">
        <f t="shared" si="130"/>
        <v/>
      </c>
      <c r="Q594" s="242" t="str">
        <f t="shared" si="131"/>
        <v/>
      </c>
      <c r="R594" s="243" t="str">
        <f t="shared" si="132"/>
        <v>count</v>
      </c>
      <c r="S594" s="242"/>
      <c r="T594" s="279"/>
      <c r="U594" s="242"/>
      <c r="V594" s="143"/>
      <c r="W594" s="239"/>
      <c r="X594" s="239"/>
      <c r="Y594" s="143"/>
      <c r="Z594" s="143"/>
      <c r="AA594" s="143"/>
      <c r="AB594" s="239"/>
      <c r="AC594" s="143"/>
      <c r="AD594" s="143"/>
      <c r="AE594" s="239"/>
      <c r="AF594" s="239"/>
      <c r="AG594" s="239"/>
      <c r="AH594" s="241"/>
      <c r="AI594" s="239" t="str">
        <f t="shared" ca="1" si="133"/>
        <v/>
      </c>
      <c r="AJ594" s="239" t="str">
        <f t="shared" si="134"/>
        <v/>
      </c>
      <c r="AK594" s="241"/>
      <c r="AL594" s="244"/>
      <c r="AM594" s="239"/>
      <c r="AN594" s="241"/>
      <c r="AO594" s="239"/>
      <c r="AP594" s="245"/>
      <c r="AQ594" s="141"/>
    </row>
    <row r="595" spans="1:43" ht="12.75" hidden="1" x14ac:dyDescent="0.25">
      <c r="A595" s="238"/>
      <c r="B595" s="239"/>
      <c r="C595" s="144"/>
      <c r="D595" s="239"/>
      <c r="E595" s="239"/>
      <c r="F595" s="239"/>
      <c r="G595" s="240"/>
      <c r="H595" s="149">
        <f>MONTH(Table1[[#This Row],[Received Date]])</f>
        <v>1</v>
      </c>
      <c r="I595" s="149">
        <f>YEAR(Table1[[#This Row],[Received Date]])</f>
        <v>1900</v>
      </c>
      <c r="J595" s="239"/>
      <c r="K595" s="239"/>
      <c r="L595" s="239" t="str">
        <f t="shared" si="135"/>
        <v>Other</v>
      </c>
      <c r="M595" s="239"/>
      <c r="N595" s="239"/>
      <c r="O595" s="239" t="str">
        <f t="shared" si="129"/>
        <v/>
      </c>
      <c r="P595" s="242" t="str">
        <f t="shared" si="130"/>
        <v/>
      </c>
      <c r="Q595" s="242" t="str">
        <f t="shared" si="131"/>
        <v/>
      </c>
      <c r="R595" s="243" t="str">
        <f t="shared" si="132"/>
        <v>count</v>
      </c>
      <c r="S595" s="242"/>
      <c r="T595" s="279"/>
      <c r="U595" s="242"/>
      <c r="V595" s="143"/>
      <c r="W595" s="239"/>
      <c r="X595" s="239"/>
      <c r="Y595" s="143"/>
      <c r="Z595" s="143"/>
      <c r="AA595" s="143"/>
      <c r="AB595" s="239"/>
      <c r="AC595" s="143"/>
      <c r="AD595" s="143"/>
      <c r="AE595" s="239"/>
      <c r="AF595" s="239"/>
      <c r="AG595" s="239"/>
      <c r="AH595" s="241"/>
      <c r="AI595" s="239" t="str">
        <f t="shared" ca="1" si="133"/>
        <v/>
      </c>
      <c r="AJ595" s="239" t="str">
        <f t="shared" si="134"/>
        <v/>
      </c>
      <c r="AK595" s="241"/>
      <c r="AL595" s="244"/>
      <c r="AM595" s="239"/>
      <c r="AN595" s="241"/>
      <c r="AO595" s="239"/>
      <c r="AP595" s="245"/>
      <c r="AQ595" s="141"/>
    </row>
    <row r="596" spans="1:43" ht="12.75" hidden="1" x14ac:dyDescent="0.25">
      <c r="A596" s="238"/>
      <c r="B596" s="239"/>
      <c r="C596" s="144"/>
      <c r="D596" s="239"/>
      <c r="E596" s="239"/>
      <c r="F596" s="239"/>
      <c r="G596" s="240"/>
      <c r="H596" s="149">
        <f>MONTH(Table1[[#This Row],[Received Date]])</f>
        <v>1</v>
      </c>
      <c r="I596" s="149">
        <f>YEAR(Table1[[#This Row],[Received Date]])</f>
        <v>1900</v>
      </c>
      <c r="J596" s="239"/>
      <c r="K596" s="239"/>
      <c r="L596" s="239" t="str">
        <f t="shared" si="135"/>
        <v>Other</v>
      </c>
      <c r="M596" s="239"/>
      <c r="N596" s="239"/>
      <c r="O596" s="239" t="str">
        <f t="shared" si="129"/>
        <v/>
      </c>
      <c r="P596" s="242" t="str">
        <f t="shared" si="130"/>
        <v/>
      </c>
      <c r="Q596" s="242" t="str">
        <f t="shared" si="131"/>
        <v/>
      </c>
      <c r="R596" s="243" t="str">
        <f t="shared" si="132"/>
        <v>count</v>
      </c>
      <c r="S596" s="242"/>
      <c r="T596" s="279"/>
      <c r="U596" s="242"/>
      <c r="V596" s="143"/>
      <c r="W596" s="239"/>
      <c r="X596" s="239"/>
      <c r="Y596" s="143"/>
      <c r="Z596" s="143"/>
      <c r="AA596" s="143"/>
      <c r="AB596" s="239"/>
      <c r="AC596" s="143"/>
      <c r="AD596" s="143"/>
      <c r="AE596" s="239"/>
      <c r="AF596" s="239"/>
      <c r="AG596" s="239"/>
      <c r="AH596" s="241"/>
      <c r="AI596" s="239" t="str">
        <f t="shared" ca="1" si="133"/>
        <v/>
      </c>
      <c r="AJ596" s="239" t="str">
        <f t="shared" si="134"/>
        <v/>
      </c>
      <c r="AK596" s="241"/>
      <c r="AL596" s="244"/>
      <c r="AM596" s="239"/>
      <c r="AN596" s="241"/>
      <c r="AO596" s="239"/>
      <c r="AP596" s="245"/>
      <c r="AQ596" s="141"/>
    </row>
    <row r="597" spans="1:43" ht="12.75" hidden="1" x14ac:dyDescent="0.25">
      <c r="A597" s="238"/>
      <c r="B597" s="239"/>
      <c r="C597" s="144"/>
      <c r="D597" s="239"/>
      <c r="E597" s="239"/>
      <c r="F597" s="239"/>
      <c r="G597" s="240"/>
      <c r="H597" s="149">
        <f>MONTH(Table1[[#This Row],[Received Date]])</f>
        <v>1</v>
      </c>
      <c r="I597" s="149">
        <f>YEAR(Table1[[#This Row],[Received Date]])</f>
        <v>1900</v>
      </c>
      <c r="J597" s="239"/>
      <c r="K597" s="239"/>
      <c r="L597" s="239" t="str">
        <f t="shared" si="135"/>
        <v>Other</v>
      </c>
      <c r="M597" s="239"/>
      <c r="N597" s="239"/>
      <c r="O597" s="239" t="str">
        <f t="shared" si="129"/>
        <v/>
      </c>
      <c r="P597" s="242" t="str">
        <f t="shared" si="130"/>
        <v/>
      </c>
      <c r="Q597" s="242" t="str">
        <f t="shared" si="131"/>
        <v/>
      </c>
      <c r="R597" s="243" t="str">
        <f t="shared" si="132"/>
        <v>count</v>
      </c>
      <c r="S597" s="242"/>
      <c r="T597" s="279"/>
      <c r="U597" s="242"/>
      <c r="V597" s="143"/>
      <c r="W597" s="239"/>
      <c r="X597" s="239"/>
      <c r="Y597" s="143"/>
      <c r="Z597" s="143"/>
      <c r="AA597" s="143"/>
      <c r="AB597" s="239"/>
      <c r="AC597" s="143"/>
      <c r="AD597" s="143"/>
      <c r="AE597" s="239"/>
      <c r="AF597" s="239"/>
      <c r="AG597" s="239"/>
      <c r="AH597" s="241"/>
      <c r="AI597" s="239" t="str">
        <f t="shared" ca="1" si="133"/>
        <v/>
      </c>
      <c r="AJ597" s="239" t="str">
        <f t="shared" si="134"/>
        <v/>
      </c>
      <c r="AK597" s="241"/>
      <c r="AL597" s="244"/>
      <c r="AM597" s="239"/>
      <c r="AN597" s="241"/>
      <c r="AO597" s="239"/>
      <c r="AP597" s="245"/>
      <c r="AQ597" s="141"/>
    </row>
    <row r="598" spans="1:43" ht="12.75" hidden="1" x14ac:dyDescent="0.25">
      <c r="A598" s="238"/>
      <c r="B598" s="239"/>
      <c r="C598" s="144"/>
      <c r="D598" s="239"/>
      <c r="E598" s="239"/>
      <c r="F598" s="239"/>
      <c r="G598" s="240"/>
      <c r="H598" s="149">
        <f>MONTH(Table1[[#This Row],[Received Date]])</f>
        <v>1</v>
      </c>
      <c r="I598" s="149">
        <f>YEAR(Table1[[#This Row],[Received Date]])</f>
        <v>1900</v>
      </c>
      <c r="J598" s="239"/>
      <c r="K598" s="239"/>
      <c r="L598" s="239" t="str">
        <f t="shared" si="135"/>
        <v>Other</v>
      </c>
      <c r="M598" s="239"/>
      <c r="N598" s="239"/>
      <c r="O598" s="239" t="str">
        <f t="shared" si="129"/>
        <v/>
      </c>
      <c r="P598" s="242" t="str">
        <f t="shared" si="130"/>
        <v/>
      </c>
      <c r="Q598" s="242" t="str">
        <f t="shared" si="131"/>
        <v/>
      </c>
      <c r="R598" s="243" t="str">
        <f t="shared" si="132"/>
        <v>count</v>
      </c>
      <c r="S598" s="242"/>
      <c r="T598" s="279"/>
      <c r="U598" s="242"/>
      <c r="V598" s="143"/>
      <c r="W598" s="239"/>
      <c r="X598" s="239"/>
      <c r="Y598" s="143"/>
      <c r="Z598" s="143"/>
      <c r="AA598" s="143"/>
      <c r="AB598" s="239"/>
      <c r="AC598" s="143"/>
      <c r="AD598" s="143"/>
      <c r="AE598" s="239"/>
      <c r="AF598" s="239"/>
      <c r="AG598" s="239"/>
      <c r="AH598" s="241"/>
      <c r="AI598" s="239" t="str">
        <f t="shared" ca="1" si="133"/>
        <v/>
      </c>
      <c r="AJ598" s="239" t="str">
        <f t="shared" si="134"/>
        <v/>
      </c>
      <c r="AK598" s="241"/>
      <c r="AL598" s="244"/>
      <c r="AM598" s="239"/>
      <c r="AN598" s="241"/>
      <c r="AO598" s="239"/>
      <c r="AP598" s="245"/>
      <c r="AQ598" s="141"/>
    </row>
    <row r="599" spans="1:43" ht="12.75" hidden="1" x14ac:dyDescent="0.25">
      <c r="A599" s="238"/>
      <c r="B599" s="239"/>
      <c r="C599" s="144"/>
      <c r="D599" s="239"/>
      <c r="E599" s="239"/>
      <c r="F599" s="239"/>
      <c r="G599" s="240"/>
      <c r="H599" s="149">
        <f>MONTH(Table1[[#This Row],[Received Date]])</f>
        <v>1</v>
      </c>
      <c r="I599" s="149">
        <f>YEAR(Table1[[#This Row],[Received Date]])</f>
        <v>1900</v>
      </c>
      <c r="J599" s="239"/>
      <c r="K599" s="239"/>
      <c r="L599" s="239" t="str">
        <f t="shared" si="135"/>
        <v>Other</v>
      </c>
      <c r="M599" s="239"/>
      <c r="N599" s="239"/>
      <c r="O599" s="239" t="str">
        <f t="shared" si="129"/>
        <v/>
      </c>
      <c r="P599" s="242" t="str">
        <f t="shared" si="130"/>
        <v/>
      </c>
      <c r="Q599" s="242" t="str">
        <f t="shared" si="131"/>
        <v/>
      </c>
      <c r="R599" s="243" t="str">
        <f t="shared" si="132"/>
        <v>count</v>
      </c>
      <c r="S599" s="242"/>
      <c r="T599" s="279"/>
      <c r="U599" s="242"/>
      <c r="V599" s="143"/>
      <c r="W599" s="239"/>
      <c r="X599" s="239"/>
      <c r="Y599" s="143"/>
      <c r="Z599" s="143"/>
      <c r="AA599" s="143"/>
      <c r="AB599" s="239"/>
      <c r="AC599" s="143"/>
      <c r="AD599" s="143"/>
      <c r="AE599" s="239"/>
      <c r="AF599" s="239"/>
      <c r="AG599" s="239"/>
      <c r="AH599" s="241"/>
      <c r="AI599" s="239" t="str">
        <f t="shared" ca="1" si="133"/>
        <v/>
      </c>
      <c r="AJ599" s="239" t="str">
        <f t="shared" si="134"/>
        <v/>
      </c>
      <c r="AK599" s="241"/>
      <c r="AL599" s="244"/>
      <c r="AM599" s="239"/>
      <c r="AN599" s="241"/>
      <c r="AO599" s="239"/>
      <c r="AP599" s="245"/>
      <c r="AQ599" s="141"/>
    </row>
    <row r="600" spans="1:43" ht="12.75" hidden="1" x14ac:dyDescent="0.25">
      <c r="A600" s="238"/>
      <c r="B600" s="239"/>
      <c r="C600" s="144"/>
      <c r="D600" s="239"/>
      <c r="E600" s="239"/>
      <c r="F600" s="239"/>
      <c r="G600" s="240"/>
      <c r="H600" s="149">
        <f>MONTH(Table1[[#This Row],[Received Date]])</f>
        <v>1</v>
      </c>
      <c r="I600" s="149">
        <f>YEAR(Table1[[#This Row],[Received Date]])</f>
        <v>1900</v>
      </c>
      <c r="J600" s="239"/>
      <c r="K600" s="239"/>
      <c r="L600" s="239" t="str">
        <f t="shared" si="135"/>
        <v>Other</v>
      </c>
      <c r="M600" s="239"/>
      <c r="N600" s="239"/>
      <c r="O600" s="239" t="str">
        <f t="shared" si="129"/>
        <v/>
      </c>
      <c r="P600" s="242" t="str">
        <f t="shared" si="130"/>
        <v/>
      </c>
      <c r="Q600" s="242" t="str">
        <f t="shared" si="131"/>
        <v/>
      </c>
      <c r="R600" s="243" t="str">
        <f t="shared" si="132"/>
        <v>count</v>
      </c>
      <c r="S600" s="242"/>
      <c r="T600" s="279"/>
      <c r="U600" s="242"/>
      <c r="V600" s="143"/>
      <c r="W600" s="239"/>
      <c r="X600" s="239"/>
      <c r="Y600" s="143"/>
      <c r="Z600" s="143"/>
      <c r="AA600" s="143"/>
      <c r="AB600" s="239"/>
      <c r="AC600" s="143"/>
      <c r="AD600" s="143"/>
      <c r="AE600" s="239"/>
      <c r="AF600" s="239"/>
      <c r="AG600" s="239"/>
      <c r="AH600" s="241"/>
      <c r="AI600" s="239" t="str">
        <f t="shared" ca="1" si="133"/>
        <v/>
      </c>
      <c r="AJ600" s="239" t="str">
        <f t="shared" si="134"/>
        <v/>
      </c>
      <c r="AK600" s="241"/>
      <c r="AL600" s="244"/>
      <c r="AM600" s="239"/>
      <c r="AN600" s="241"/>
      <c r="AO600" s="239"/>
      <c r="AP600" s="245"/>
      <c r="AQ600" s="141"/>
    </row>
    <row r="601" spans="1:43" ht="12.75" hidden="1" x14ac:dyDescent="0.25">
      <c r="A601" s="238"/>
      <c r="B601" s="239"/>
      <c r="C601" s="144"/>
      <c r="D601" s="239"/>
      <c r="E601" s="239"/>
      <c r="F601" s="239"/>
      <c r="G601" s="240"/>
      <c r="H601" s="149">
        <f>MONTH(Table1[[#This Row],[Received Date]])</f>
        <v>1</v>
      </c>
      <c r="I601" s="149">
        <f>YEAR(Table1[[#This Row],[Received Date]])</f>
        <v>1900</v>
      </c>
      <c r="J601" s="239"/>
      <c r="K601" s="239"/>
      <c r="L601" s="239" t="str">
        <f t="shared" si="135"/>
        <v>Other</v>
      </c>
      <c r="M601" s="239"/>
      <c r="N601" s="239"/>
      <c r="O601" s="239" t="str">
        <f t="shared" si="129"/>
        <v/>
      </c>
      <c r="P601" s="242" t="str">
        <f t="shared" si="130"/>
        <v/>
      </c>
      <c r="Q601" s="242" t="str">
        <f t="shared" si="131"/>
        <v/>
      </c>
      <c r="R601" s="243" t="str">
        <f t="shared" si="132"/>
        <v>count</v>
      </c>
      <c r="S601" s="242"/>
      <c r="T601" s="279"/>
      <c r="U601" s="242"/>
      <c r="V601" s="143"/>
      <c r="W601" s="239"/>
      <c r="X601" s="239"/>
      <c r="Y601" s="143"/>
      <c r="Z601" s="143"/>
      <c r="AA601" s="143"/>
      <c r="AB601" s="239"/>
      <c r="AC601" s="143"/>
      <c r="AD601" s="143"/>
      <c r="AE601" s="239"/>
      <c r="AF601" s="239"/>
      <c r="AG601" s="239"/>
      <c r="AH601" s="241"/>
      <c r="AI601" s="239" t="str">
        <f t="shared" ca="1" si="133"/>
        <v/>
      </c>
      <c r="AJ601" s="239" t="str">
        <f t="shared" si="134"/>
        <v/>
      </c>
      <c r="AK601" s="241"/>
      <c r="AL601" s="244"/>
      <c r="AM601" s="239"/>
      <c r="AN601" s="241"/>
      <c r="AO601" s="239"/>
      <c r="AP601" s="245"/>
      <c r="AQ601" s="141"/>
    </row>
    <row r="602" spans="1:43" ht="12.75" hidden="1" x14ac:dyDescent="0.25">
      <c r="A602" s="238"/>
      <c r="B602" s="239"/>
      <c r="C602" s="144"/>
      <c r="D602" s="239"/>
      <c r="E602" s="239"/>
      <c r="F602" s="239"/>
      <c r="G602" s="240"/>
      <c r="H602" s="149">
        <f>MONTH(Table1[[#This Row],[Received Date]])</f>
        <v>1</v>
      </c>
      <c r="I602" s="149">
        <f>YEAR(Table1[[#This Row],[Received Date]])</f>
        <v>1900</v>
      </c>
      <c r="J602" s="239"/>
      <c r="K602" s="239"/>
      <c r="L602" s="239" t="str">
        <f t="shared" si="135"/>
        <v>Other</v>
      </c>
      <c r="M602" s="239"/>
      <c r="N602" s="239"/>
      <c r="O602" s="239" t="str">
        <f t="shared" si="129"/>
        <v/>
      </c>
      <c r="P602" s="242" t="str">
        <f t="shared" si="130"/>
        <v/>
      </c>
      <c r="Q602" s="242" t="str">
        <f t="shared" si="131"/>
        <v/>
      </c>
      <c r="R602" s="243" t="str">
        <f t="shared" si="132"/>
        <v>count</v>
      </c>
      <c r="S602" s="242"/>
      <c r="T602" s="279"/>
      <c r="U602" s="242"/>
      <c r="V602" s="143"/>
      <c r="W602" s="239"/>
      <c r="X602" s="239"/>
      <c r="Y602" s="143"/>
      <c r="Z602" s="143"/>
      <c r="AA602" s="143"/>
      <c r="AB602" s="239"/>
      <c r="AC602" s="143"/>
      <c r="AD602" s="143"/>
      <c r="AE602" s="239"/>
      <c r="AF602" s="239"/>
      <c r="AG602" s="239"/>
      <c r="AH602" s="241"/>
      <c r="AI602" s="239" t="str">
        <f t="shared" ca="1" si="133"/>
        <v/>
      </c>
      <c r="AJ602" s="239" t="str">
        <f t="shared" si="134"/>
        <v/>
      </c>
      <c r="AK602" s="241"/>
      <c r="AL602" s="244"/>
      <c r="AM602" s="239"/>
      <c r="AN602" s="241"/>
      <c r="AO602" s="239"/>
      <c r="AP602" s="245"/>
      <c r="AQ602" s="141"/>
    </row>
    <row r="603" spans="1:43" ht="12.75" hidden="1" x14ac:dyDescent="0.25">
      <c r="A603" s="238"/>
      <c r="B603" s="239"/>
      <c r="C603" s="144"/>
      <c r="D603" s="239"/>
      <c r="E603" s="239"/>
      <c r="F603" s="239"/>
      <c r="G603" s="240"/>
      <c r="H603" s="149">
        <f>MONTH(Table1[[#This Row],[Received Date]])</f>
        <v>1</v>
      </c>
      <c r="I603" s="149">
        <f>YEAR(Table1[[#This Row],[Received Date]])</f>
        <v>1900</v>
      </c>
      <c r="J603" s="239"/>
      <c r="K603" s="239"/>
      <c r="L603" s="239" t="str">
        <f t="shared" si="135"/>
        <v>Other</v>
      </c>
      <c r="M603" s="239"/>
      <c r="N603" s="239"/>
      <c r="O603" s="239" t="str">
        <f t="shared" si="129"/>
        <v/>
      </c>
      <c r="P603" s="242" t="str">
        <f t="shared" si="130"/>
        <v/>
      </c>
      <c r="Q603" s="242" t="str">
        <f t="shared" si="131"/>
        <v/>
      </c>
      <c r="R603" s="243" t="str">
        <f t="shared" si="132"/>
        <v>count</v>
      </c>
      <c r="S603" s="242"/>
      <c r="T603" s="279"/>
      <c r="U603" s="242"/>
      <c r="V603" s="143"/>
      <c r="W603" s="239"/>
      <c r="X603" s="239"/>
      <c r="Y603" s="143"/>
      <c r="Z603" s="143"/>
      <c r="AA603" s="143"/>
      <c r="AB603" s="239"/>
      <c r="AC603" s="143"/>
      <c r="AD603" s="143"/>
      <c r="AE603" s="239"/>
      <c r="AF603" s="239"/>
      <c r="AG603" s="239"/>
      <c r="AH603" s="241"/>
      <c r="AI603" s="239" t="str">
        <f t="shared" ca="1" si="133"/>
        <v/>
      </c>
      <c r="AJ603" s="239" t="str">
        <f t="shared" si="134"/>
        <v/>
      </c>
      <c r="AK603" s="241"/>
      <c r="AL603" s="244"/>
      <c r="AM603" s="239"/>
      <c r="AN603" s="241"/>
      <c r="AO603" s="239"/>
      <c r="AP603" s="245"/>
      <c r="AQ603" s="141"/>
    </row>
    <row r="604" spans="1:43" ht="12.75" hidden="1" x14ac:dyDescent="0.25">
      <c r="A604" s="238"/>
      <c r="B604" s="239"/>
      <c r="C604" s="144"/>
      <c r="D604" s="239"/>
      <c r="E604" s="239"/>
      <c r="F604" s="239"/>
      <c r="G604" s="240"/>
      <c r="H604" s="149">
        <f>MONTH(Table1[[#This Row],[Received Date]])</f>
        <v>1</v>
      </c>
      <c r="I604" s="149">
        <f>YEAR(Table1[[#This Row],[Received Date]])</f>
        <v>1900</v>
      </c>
      <c r="J604" s="239"/>
      <c r="K604" s="239"/>
      <c r="L604" s="239" t="str">
        <f t="shared" si="135"/>
        <v>Other</v>
      </c>
      <c r="M604" s="239"/>
      <c r="N604" s="239"/>
      <c r="O604" s="239" t="str">
        <f t="shared" si="129"/>
        <v/>
      </c>
      <c r="P604" s="242" t="str">
        <f t="shared" si="130"/>
        <v/>
      </c>
      <c r="Q604" s="242" t="str">
        <f t="shared" si="131"/>
        <v/>
      </c>
      <c r="R604" s="243" t="str">
        <f t="shared" si="132"/>
        <v>count</v>
      </c>
      <c r="S604" s="242"/>
      <c r="T604" s="279"/>
      <c r="U604" s="242"/>
      <c r="V604" s="143"/>
      <c r="W604" s="239"/>
      <c r="X604" s="239"/>
      <c r="Y604" s="143"/>
      <c r="Z604" s="143"/>
      <c r="AA604" s="143"/>
      <c r="AB604" s="239"/>
      <c r="AC604" s="143"/>
      <c r="AD604" s="143"/>
      <c r="AE604" s="239"/>
      <c r="AF604" s="239"/>
      <c r="AG604" s="239"/>
      <c r="AH604" s="241"/>
      <c r="AI604" s="239" t="str">
        <f t="shared" ca="1" si="133"/>
        <v/>
      </c>
      <c r="AJ604" s="239" t="str">
        <f t="shared" si="134"/>
        <v/>
      </c>
      <c r="AK604" s="241"/>
      <c r="AL604" s="244"/>
      <c r="AM604" s="239"/>
      <c r="AN604" s="241"/>
      <c r="AO604" s="239"/>
      <c r="AP604" s="245"/>
      <c r="AQ604" s="141"/>
    </row>
    <row r="605" spans="1:43" ht="12.75" hidden="1" x14ac:dyDescent="0.25">
      <c r="A605" s="238"/>
      <c r="B605" s="239"/>
      <c r="C605" s="144"/>
      <c r="D605" s="239"/>
      <c r="E605" s="239"/>
      <c r="F605" s="239"/>
      <c r="G605" s="240"/>
      <c r="H605" s="149">
        <f>MONTH(Table1[[#This Row],[Received Date]])</f>
        <v>1</v>
      </c>
      <c r="I605" s="149">
        <f>YEAR(Table1[[#This Row],[Received Date]])</f>
        <v>1900</v>
      </c>
      <c r="J605" s="239"/>
      <c r="K605" s="239"/>
      <c r="L605" s="239" t="str">
        <f t="shared" si="135"/>
        <v>Other</v>
      </c>
      <c r="M605" s="239"/>
      <c r="N605" s="239"/>
      <c r="O605" s="239" t="str">
        <f t="shared" si="129"/>
        <v/>
      </c>
      <c r="P605" s="242" t="str">
        <f t="shared" si="130"/>
        <v/>
      </c>
      <c r="Q605" s="242" t="str">
        <f t="shared" si="131"/>
        <v/>
      </c>
      <c r="R605" s="243" t="str">
        <f t="shared" si="132"/>
        <v>count</v>
      </c>
      <c r="S605" s="242"/>
      <c r="T605" s="279"/>
      <c r="U605" s="242"/>
      <c r="V605" s="143"/>
      <c r="W605" s="239"/>
      <c r="X605" s="239"/>
      <c r="Y605" s="143"/>
      <c r="Z605" s="143"/>
      <c r="AA605" s="143"/>
      <c r="AB605" s="239"/>
      <c r="AC605" s="143"/>
      <c r="AD605" s="143"/>
      <c r="AE605" s="239"/>
      <c r="AF605" s="239"/>
      <c r="AG605" s="239"/>
      <c r="AH605" s="241"/>
      <c r="AI605" s="239" t="str">
        <f t="shared" ca="1" si="133"/>
        <v/>
      </c>
      <c r="AJ605" s="239" t="str">
        <f t="shared" si="134"/>
        <v/>
      </c>
      <c r="AK605" s="241"/>
      <c r="AL605" s="244"/>
      <c r="AM605" s="239"/>
      <c r="AN605" s="241"/>
      <c r="AO605" s="239"/>
      <c r="AP605" s="245"/>
      <c r="AQ605" s="141"/>
    </row>
    <row r="606" spans="1:43" ht="12.75" hidden="1" x14ac:dyDescent="0.25">
      <c r="A606" s="238"/>
      <c r="B606" s="239"/>
      <c r="C606" s="144"/>
      <c r="D606" s="239"/>
      <c r="E606" s="239"/>
      <c r="F606" s="239"/>
      <c r="G606" s="240"/>
      <c r="H606" s="149">
        <f>MONTH(Table1[[#This Row],[Received Date]])</f>
        <v>1</v>
      </c>
      <c r="I606" s="149">
        <f>YEAR(Table1[[#This Row],[Received Date]])</f>
        <v>1900</v>
      </c>
      <c r="J606" s="239"/>
      <c r="K606" s="239"/>
      <c r="L606" s="239" t="str">
        <f t="shared" si="135"/>
        <v>Other</v>
      </c>
      <c r="M606" s="239"/>
      <c r="N606" s="239"/>
      <c r="O606" s="239" t="str">
        <f t="shared" si="129"/>
        <v/>
      </c>
      <c r="P606" s="242" t="str">
        <f t="shared" si="130"/>
        <v/>
      </c>
      <c r="Q606" s="242" t="str">
        <f t="shared" si="131"/>
        <v/>
      </c>
      <c r="R606" s="243" t="str">
        <f t="shared" si="132"/>
        <v>count</v>
      </c>
      <c r="S606" s="242"/>
      <c r="T606" s="279"/>
      <c r="U606" s="242"/>
      <c r="V606" s="143"/>
      <c r="W606" s="239"/>
      <c r="X606" s="239"/>
      <c r="Y606" s="143"/>
      <c r="Z606" s="143"/>
      <c r="AA606" s="143"/>
      <c r="AB606" s="239"/>
      <c r="AC606" s="143"/>
      <c r="AD606" s="143"/>
      <c r="AE606" s="239"/>
      <c r="AF606" s="239"/>
      <c r="AG606" s="239"/>
      <c r="AH606" s="241"/>
      <c r="AI606" s="239" t="str">
        <f t="shared" ca="1" si="133"/>
        <v/>
      </c>
      <c r="AJ606" s="239" t="str">
        <f t="shared" si="134"/>
        <v/>
      </c>
      <c r="AK606" s="241"/>
      <c r="AL606" s="244"/>
      <c r="AM606" s="239"/>
      <c r="AN606" s="241"/>
      <c r="AO606" s="239"/>
      <c r="AP606" s="245"/>
      <c r="AQ606" s="141"/>
    </row>
    <row r="607" spans="1:43" ht="12.75" hidden="1" x14ac:dyDescent="0.25">
      <c r="A607" s="238"/>
      <c r="B607" s="239"/>
      <c r="C607" s="144"/>
      <c r="D607" s="239"/>
      <c r="E607" s="239"/>
      <c r="F607" s="239"/>
      <c r="G607" s="240"/>
      <c r="H607" s="149">
        <f>MONTH(Table1[[#This Row],[Received Date]])</f>
        <v>1</v>
      </c>
      <c r="I607" s="149">
        <f>YEAR(Table1[[#This Row],[Received Date]])</f>
        <v>1900</v>
      </c>
      <c r="J607" s="239"/>
      <c r="K607" s="239"/>
      <c r="L607" s="239" t="str">
        <f t="shared" si="135"/>
        <v>Other</v>
      </c>
      <c r="M607" s="239"/>
      <c r="N607" s="239"/>
      <c r="O607" s="239" t="str">
        <f t="shared" si="129"/>
        <v/>
      </c>
      <c r="P607" s="242" t="str">
        <f t="shared" si="130"/>
        <v/>
      </c>
      <c r="Q607" s="242" t="str">
        <f t="shared" si="131"/>
        <v/>
      </c>
      <c r="R607" s="243" t="str">
        <f t="shared" si="132"/>
        <v>count</v>
      </c>
      <c r="S607" s="242"/>
      <c r="T607" s="279"/>
      <c r="U607" s="242"/>
      <c r="V607" s="143"/>
      <c r="W607" s="239"/>
      <c r="X607" s="239"/>
      <c r="Y607" s="143"/>
      <c r="Z607" s="143"/>
      <c r="AA607" s="143"/>
      <c r="AB607" s="239"/>
      <c r="AC607" s="143"/>
      <c r="AD607" s="143"/>
      <c r="AE607" s="239"/>
      <c r="AF607" s="239"/>
      <c r="AG607" s="239"/>
      <c r="AH607" s="241"/>
      <c r="AI607" s="239" t="str">
        <f t="shared" ca="1" si="133"/>
        <v/>
      </c>
      <c r="AJ607" s="239" t="str">
        <f t="shared" si="134"/>
        <v/>
      </c>
      <c r="AK607" s="241"/>
      <c r="AL607" s="244"/>
      <c r="AM607" s="239"/>
      <c r="AN607" s="241"/>
      <c r="AO607" s="239"/>
      <c r="AP607" s="245"/>
      <c r="AQ607" s="141"/>
    </row>
    <row r="608" spans="1:43" ht="12.75" hidden="1" x14ac:dyDescent="0.25">
      <c r="A608" s="238"/>
      <c r="B608" s="239"/>
      <c r="C608" s="144"/>
      <c r="D608" s="239"/>
      <c r="E608" s="239"/>
      <c r="F608" s="239"/>
      <c r="G608" s="240"/>
      <c r="H608" s="149">
        <f>MONTH(Table1[[#This Row],[Received Date]])</f>
        <v>1</v>
      </c>
      <c r="I608" s="149">
        <f>YEAR(Table1[[#This Row],[Received Date]])</f>
        <v>1900</v>
      </c>
      <c r="J608" s="239"/>
      <c r="K608" s="239"/>
      <c r="L608" s="239" t="str">
        <f t="shared" si="135"/>
        <v>Other</v>
      </c>
      <c r="M608" s="239"/>
      <c r="N608" s="239"/>
      <c r="O608" s="239" t="str">
        <f t="shared" si="129"/>
        <v/>
      </c>
      <c r="P608" s="242" t="str">
        <f t="shared" si="130"/>
        <v/>
      </c>
      <c r="Q608" s="242" t="str">
        <f t="shared" si="131"/>
        <v/>
      </c>
      <c r="R608" s="243" t="str">
        <f t="shared" si="132"/>
        <v>count</v>
      </c>
      <c r="S608" s="242"/>
      <c r="T608" s="279"/>
      <c r="U608" s="242"/>
      <c r="V608" s="143"/>
      <c r="W608" s="239"/>
      <c r="X608" s="239"/>
      <c r="Y608" s="143"/>
      <c r="Z608" s="143"/>
      <c r="AA608" s="143"/>
      <c r="AB608" s="239"/>
      <c r="AC608" s="143"/>
      <c r="AD608" s="143"/>
      <c r="AE608" s="239"/>
      <c r="AF608" s="239"/>
      <c r="AG608" s="239"/>
      <c r="AH608" s="241"/>
      <c r="AI608" s="239" t="str">
        <f t="shared" ca="1" si="133"/>
        <v/>
      </c>
      <c r="AJ608" s="239" t="str">
        <f t="shared" si="134"/>
        <v/>
      </c>
      <c r="AK608" s="241"/>
      <c r="AL608" s="244"/>
      <c r="AM608" s="239"/>
      <c r="AN608" s="241"/>
      <c r="AO608" s="239"/>
      <c r="AP608" s="245"/>
      <c r="AQ608" s="141"/>
    </row>
    <row r="609" spans="1:43" ht="12.75" hidden="1" x14ac:dyDescent="0.25">
      <c r="A609" s="238"/>
      <c r="B609" s="239"/>
      <c r="C609" s="144"/>
      <c r="D609" s="239"/>
      <c r="E609" s="239"/>
      <c r="F609" s="239"/>
      <c r="G609" s="240"/>
      <c r="H609" s="149">
        <f>MONTH(Table1[[#This Row],[Received Date]])</f>
        <v>1</v>
      </c>
      <c r="I609" s="149">
        <f>YEAR(Table1[[#This Row],[Received Date]])</f>
        <v>1900</v>
      </c>
      <c r="J609" s="239"/>
      <c r="K609" s="239"/>
      <c r="L609" s="239" t="str">
        <f t="shared" si="135"/>
        <v>Other</v>
      </c>
      <c r="M609" s="239"/>
      <c r="N609" s="239"/>
      <c r="O609" s="239" t="str">
        <f t="shared" si="129"/>
        <v/>
      </c>
      <c r="P609" s="242" t="str">
        <f t="shared" si="130"/>
        <v/>
      </c>
      <c r="Q609" s="242" t="str">
        <f t="shared" si="131"/>
        <v/>
      </c>
      <c r="R609" s="243" t="str">
        <f t="shared" si="132"/>
        <v>count</v>
      </c>
      <c r="S609" s="242"/>
      <c r="T609" s="279"/>
      <c r="U609" s="242"/>
      <c r="V609" s="143"/>
      <c r="W609" s="239"/>
      <c r="X609" s="239"/>
      <c r="Y609" s="143"/>
      <c r="Z609" s="143"/>
      <c r="AA609" s="143"/>
      <c r="AB609" s="239"/>
      <c r="AC609" s="143"/>
      <c r="AD609" s="143"/>
      <c r="AE609" s="239"/>
      <c r="AF609" s="239"/>
      <c r="AG609" s="239"/>
      <c r="AH609" s="241"/>
      <c r="AI609" s="239" t="str">
        <f t="shared" ca="1" si="133"/>
        <v/>
      </c>
      <c r="AJ609" s="239" t="str">
        <f t="shared" si="134"/>
        <v/>
      </c>
      <c r="AK609" s="241"/>
      <c r="AL609" s="244"/>
      <c r="AM609" s="239"/>
      <c r="AN609" s="241"/>
      <c r="AO609" s="239"/>
      <c r="AP609" s="245"/>
      <c r="AQ609" s="141"/>
    </row>
    <row r="610" spans="1:43" ht="12.75" hidden="1" x14ac:dyDescent="0.25">
      <c r="A610" s="238"/>
      <c r="B610" s="239"/>
      <c r="C610" s="144"/>
      <c r="D610" s="239"/>
      <c r="E610" s="239"/>
      <c r="F610" s="239"/>
      <c r="G610" s="240"/>
      <c r="H610" s="149">
        <f>MONTH(Table1[[#This Row],[Received Date]])</f>
        <v>1</v>
      </c>
      <c r="I610" s="149">
        <f>YEAR(Table1[[#This Row],[Received Date]])</f>
        <v>1900</v>
      </c>
      <c r="J610" s="239"/>
      <c r="K610" s="239"/>
      <c r="L610" s="239" t="str">
        <f t="shared" si="135"/>
        <v>Other</v>
      </c>
      <c r="M610" s="239"/>
      <c r="N610" s="239"/>
      <c r="O610" s="239" t="str">
        <f t="shared" si="129"/>
        <v/>
      </c>
      <c r="P610" s="242" t="str">
        <f t="shared" si="130"/>
        <v/>
      </c>
      <c r="Q610" s="242" t="str">
        <f t="shared" si="131"/>
        <v/>
      </c>
      <c r="R610" s="243" t="str">
        <f t="shared" si="132"/>
        <v>count</v>
      </c>
      <c r="S610" s="242"/>
      <c r="T610" s="279"/>
      <c r="U610" s="242"/>
      <c r="V610" s="143"/>
      <c r="W610" s="239"/>
      <c r="X610" s="239"/>
      <c r="Y610" s="143"/>
      <c r="Z610" s="143"/>
      <c r="AA610" s="143"/>
      <c r="AB610" s="239"/>
      <c r="AC610" s="143"/>
      <c r="AD610" s="143"/>
      <c r="AE610" s="239"/>
      <c r="AF610" s="239"/>
      <c r="AG610" s="239"/>
      <c r="AH610" s="241"/>
      <c r="AI610" s="239" t="str">
        <f t="shared" ca="1" si="133"/>
        <v/>
      </c>
      <c r="AJ610" s="239" t="str">
        <f t="shared" si="134"/>
        <v/>
      </c>
      <c r="AK610" s="241"/>
      <c r="AL610" s="244"/>
      <c r="AM610" s="239"/>
      <c r="AN610" s="241"/>
      <c r="AO610" s="239"/>
      <c r="AP610" s="245"/>
      <c r="AQ610" s="141"/>
    </row>
    <row r="611" spans="1:43" ht="12.75" hidden="1" x14ac:dyDescent="0.25">
      <c r="A611" s="238"/>
      <c r="B611" s="239"/>
      <c r="C611" s="144"/>
      <c r="D611" s="239"/>
      <c r="E611" s="239"/>
      <c r="F611" s="239"/>
      <c r="G611" s="240"/>
      <c r="H611" s="149">
        <f>MONTH(Table1[[#This Row],[Received Date]])</f>
        <v>1</v>
      </c>
      <c r="I611" s="149">
        <f>YEAR(Table1[[#This Row],[Received Date]])</f>
        <v>1900</v>
      </c>
      <c r="J611" s="239"/>
      <c r="K611" s="239"/>
      <c r="L611" s="239" t="str">
        <f t="shared" si="135"/>
        <v>Other</v>
      </c>
      <c r="M611" s="239"/>
      <c r="N611" s="239"/>
      <c r="O611" s="239" t="str">
        <f t="shared" si="129"/>
        <v/>
      </c>
      <c r="P611" s="242" t="str">
        <f t="shared" si="130"/>
        <v/>
      </c>
      <c r="Q611" s="242" t="str">
        <f t="shared" si="131"/>
        <v/>
      </c>
      <c r="R611" s="243" t="str">
        <f t="shared" si="132"/>
        <v>count</v>
      </c>
      <c r="S611" s="242"/>
      <c r="T611" s="279"/>
      <c r="U611" s="242"/>
      <c r="V611" s="143"/>
      <c r="W611" s="239"/>
      <c r="X611" s="239"/>
      <c r="Y611" s="143"/>
      <c r="Z611" s="143"/>
      <c r="AA611" s="143"/>
      <c r="AB611" s="239"/>
      <c r="AC611" s="143"/>
      <c r="AD611" s="143"/>
      <c r="AE611" s="239"/>
      <c r="AF611" s="239"/>
      <c r="AG611" s="239"/>
      <c r="AH611" s="241"/>
      <c r="AI611" s="239" t="str">
        <f t="shared" ca="1" si="133"/>
        <v/>
      </c>
      <c r="AJ611" s="239" t="str">
        <f t="shared" si="134"/>
        <v/>
      </c>
      <c r="AK611" s="241"/>
      <c r="AL611" s="244"/>
      <c r="AM611" s="239"/>
      <c r="AN611" s="241"/>
      <c r="AO611" s="239"/>
      <c r="AP611" s="245"/>
      <c r="AQ611" s="141"/>
    </row>
    <row r="612" spans="1:43" ht="12.75" hidden="1" x14ac:dyDescent="0.25">
      <c r="A612" s="238"/>
      <c r="B612" s="239"/>
      <c r="C612" s="144"/>
      <c r="D612" s="239"/>
      <c r="E612" s="239"/>
      <c r="F612" s="239"/>
      <c r="G612" s="240"/>
      <c r="H612" s="149">
        <f>MONTH(Table1[[#This Row],[Received Date]])</f>
        <v>1</v>
      </c>
      <c r="I612" s="149">
        <f>YEAR(Table1[[#This Row],[Received Date]])</f>
        <v>1900</v>
      </c>
      <c r="J612" s="239"/>
      <c r="K612" s="239"/>
      <c r="L612" s="239" t="str">
        <f t="shared" si="135"/>
        <v>Other</v>
      </c>
      <c r="M612" s="239"/>
      <c r="N612" s="239"/>
      <c r="O612" s="239" t="str">
        <f t="shared" si="129"/>
        <v/>
      </c>
      <c r="P612" s="242" t="str">
        <f t="shared" si="130"/>
        <v/>
      </c>
      <c r="Q612" s="242" t="str">
        <f t="shared" si="131"/>
        <v/>
      </c>
      <c r="R612" s="243" t="str">
        <f t="shared" si="132"/>
        <v>count</v>
      </c>
      <c r="S612" s="242"/>
      <c r="T612" s="279"/>
      <c r="U612" s="242"/>
      <c r="V612" s="143"/>
      <c r="W612" s="239"/>
      <c r="X612" s="239"/>
      <c r="Y612" s="143"/>
      <c r="Z612" s="143"/>
      <c r="AA612" s="143"/>
      <c r="AB612" s="239"/>
      <c r="AC612" s="143"/>
      <c r="AD612" s="143"/>
      <c r="AE612" s="239"/>
      <c r="AF612" s="239"/>
      <c r="AG612" s="239"/>
      <c r="AH612" s="241"/>
      <c r="AI612" s="239" t="str">
        <f t="shared" ca="1" si="133"/>
        <v/>
      </c>
      <c r="AJ612" s="239" t="str">
        <f t="shared" si="134"/>
        <v/>
      </c>
      <c r="AK612" s="241"/>
      <c r="AL612" s="244"/>
      <c r="AM612" s="239"/>
      <c r="AN612" s="241"/>
      <c r="AO612" s="239"/>
      <c r="AP612" s="245"/>
      <c r="AQ612" s="141"/>
    </row>
    <row r="613" spans="1:43" ht="12.75" hidden="1" x14ac:dyDescent="0.25">
      <c r="A613" s="238"/>
      <c r="B613" s="239"/>
      <c r="C613" s="144"/>
      <c r="D613" s="239"/>
      <c r="E613" s="239"/>
      <c r="F613" s="239"/>
      <c r="G613" s="240"/>
      <c r="H613" s="149">
        <f>MONTH(Table1[[#This Row],[Received Date]])</f>
        <v>1</v>
      </c>
      <c r="I613" s="149">
        <f>YEAR(Table1[[#This Row],[Received Date]])</f>
        <v>1900</v>
      </c>
      <c r="J613" s="239"/>
      <c r="K613" s="239"/>
      <c r="L613" s="239" t="str">
        <f t="shared" si="135"/>
        <v>Other</v>
      </c>
      <c r="M613" s="239"/>
      <c r="N613" s="239"/>
      <c r="O613" s="239" t="str">
        <f t="shared" si="129"/>
        <v/>
      </c>
      <c r="P613" s="242" t="str">
        <f t="shared" si="130"/>
        <v/>
      </c>
      <c r="Q613" s="242" t="str">
        <f t="shared" si="131"/>
        <v/>
      </c>
      <c r="R613" s="243" t="str">
        <f t="shared" si="132"/>
        <v>count</v>
      </c>
      <c r="S613" s="242"/>
      <c r="T613" s="279"/>
      <c r="U613" s="242"/>
      <c r="V613" s="143"/>
      <c r="W613" s="239"/>
      <c r="X613" s="239"/>
      <c r="Y613" s="143"/>
      <c r="Z613" s="143"/>
      <c r="AA613" s="143"/>
      <c r="AB613" s="239"/>
      <c r="AC613" s="143"/>
      <c r="AD613" s="143"/>
      <c r="AE613" s="239"/>
      <c r="AF613" s="239"/>
      <c r="AG613" s="239"/>
      <c r="AH613" s="241"/>
      <c r="AI613" s="239" t="str">
        <f t="shared" ca="1" si="133"/>
        <v/>
      </c>
      <c r="AJ613" s="239" t="str">
        <f t="shared" si="134"/>
        <v/>
      </c>
      <c r="AK613" s="241"/>
      <c r="AL613" s="244"/>
      <c r="AM613" s="239"/>
      <c r="AN613" s="241"/>
      <c r="AO613" s="239"/>
      <c r="AP613" s="245"/>
      <c r="AQ613" s="141"/>
    </row>
    <row r="614" spans="1:43" ht="12.75" hidden="1" x14ac:dyDescent="0.25">
      <c r="A614" s="238"/>
      <c r="B614" s="239"/>
      <c r="C614" s="144"/>
      <c r="D614" s="239"/>
      <c r="E614" s="239"/>
      <c r="F614" s="239"/>
      <c r="G614" s="240"/>
      <c r="H614" s="149">
        <f>MONTH(Table1[[#This Row],[Received Date]])</f>
        <v>1</v>
      </c>
      <c r="I614" s="149">
        <f>YEAR(Table1[[#This Row],[Received Date]])</f>
        <v>1900</v>
      </c>
      <c r="J614" s="239"/>
      <c r="K614" s="239"/>
      <c r="L614" s="239" t="str">
        <f t="shared" si="135"/>
        <v>Other</v>
      </c>
      <c r="M614" s="239"/>
      <c r="N614" s="239"/>
      <c r="O614" s="239" t="str">
        <f t="shared" si="129"/>
        <v/>
      </c>
      <c r="P614" s="242" t="str">
        <f t="shared" si="130"/>
        <v/>
      </c>
      <c r="Q614" s="242" t="str">
        <f t="shared" si="131"/>
        <v/>
      </c>
      <c r="R614" s="243" t="str">
        <f t="shared" si="132"/>
        <v>count</v>
      </c>
      <c r="S614" s="242"/>
      <c r="T614" s="279"/>
      <c r="U614" s="242"/>
      <c r="V614" s="143"/>
      <c r="W614" s="239"/>
      <c r="X614" s="239"/>
      <c r="Y614" s="143"/>
      <c r="Z614" s="143"/>
      <c r="AA614" s="143"/>
      <c r="AB614" s="239"/>
      <c r="AC614" s="143"/>
      <c r="AD614" s="143"/>
      <c r="AE614" s="239"/>
      <c r="AF614" s="239"/>
      <c r="AG614" s="239"/>
      <c r="AH614" s="241"/>
      <c r="AI614" s="239" t="str">
        <f t="shared" ca="1" si="133"/>
        <v/>
      </c>
      <c r="AJ614" s="239" t="str">
        <f t="shared" si="134"/>
        <v/>
      </c>
      <c r="AK614" s="241"/>
      <c r="AL614" s="244"/>
      <c r="AM614" s="239"/>
      <c r="AN614" s="241"/>
      <c r="AO614" s="239"/>
      <c r="AP614" s="245"/>
      <c r="AQ614" s="141"/>
    </row>
    <row r="615" spans="1:43" ht="12.75" hidden="1" x14ac:dyDescent="0.25">
      <c r="A615" s="238"/>
      <c r="B615" s="239"/>
      <c r="C615" s="144"/>
      <c r="D615" s="239"/>
      <c r="E615" s="239"/>
      <c r="F615" s="239"/>
      <c r="G615" s="240"/>
      <c r="H615" s="149">
        <f>MONTH(Table1[[#This Row],[Received Date]])</f>
        <v>1</v>
      </c>
      <c r="I615" s="149">
        <f>YEAR(Table1[[#This Row],[Received Date]])</f>
        <v>1900</v>
      </c>
      <c r="J615" s="239"/>
      <c r="K615" s="239"/>
      <c r="L615" s="239" t="str">
        <f t="shared" si="135"/>
        <v>Other</v>
      </c>
      <c r="M615" s="239"/>
      <c r="N615" s="239"/>
      <c r="O615" s="239" t="str">
        <f t="shared" si="129"/>
        <v/>
      </c>
      <c r="P615" s="242" t="str">
        <f t="shared" si="130"/>
        <v/>
      </c>
      <c r="Q615" s="242" t="str">
        <f t="shared" si="131"/>
        <v/>
      </c>
      <c r="R615" s="243" t="str">
        <f t="shared" si="132"/>
        <v>count</v>
      </c>
      <c r="S615" s="242"/>
      <c r="T615" s="279"/>
      <c r="U615" s="242"/>
      <c r="V615" s="143"/>
      <c r="W615" s="239"/>
      <c r="X615" s="239"/>
      <c r="Y615" s="143"/>
      <c r="Z615" s="143"/>
      <c r="AA615" s="143"/>
      <c r="AB615" s="239"/>
      <c r="AC615" s="143"/>
      <c r="AD615" s="143"/>
      <c r="AE615" s="239"/>
      <c r="AF615" s="239"/>
      <c r="AG615" s="239"/>
      <c r="AH615" s="241"/>
      <c r="AI615" s="239" t="str">
        <f t="shared" ca="1" si="133"/>
        <v/>
      </c>
      <c r="AJ615" s="239" t="str">
        <f t="shared" si="134"/>
        <v/>
      </c>
      <c r="AK615" s="241"/>
      <c r="AL615" s="244"/>
      <c r="AM615" s="239"/>
      <c r="AN615" s="241"/>
      <c r="AO615" s="239"/>
      <c r="AP615" s="245"/>
      <c r="AQ615" s="141"/>
    </row>
    <row r="616" spans="1:43" ht="12.75" hidden="1" x14ac:dyDescent="0.25">
      <c r="A616" s="238"/>
      <c r="B616" s="239"/>
      <c r="C616" s="144"/>
      <c r="D616" s="239"/>
      <c r="E616" s="239"/>
      <c r="F616" s="239"/>
      <c r="G616" s="240"/>
      <c r="H616" s="149">
        <f>MONTH(Table1[[#This Row],[Received Date]])</f>
        <v>1</v>
      </c>
      <c r="I616" s="149">
        <f>YEAR(Table1[[#This Row],[Received Date]])</f>
        <v>1900</v>
      </c>
      <c r="J616" s="239"/>
      <c r="K616" s="239"/>
      <c r="L616" s="239" t="str">
        <f t="shared" si="135"/>
        <v>Other</v>
      </c>
      <c r="M616" s="239"/>
      <c r="N616" s="239"/>
      <c r="O616" s="239" t="str">
        <f t="shared" si="129"/>
        <v/>
      </c>
      <c r="P616" s="242" t="str">
        <f t="shared" si="130"/>
        <v/>
      </c>
      <c r="Q616" s="242" t="str">
        <f t="shared" si="131"/>
        <v/>
      </c>
      <c r="R616" s="243" t="str">
        <f t="shared" si="132"/>
        <v>count</v>
      </c>
      <c r="S616" s="242"/>
      <c r="T616" s="279"/>
      <c r="U616" s="242"/>
      <c r="V616" s="143"/>
      <c r="W616" s="239"/>
      <c r="X616" s="239"/>
      <c r="Y616" s="143"/>
      <c r="Z616" s="143"/>
      <c r="AA616" s="143"/>
      <c r="AB616" s="239"/>
      <c r="AC616" s="143"/>
      <c r="AD616" s="143"/>
      <c r="AE616" s="239"/>
      <c r="AF616" s="239"/>
      <c r="AG616" s="239"/>
      <c r="AH616" s="241"/>
      <c r="AI616" s="239" t="str">
        <f t="shared" ca="1" si="133"/>
        <v/>
      </c>
      <c r="AJ616" s="239" t="str">
        <f t="shared" si="134"/>
        <v/>
      </c>
      <c r="AK616" s="241"/>
      <c r="AL616" s="244"/>
      <c r="AM616" s="239"/>
      <c r="AN616" s="241"/>
      <c r="AO616" s="239"/>
      <c r="AP616" s="245"/>
      <c r="AQ616" s="141"/>
    </row>
    <row r="617" spans="1:43" ht="12.75" hidden="1" x14ac:dyDescent="0.25">
      <c r="A617" s="238"/>
      <c r="B617" s="239"/>
      <c r="C617" s="144"/>
      <c r="D617" s="239"/>
      <c r="E617" s="239"/>
      <c r="F617" s="239"/>
      <c r="G617" s="240"/>
      <c r="H617" s="149">
        <f>MONTH(Table1[[#This Row],[Received Date]])</f>
        <v>1</v>
      </c>
      <c r="I617" s="149">
        <f>YEAR(Table1[[#This Row],[Received Date]])</f>
        <v>1900</v>
      </c>
      <c r="J617" s="239"/>
      <c r="K617" s="239"/>
      <c r="L617" s="239" t="str">
        <f t="shared" si="135"/>
        <v>Other</v>
      </c>
      <c r="M617" s="239"/>
      <c r="N617" s="239"/>
      <c r="O617" s="239" t="str">
        <f t="shared" si="129"/>
        <v/>
      </c>
      <c r="P617" s="242" t="str">
        <f t="shared" si="130"/>
        <v/>
      </c>
      <c r="Q617" s="242" t="str">
        <f t="shared" si="131"/>
        <v/>
      </c>
      <c r="R617" s="243" t="str">
        <f t="shared" si="132"/>
        <v>count</v>
      </c>
      <c r="S617" s="242"/>
      <c r="T617" s="279"/>
      <c r="U617" s="242"/>
      <c r="V617" s="143"/>
      <c r="W617" s="239"/>
      <c r="X617" s="239"/>
      <c r="Y617" s="143"/>
      <c r="Z617" s="143"/>
      <c r="AA617" s="143"/>
      <c r="AB617" s="239"/>
      <c r="AC617" s="143"/>
      <c r="AD617" s="143"/>
      <c r="AE617" s="239"/>
      <c r="AF617" s="239"/>
      <c r="AG617" s="239"/>
      <c r="AH617" s="241"/>
      <c r="AI617" s="239" t="str">
        <f t="shared" ca="1" si="133"/>
        <v/>
      </c>
      <c r="AJ617" s="239" t="str">
        <f t="shared" si="134"/>
        <v/>
      </c>
      <c r="AK617" s="241"/>
      <c r="AL617" s="244"/>
      <c r="AM617" s="239"/>
      <c r="AN617" s="241"/>
      <c r="AO617" s="239"/>
      <c r="AP617" s="245"/>
      <c r="AQ617" s="141"/>
    </row>
    <row r="618" spans="1:43" ht="12.75" hidden="1" x14ac:dyDescent="0.25">
      <c r="A618" s="238"/>
      <c r="B618" s="239"/>
      <c r="C618" s="144"/>
      <c r="D618" s="239"/>
      <c r="E618" s="239"/>
      <c r="F618" s="239"/>
      <c r="G618" s="240"/>
      <c r="H618" s="149">
        <f>MONTH(Table1[[#This Row],[Received Date]])</f>
        <v>1</v>
      </c>
      <c r="I618" s="149">
        <f>YEAR(Table1[[#This Row],[Received Date]])</f>
        <v>1900</v>
      </c>
      <c r="J618" s="239"/>
      <c r="K618" s="239"/>
      <c r="L618" s="239" t="str">
        <f t="shared" si="135"/>
        <v>Other</v>
      </c>
      <c r="M618" s="239"/>
      <c r="N618" s="239"/>
      <c r="O618" s="239" t="str">
        <f t="shared" si="129"/>
        <v/>
      </c>
      <c r="P618" s="242" t="str">
        <f t="shared" si="130"/>
        <v/>
      </c>
      <c r="Q618" s="242" t="str">
        <f t="shared" si="131"/>
        <v/>
      </c>
      <c r="R618" s="243" t="str">
        <f t="shared" si="132"/>
        <v>count</v>
      </c>
      <c r="S618" s="242"/>
      <c r="T618" s="279"/>
      <c r="U618" s="242"/>
      <c r="V618" s="143"/>
      <c r="W618" s="239"/>
      <c r="X618" s="239"/>
      <c r="Y618" s="143"/>
      <c r="Z618" s="143"/>
      <c r="AA618" s="143"/>
      <c r="AB618" s="239"/>
      <c r="AC618" s="143"/>
      <c r="AD618" s="143"/>
      <c r="AE618" s="239"/>
      <c r="AF618" s="239"/>
      <c r="AG618" s="239"/>
      <c r="AH618" s="241"/>
      <c r="AI618" s="239" t="str">
        <f t="shared" ca="1" si="133"/>
        <v/>
      </c>
      <c r="AJ618" s="239" t="str">
        <f t="shared" si="134"/>
        <v/>
      </c>
      <c r="AK618" s="241"/>
      <c r="AL618" s="244"/>
      <c r="AM618" s="239"/>
      <c r="AN618" s="241"/>
      <c r="AO618" s="239"/>
      <c r="AP618" s="245"/>
      <c r="AQ618" s="141"/>
    </row>
    <row r="619" spans="1:43" ht="12.75" hidden="1" x14ac:dyDescent="0.25">
      <c r="A619" s="238"/>
      <c r="B619" s="239"/>
      <c r="C619" s="144"/>
      <c r="D619" s="239"/>
      <c r="E619" s="239"/>
      <c r="F619" s="239"/>
      <c r="G619" s="240"/>
      <c r="H619" s="149">
        <f>MONTH(Table1[[#This Row],[Received Date]])</f>
        <v>1</v>
      </c>
      <c r="I619" s="149">
        <f>YEAR(Table1[[#This Row],[Received Date]])</f>
        <v>1900</v>
      </c>
      <c r="J619" s="239"/>
      <c r="K619" s="239"/>
      <c r="L619" s="239" t="str">
        <f t="shared" si="135"/>
        <v>Other</v>
      </c>
      <c r="M619" s="239"/>
      <c r="N619" s="239"/>
      <c r="O619" s="239" t="str">
        <f t="shared" si="129"/>
        <v/>
      </c>
      <c r="P619" s="242" t="str">
        <f t="shared" si="130"/>
        <v/>
      </c>
      <c r="Q619" s="242" t="str">
        <f t="shared" si="131"/>
        <v/>
      </c>
      <c r="R619" s="243" t="str">
        <f t="shared" si="132"/>
        <v>count</v>
      </c>
      <c r="S619" s="242"/>
      <c r="T619" s="279"/>
      <c r="U619" s="242"/>
      <c r="V619" s="143"/>
      <c r="W619" s="239"/>
      <c r="X619" s="239"/>
      <c r="Y619" s="143"/>
      <c r="Z619" s="143"/>
      <c r="AA619" s="143"/>
      <c r="AB619" s="239"/>
      <c r="AC619" s="143"/>
      <c r="AD619" s="143"/>
      <c r="AE619" s="239"/>
      <c r="AF619" s="239"/>
      <c r="AG619" s="239"/>
      <c r="AH619" s="241"/>
      <c r="AI619" s="239" t="str">
        <f t="shared" ca="1" si="133"/>
        <v/>
      </c>
      <c r="AJ619" s="239" t="str">
        <f t="shared" si="134"/>
        <v/>
      </c>
      <c r="AK619" s="241"/>
      <c r="AL619" s="244"/>
      <c r="AM619" s="239"/>
      <c r="AN619" s="241"/>
      <c r="AO619" s="239"/>
      <c r="AP619" s="245"/>
      <c r="AQ619" s="141"/>
    </row>
    <row r="620" spans="1:43" ht="12.75" hidden="1" x14ac:dyDescent="0.25">
      <c r="A620" s="238"/>
      <c r="B620" s="239"/>
      <c r="C620" s="144"/>
      <c r="D620" s="239"/>
      <c r="E620" s="239"/>
      <c r="F620" s="239"/>
      <c r="G620" s="240"/>
      <c r="H620" s="149">
        <f>MONTH(Table1[[#This Row],[Received Date]])</f>
        <v>1</v>
      </c>
      <c r="I620" s="149">
        <f>YEAR(Table1[[#This Row],[Received Date]])</f>
        <v>1900</v>
      </c>
      <c r="J620" s="239"/>
      <c r="K620" s="239"/>
      <c r="L620" s="239" t="str">
        <f t="shared" si="135"/>
        <v>Other</v>
      </c>
      <c r="M620" s="239"/>
      <c r="N620" s="239"/>
      <c r="O620" s="239" t="str">
        <f t="shared" si="129"/>
        <v/>
      </c>
      <c r="P620" s="242" t="str">
        <f t="shared" si="130"/>
        <v/>
      </c>
      <c r="Q620" s="242" t="str">
        <f t="shared" si="131"/>
        <v/>
      </c>
      <c r="R620" s="243" t="str">
        <f t="shared" si="132"/>
        <v>count</v>
      </c>
      <c r="S620" s="242"/>
      <c r="T620" s="279"/>
      <c r="U620" s="242"/>
      <c r="V620" s="143"/>
      <c r="W620" s="239"/>
      <c r="X620" s="239"/>
      <c r="Y620" s="143"/>
      <c r="Z620" s="143"/>
      <c r="AA620" s="143"/>
      <c r="AB620" s="239"/>
      <c r="AC620" s="143"/>
      <c r="AD620" s="143"/>
      <c r="AE620" s="239"/>
      <c r="AF620" s="239"/>
      <c r="AG620" s="239"/>
      <c r="AH620" s="241"/>
      <c r="AI620" s="239" t="str">
        <f t="shared" ca="1" si="133"/>
        <v/>
      </c>
      <c r="AJ620" s="239" t="str">
        <f t="shared" si="134"/>
        <v/>
      </c>
      <c r="AK620" s="241"/>
      <c r="AL620" s="244"/>
      <c r="AM620" s="239"/>
      <c r="AN620" s="241"/>
      <c r="AO620" s="239"/>
      <c r="AP620" s="245"/>
      <c r="AQ620" s="141"/>
    </row>
    <row r="621" spans="1:43" ht="12.75" hidden="1" x14ac:dyDescent="0.25">
      <c r="A621" s="238"/>
      <c r="B621" s="239"/>
      <c r="C621" s="144"/>
      <c r="D621" s="239"/>
      <c r="E621" s="239"/>
      <c r="F621" s="239"/>
      <c r="G621" s="240"/>
      <c r="H621" s="149">
        <f>MONTH(Table1[[#This Row],[Received Date]])</f>
        <v>1</v>
      </c>
      <c r="I621" s="149">
        <f>YEAR(Table1[[#This Row],[Received Date]])</f>
        <v>1900</v>
      </c>
      <c r="J621" s="239"/>
      <c r="K621" s="239"/>
      <c r="L621" s="239" t="str">
        <f t="shared" si="135"/>
        <v>Other</v>
      </c>
      <c r="M621" s="239"/>
      <c r="N621" s="239"/>
      <c r="O621" s="239" t="str">
        <f t="shared" si="129"/>
        <v/>
      </c>
      <c r="P621" s="242" t="str">
        <f t="shared" si="130"/>
        <v/>
      </c>
      <c r="Q621" s="242" t="str">
        <f t="shared" si="131"/>
        <v/>
      </c>
      <c r="R621" s="243" t="str">
        <f t="shared" si="132"/>
        <v>count</v>
      </c>
      <c r="S621" s="242"/>
      <c r="T621" s="279"/>
      <c r="U621" s="242"/>
      <c r="V621" s="143"/>
      <c r="W621" s="239"/>
      <c r="X621" s="239"/>
      <c r="Y621" s="143"/>
      <c r="Z621" s="143"/>
      <c r="AA621" s="143"/>
      <c r="AB621" s="239"/>
      <c r="AC621" s="143"/>
      <c r="AD621" s="143"/>
      <c r="AE621" s="239"/>
      <c r="AF621" s="239"/>
      <c r="AG621" s="239"/>
      <c r="AH621" s="241"/>
      <c r="AI621" s="239" t="str">
        <f t="shared" ca="1" si="133"/>
        <v/>
      </c>
      <c r="AJ621" s="239" t="str">
        <f t="shared" si="134"/>
        <v/>
      </c>
      <c r="AK621" s="241"/>
      <c r="AL621" s="244"/>
      <c r="AM621" s="239"/>
      <c r="AN621" s="241"/>
      <c r="AO621" s="239"/>
      <c r="AP621" s="245"/>
      <c r="AQ621" s="141"/>
    </row>
    <row r="622" spans="1:43" ht="12.75" hidden="1" x14ac:dyDescent="0.25">
      <c r="A622" s="238"/>
      <c r="B622" s="239"/>
      <c r="C622" s="144"/>
      <c r="D622" s="239"/>
      <c r="E622" s="239"/>
      <c r="F622" s="239"/>
      <c r="G622" s="240"/>
      <c r="H622" s="149">
        <f>MONTH(Table1[[#This Row],[Received Date]])</f>
        <v>1</v>
      </c>
      <c r="I622" s="149">
        <f>YEAR(Table1[[#This Row],[Received Date]])</f>
        <v>1900</v>
      </c>
      <c r="J622" s="239"/>
      <c r="K622" s="239"/>
      <c r="L622" s="239" t="str">
        <f t="shared" si="135"/>
        <v>Other</v>
      </c>
      <c r="M622" s="239"/>
      <c r="N622" s="239"/>
      <c r="O622" s="239" t="str">
        <f t="shared" si="129"/>
        <v/>
      </c>
      <c r="P622" s="242" t="str">
        <f t="shared" si="130"/>
        <v/>
      </c>
      <c r="Q622" s="242" t="str">
        <f t="shared" si="131"/>
        <v/>
      </c>
      <c r="R622" s="243" t="str">
        <f t="shared" si="132"/>
        <v>count</v>
      </c>
      <c r="S622" s="242"/>
      <c r="T622" s="279"/>
      <c r="U622" s="242"/>
      <c r="V622" s="143"/>
      <c r="W622" s="239"/>
      <c r="X622" s="239"/>
      <c r="Y622" s="143"/>
      <c r="Z622" s="143"/>
      <c r="AA622" s="143"/>
      <c r="AB622" s="239"/>
      <c r="AC622" s="143"/>
      <c r="AD622" s="143"/>
      <c r="AE622" s="239"/>
      <c r="AF622" s="239"/>
      <c r="AG622" s="239"/>
      <c r="AH622" s="241"/>
      <c r="AI622" s="239" t="str">
        <f t="shared" ca="1" si="133"/>
        <v/>
      </c>
      <c r="AJ622" s="239" t="str">
        <f t="shared" si="134"/>
        <v/>
      </c>
      <c r="AK622" s="241"/>
      <c r="AL622" s="244"/>
      <c r="AM622" s="239"/>
      <c r="AN622" s="241"/>
      <c r="AO622" s="239"/>
      <c r="AP622" s="245"/>
      <c r="AQ622" s="141"/>
    </row>
    <row r="623" spans="1:43" ht="12.75" hidden="1" x14ac:dyDescent="0.25">
      <c r="A623" s="238"/>
      <c r="B623" s="239"/>
      <c r="C623" s="144"/>
      <c r="D623" s="239"/>
      <c r="E623" s="239"/>
      <c r="F623" s="239"/>
      <c r="G623" s="240"/>
      <c r="H623" s="149">
        <f>MONTH(Table1[[#This Row],[Received Date]])</f>
        <v>1</v>
      </c>
      <c r="I623" s="149">
        <f>YEAR(Table1[[#This Row],[Received Date]])</f>
        <v>1900</v>
      </c>
      <c r="J623" s="239"/>
      <c r="K623" s="239"/>
      <c r="L623" s="239" t="str">
        <f t="shared" si="135"/>
        <v>Other</v>
      </c>
      <c r="M623" s="239"/>
      <c r="N623" s="239"/>
      <c r="O623" s="239" t="str">
        <f t="shared" si="129"/>
        <v/>
      </c>
      <c r="P623" s="242" t="str">
        <f t="shared" si="130"/>
        <v/>
      </c>
      <c r="Q623" s="242" t="str">
        <f t="shared" si="131"/>
        <v/>
      </c>
      <c r="R623" s="243" t="str">
        <f t="shared" si="132"/>
        <v>count</v>
      </c>
      <c r="S623" s="242"/>
      <c r="T623" s="279"/>
      <c r="U623" s="242"/>
      <c r="V623" s="143"/>
      <c r="W623" s="239"/>
      <c r="X623" s="239"/>
      <c r="Y623" s="143"/>
      <c r="Z623" s="143"/>
      <c r="AA623" s="143"/>
      <c r="AB623" s="239"/>
      <c r="AC623" s="143"/>
      <c r="AD623" s="143"/>
      <c r="AE623" s="239"/>
      <c r="AF623" s="239"/>
      <c r="AG623" s="239"/>
      <c r="AH623" s="241"/>
      <c r="AI623" s="239" t="str">
        <f t="shared" ca="1" si="133"/>
        <v/>
      </c>
      <c r="AJ623" s="239" t="str">
        <f t="shared" si="134"/>
        <v/>
      </c>
      <c r="AK623" s="241"/>
      <c r="AL623" s="244"/>
      <c r="AM623" s="239"/>
      <c r="AN623" s="241"/>
      <c r="AO623" s="239"/>
      <c r="AP623" s="245"/>
      <c r="AQ623" s="141"/>
    </row>
    <row r="624" spans="1:43" ht="12.75" hidden="1" x14ac:dyDescent="0.25">
      <c r="A624" s="238"/>
      <c r="B624" s="239"/>
      <c r="C624" s="144"/>
      <c r="D624" s="239"/>
      <c r="E624" s="239"/>
      <c r="F624" s="239"/>
      <c r="G624" s="240"/>
      <c r="H624" s="149">
        <f>MONTH(Table1[[#This Row],[Received Date]])</f>
        <v>1</v>
      </c>
      <c r="I624" s="149">
        <f>YEAR(Table1[[#This Row],[Received Date]])</f>
        <v>1900</v>
      </c>
      <c r="J624" s="239"/>
      <c r="K624" s="239"/>
      <c r="L624" s="239" t="str">
        <f t="shared" si="135"/>
        <v>Other</v>
      </c>
      <c r="M624" s="239"/>
      <c r="N624" s="239"/>
      <c r="O624" s="239" t="str">
        <f t="shared" si="129"/>
        <v/>
      </c>
      <c r="P624" s="242" t="str">
        <f t="shared" si="130"/>
        <v/>
      </c>
      <c r="Q624" s="242" t="str">
        <f t="shared" si="131"/>
        <v/>
      </c>
      <c r="R624" s="243" t="str">
        <f t="shared" si="132"/>
        <v>count</v>
      </c>
      <c r="S624" s="242"/>
      <c r="T624" s="279"/>
      <c r="U624" s="242"/>
      <c r="V624" s="143"/>
      <c r="W624" s="239"/>
      <c r="X624" s="239"/>
      <c r="Y624" s="143"/>
      <c r="Z624" s="143"/>
      <c r="AA624" s="143"/>
      <c r="AB624" s="239"/>
      <c r="AC624" s="143"/>
      <c r="AD624" s="143"/>
      <c r="AE624" s="239"/>
      <c r="AF624" s="239"/>
      <c r="AG624" s="239"/>
      <c r="AH624" s="241"/>
      <c r="AI624" s="239" t="str">
        <f t="shared" ca="1" si="133"/>
        <v/>
      </c>
      <c r="AJ624" s="239" t="str">
        <f t="shared" si="134"/>
        <v/>
      </c>
      <c r="AK624" s="241"/>
      <c r="AL624" s="244"/>
      <c r="AM624" s="239"/>
      <c r="AN624" s="241"/>
      <c r="AO624" s="239"/>
      <c r="AP624" s="245"/>
      <c r="AQ624" s="141"/>
    </row>
    <row r="625" spans="1:43" ht="12.75" hidden="1" x14ac:dyDescent="0.25">
      <c r="A625" s="238"/>
      <c r="B625" s="239"/>
      <c r="C625" s="144"/>
      <c r="D625" s="239"/>
      <c r="E625" s="239"/>
      <c r="F625" s="239"/>
      <c r="G625" s="240"/>
      <c r="H625" s="149">
        <f>MONTH(Table1[[#This Row],[Received Date]])</f>
        <v>1</v>
      </c>
      <c r="I625" s="149">
        <f>YEAR(Table1[[#This Row],[Received Date]])</f>
        <v>1900</v>
      </c>
      <c r="J625" s="239"/>
      <c r="K625" s="239"/>
      <c r="L625" s="239" t="str">
        <f t="shared" si="135"/>
        <v>Other</v>
      </c>
      <c r="M625" s="239"/>
      <c r="N625" s="239"/>
      <c r="O625" s="239" t="str">
        <f t="shared" si="129"/>
        <v/>
      </c>
      <c r="P625" s="242" t="str">
        <f t="shared" si="130"/>
        <v/>
      </c>
      <c r="Q625" s="242" t="str">
        <f t="shared" si="131"/>
        <v/>
      </c>
      <c r="R625" s="243" t="str">
        <f t="shared" si="132"/>
        <v>count</v>
      </c>
      <c r="S625" s="242"/>
      <c r="T625" s="279"/>
      <c r="U625" s="242"/>
      <c r="V625" s="143"/>
      <c r="W625" s="239"/>
      <c r="X625" s="239"/>
      <c r="Y625" s="143"/>
      <c r="Z625" s="143"/>
      <c r="AA625" s="143"/>
      <c r="AB625" s="239"/>
      <c r="AC625" s="143"/>
      <c r="AD625" s="143"/>
      <c r="AE625" s="239"/>
      <c r="AF625" s="239"/>
      <c r="AG625" s="239"/>
      <c r="AH625" s="241"/>
      <c r="AI625" s="239" t="str">
        <f t="shared" ca="1" si="133"/>
        <v/>
      </c>
      <c r="AJ625" s="239" t="str">
        <f t="shared" si="134"/>
        <v/>
      </c>
      <c r="AK625" s="241"/>
      <c r="AL625" s="244"/>
      <c r="AM625" s="239"/>
      <c r="AN625" s="241"/>
      <c r="AO625" s="239"/>
      <c r="AP625" s="245"/>
      <c r="AQ625" s="141"/>
    </row>
    <row r="626" spans="1:43" ht="12.75" hidden="1" x14ac:dyDescent="0.25">
      <c r="A626" s="238"/>
      <c r="B626" s="239"/>
      <c r="C626" s="144"/>
      <c r="D626" s="239"/>
      <c r="E626" s="239"/>
      <c r="F626" s="239"/>
      <c r="G626" s="240"/>
      <c r="H626" s="149">
        <f>MONTH(Table1[[#This Row],[Received Date]])</f>
        <v>1</v>
      </c>
      <c r="I626" s="149">
        <f>YEAR(Table1[[#This Row],[Received Date]])</f>
        <v>1900</v>
      </c>
      <c r="J626" s="239"/>
      <c r="K626" s="239"/>
      <c r="L626" s="239" t="str">
        <f t="shared" si="135"/>
        <v>Other</v>
      </c>
      <c r="M626" s="239"/>
      <c r="N626" s="239"/>
      <c r="O626" s="239" t="str">
        <f t="shared" si="129"/>
        <v/>
      </c>
      <c r="P626" s="242" t="str">
        <f t="shared" si="130"/>
        <v/>
      </c>
      <c r="Q626" s="242" t="str">
        <f t="shared" si="131"/>
        <v/>
      </c>
      <c r="R626" s="243" t="str">
        <f t="shared" si="132"/>
        <v>count</v>
      </c>
      <c r="S626" s="242"/>
      <c r="T626" s="279"/>
      <c r="U626" s="242"/>
      <c r="V626" s="143"/>
      <c r="W626" s="239"/>
      <c r="X626" s="239"/>
      <c r="Y626" s="143"/>
      <c r="Z626" s="143"/>
      <c r="AA626" s="143"/>
      <c r="AB626" s="239"/>
      <c r="AC626" s="143"/>
      <c r="AD626" s="143"/>
      <c r="AE626" s="239"/>
      <c r="AF626" s="239"/>
      <c r="AG626" s="239"/>
      <c r="AH626" s="241"/>
      <c r="AI626" s="239" t="str">
        <f t="shared" ca="1" si="133"/>
        <v/>
      </c>
      <c r="AJ626" s="239" t="str">
        <f t="shared" si="134"/>
        <v/>
      </c>
      <c r="AK626" s="241"/>
      <c r="AL626" s="244"/>
      <c r="AM626" s="239"/>
      <c r="AN626" s="241"/>
      <c r="AO626" s="239"/>
      <c r="AP626" s="245"/>
      <c r="AQ626" s="141"/>
    </row>
    <row r="627" spans="1:43" ht="12.75" hidden="1" x14ac:dyDescent="0.25">
      <c r="A627" s="238"/>
      <c r="B627" s="239"/>
      <c r="C627" s="144"/>
      <c r="D627" s="239"/>
      <c r="E627" s="239"/>
      <c r="F627" s="239"/>
      <c r="G627" s="240"/>
      <c r="H627" s="149">
        <f>MONTH(Table1[[#This Row],[Received Date]])</f>
        <v>1</v>
      </c>
      <c r="I627" s="149">
        <f>YEAR(Table1[[#This Row],[Received Date]])</f>
        <v>1900</v>
      </c>
      <c r="J627" s="239"/>
      <c r="K627" s="239"/>
      <c r="L627" s="239" t="str">
        <f t="shared" si="135"/>
        <v>Other</v>
      </c>
      <c r="M627" s="239"/>
      <c r="N627" s="239"/>
      <c r="O627" s="239" t="str">
        <f t="shared" ref="O627:O657" si="136">IF(ISNUMBER(SEARCH("mail",M627)), "Email", "")</f>
        <v/>
      </c>
      <c r="P627" s="242" t="str">
        <f t="shared" ref="P627:P657" si="137">IF(AND(200000&lt;M627,M627&lt;299999), 2, "")</f>
        <v/>
      </c>
      <c r="Q627" s="242" t="str">
        <f t="shared" ref="Q627:Q657" si="138">IF(AND(800000&lt;M627,M627&lt;899999), 8, "")</f>
        <v/>
      </c>
      <c r="R627" s="243" t="str">
        <f t="shared" ref="R627:R657" si="139">IF(OR(O627="Email",P627=2, Q627=8), "don't count", "count")</f>
        <v>count</v>
      </c>
      <c r="S627" s="242"/>
      <c r="T627" s="279"/>
      <c r="U627" s="242"/>
      <c r="V627" s="143"/>
      <c r="W627" s="239"/>
      <c r="X627" s="239"/>
      <c r="Y627" s="143"/>
      <c r="Z627" s="143"/>
      <c r="AA627" s="143"/>
      <c r="AB627" s="239"/>
      <c r="AC627" s="143"/>
      <c r="AD627" s="143"/>
      <c r="AE627" s="239"/>
      <c r="AF627" s="239"/>
      <c r="AG627" s="239"/>
      <c r="AH627" s="241"/>
      <c r="AI627" s="239" t="str">
        <f t="shared" ref="AI627:AI657" ca="1" si="140">IF(ISBLANK(G627), "",IF(ISBLANK(AK627), TODAY()-G627, "Closed"))</f>
        <v/>
      </c>
      <c r="AJ627" s="239" t="str">
        <f t="shared" ref="AJ627:AJ657" si="141">IF(ISBLANK(G627),"", IF(ISBLANK(AK627), "Pending", DATEDIF(G627,AK627,"d")))</f>
        <v/>
      </c>
      <c r="AK627" s="241"/>
      <c r="AL627" s="244"/>
      <c r="AM627" s="239"/>
      <c r="AN627" s="241"/>
      <c r="AO627" s="239"/>
      <c r="AP627" s="245"/>
      <c r="AQ627" s="141"/>
    </row>
    <row r="628" spans="1:43" ht="12.75" hidden="1" x14ac:dyDescent="0.25">
      <c r="A628" s="238"/>
      <c r="B628" s="239"/>
      <c r="C628" s="144"/>
      <c r="D628" s="239"/>
      <c r="E628" s="239"/>
      <c r="F628" s="239"/>
      <c r="G628" s="240"/>
      <c r="H628" s="149">
        <f>MONTH(Table1[[#This Row],[Received Date]])</f>
        <v>1</v>
      </c>
      <c r="I628" s="149">
        <f>YEAR(Table1[[#This Row],[Received Date]])</f>
        <v>1900</v>
      </c>
      <c r="J628" s="239"/>
      <c r="K628" s="239"/>
      <c r="L628" s="239" t="str">
        <f t="shared" si="135"/>
        <v>Other</v>
      </c>
      <c r="M628" s="239"/>
      <c r="N628" s="239"/>
      <c r="O628" s="239" t="str">
        <f t="shared" si="136"/>
        <v/>
      </c>
      <c r="P628" s="242" t="str">
        <f t="shared" si="137"/>
        <v/>
      </c>
      <c r="Q628" s="242" t="str">
        <f t="shared" si="138"/>
        <v/>
      </c>
      <c r="R628" s="243" t="str">
        <f t="shared" si="139"/>
        <v>count</v>
      </c>
      <c r="S628" s="242"/>
      <c r="T628" s="279"/>
      <c r="U628" s="242"/>
      <c r="V628" s="143"/>
      <c r="W628" s="239"/>
      <c r="X628" s="239"/>
      <c r="Y628" s="143"/>
      <c r="Z628" s="143"/>
      <c r="AA628" s="143"/>
      <c r="AB628" s="239"/>
      <c r="AC628" s="143"/>
      <c r="AD628" s="143"/>
      <c r="AE628" s="239"/>
      <c r="AF628" s="239"/>
      <c r="AG628" s="239"/>
      <c r="AH628" s="241"/>
      <c r="AI628" s="239" t="str">
        <f t="shared" ca="1" si="140"/>
        <v/>
      </c>
      <c r="AJ628" s="239" t="str">
        <f t="shared" si="141"/>
        <v/>
      </c>
      <c r="AK628" s="241"/>
      <c r="AL628" s="244"/>
      <c r="AM628" s="239"/>
      <c r="AN628" s="241"/>
      <c r="AO628" s="239"/>
      <c r="AP628" s="245"/>
      <c r="AQ628" s="141"/>
    </row>
    <row r="629" spans="1:43" ht="12.75" hidden="1" x14ac:dyDescent="0.25">
      <c r="A629" s="238"/>
      <c r="B629" s="239"/>
      <c r="C629" s="144"/>
      <c r="D629" s="239"/>
      <c r="E629" s="239"/>
      <c r="F629" s="239"/>
      <c r="G629" s="240"/>
      <c r="H629" s="149">
        <f>MONTH(Table1[[#This Row],[Received Date]])</f>
        <v>1</v>
      </c>
      <c r="I629" s="149">
        <f>YEAR(Table1[[#This Row],[Received Date]])</f>
        <v>1900</v>
      </c>
      <c r="J629" s="239"/>
      <c r="K629" s="239"/>
      <c r="L629" s="239" t="str">
        <f t="shared" si="135"/>
        <v>Other</v>
      </c>
      <c r="M629" s="239"/>
      <c r="N629" s="239"/>
      <c r="O629" s="239" t="str">
        <f t="shared" si="136"/>
        <v/>
      </c>
      <c r="P629" s="242" t="str">
        <f t="shared" si="137"/>
        <v/>
      </c>
      <c r="Q629" s="242" t="str">
        <f t="shared" si="138"/>
        <v/>
      </c>
      <c r="R629" s="243" t="str">
        <f t="shared" si="139"/>
        <v>count</v>
      </c>
      <c r="S629" s="242"/>
      <c r="T629" s="279"/>
      <c r="U629" s="242"/>
      <c r="V629" s="143"/>
      <c r="W629" s="239"/>
      <c r="X629" s="239"/>
      <c r="Y629" s="143"/>
      <c r="Z629" s="143"/>
      <c r="AA629" s="143"/>
      <c r="AB629" s="239"/>
      <c r="AC629" s="143"/>
      <c r="AD629" s="143"/>
      <c r="AE629" s="239"/>
      <c r="AF629" s="239"/>
      <c r="AG629" s="239"/>
      <c r="AH629" s="241"/>
      <c r="AI629" s="239" t="str">
        <f t="shared" ca="1" si="140"/>
        <v/>
      </c>
      <c r="AJ629" s="239" t="str">
        <f t="shared" si="141"/>
        <v/>
      </c>
      <c r="AK629" s="241"/>
      <c r="AL629" s="244"/>
      <c r="AM629" s="239"/>
      <c r="AN629" s="241"/>
      <c r="AO629" s="239"/>
      <c r="AP629" s="245"/>
      <c r="AQ629" s="141"/>
    </row>
    <row r="630" spans="1:43" ht="12.75" hidden="1" x14ac:dyDescent="0.25">
      <c r="A630" s="238"/>
      <c r="B630" s="239"/>
      <c r="C630" s="144"/>
      <c r="D630" s="239"/>
      <c r="E630" s="239"/>
      <c r="F630" s="239"/>
      <c r="G630" s="240"/>
      <c r="H630" s="149">
        <f>MONTH(Table1[[#This Row],[Received Date]])</f>
        <v>1</v>
      </c>
      <c r="I630" s="149">
        <f>YEAR(Table1[[#This Row],[Received Date]])</f>
        <v>1900</v>
      </c>
      <c r="J630" s="239"/>
      <c r="K630" s="239"/>
      <c r="L630" s="239" t="str">
        <f t="shared" si="135"/>
        <v>Other</v>
      </c>
      <c r="M630" s="239"/>
      <c r="N630" s="239"/>
      <c r="O630" s="239" t="str">
        <f t="shared" si="136"/>
        <v/>
      </c>
      <c r="P630" s="242" t="str">
        <f t="shared" si="137"/>
        <v/>
      </c>
      <c r="Q630" s="242" t="str">
        <f t="shared" si="138"/>
        <v/>
      </c>
      <c r="R630" s="243" t="str">
        <f t="shared" si="139"/>
        <v>count</v>
      </c>
      <c r="S630" s="242"/>
      <c r="T630" s="279"/>
      <c r="U630" s="242"/>
      <c r="V630" s="143"/>
      <c r="W630" s="239"/>
      <c r="X630" s="239"/>
      <c r="Y630" s="143"/>
      <c r="Z630" s="143"/>
      <c r="AA630" s="143"/>
      <c r="AB630" s="239"/>
      <c r="AC630" s="143"/>
      <c r="AD630" s="143"/>
      <c r="AE630" s="239"/>
      <c r="AF630" s="239"/>
      <c r="AG630" s="239"/>
      <c r="AH630" s="241"/>
      <c r="AI630" s="239" t="str">
        <f t="shared" ca="1" si="140"/>
        <v/>
      </c>
      <c r="AJ630" s="239" t="str">
        <f t="shared" si="141"/>
        <v/>
      </c>
      <c r="AK630" s="241"/>
      <c r="AL630" s="244"/>
      <c r="AM630" s="239"/>
      <c r="AN630" s="241"/>
      <c r="AO630" s="239"/>
      <c r="AP630" s="245"/>
      <c r="AQ630" s="141"/>
    </row>
    <row r="631" spans="1:43" ht="12.75" hidden="1" x14ac:dyDescent="0.25">
      <c r="A631" s="238"/>
      <c r="B631" s="239"/>
      <c r="C631" s="144"/>
      <c r="D631" s="239"/>
      <c r="E631" s="239"/>
      <c r="F631" s="239"/>
      <c r="G631" s="240"/>
      <c r="H631" s="149">
        <f>MONTH(Table1[[#This Row],[Received Date]])</f>
        <v>1</v>
      </c>
      <c r="I631" s="149">
        <f>YEAR(Table1[[#This Row],[Received Date]])</f>
        <v>1900</v>
      </c>
      <c r="J631" s="239"/>
      <c r="K631" s="239"/>
      <c r="L631" s="239" t="str">
        <f t="shared" si="135"/>
        <v>Other</v>
      </c>
      <c r="M631" s="239"/>
      <c r="N631" s="239"/>
      <c r="O631" s="239" t="str">
        <f t="shared" si="136"/>
        <v/>
      </c>
      <c r="P631" s="242" t="str">
        <f t="shared" si="137"/>
        <v/>
      </c>
      <c r="Q631" s="242" t="str">
        <f t="shared" si="138"/>
        <v/>
      </c>
      <c r="R631" s="243" t="str">
        <f t="shared" si="139"/>
        <v>count</v>
      </c>
      <c r="S631" s="242"/>
      <c r="T631" s="279"/>
      <c r="U631" s="242"/>
      <c r="V631" s="143"/>
      <c r="W631" s="239"/>
      <c r="X631" s="239"/>
      <c r="Y631" s="143"/>
      <c r="Z631" s="143"/>
      <c r="AA631" s="143"/>
      <c r="AB631" s="239"/>
      <c r="AC631" s="143"/>
      <c r="AD631" s="143"/>
      <c r="AE631" s="239"/>
      <c r="AF631" s="239"/>
      <c r="AG631" s="239"/>
      <c r="AH631" s="241"/>
      <c r="AI631" s="239" t="str">
        <f t="shared" ca="1" si="140"/>
        <v/>
      </c>
      <c r="AJ631" s="239" t="str">
        <f t="shared" si="141"/>
        <v/>
      </c>
      <c r="AK631" s="241"/>
      <c r="AL631" s="244"/>
      <c r="AM631" s="239"/>
      <c r="AN631" s="241"/>
      <c r="AO631" s="239"/>
      <c r="AP631" s="245"/>
      <c r="AQ631" s="141"/>
    </row>
    <row r="632" spans="1:43" ht="12.75" hidden="1" x14ac:dyDescent="0.25">
      <c r="A632" s="238"/>
      <c r="B632" s="239"/>
      <c r="C632" s="144"/>
      <c r="D632" s="239"/>
      <c r="E632" s="239"/>
      <c r="F632" s="239"/>
      <c r="G632" s="240"/>
      <c r="H632" s="149">
        <f>MONTH(Table1[[#This Row],[Received Date]])</f>
        <v>1</v>
      </c>
      <c r="I632" s="149">
        <f>YEAR(Table1[[#This Row],[Received Date]])</f>
        <v>1900</v>
      </c>
      <c r="J632" s="239"/>
      <c r="K632" s="239"/>
      <c r="L632" s="239" t="str">
        <f t="shared" si="135"/>
        <v>Other</v>
      </c>
      <c r="M632" s="239"/>
      <c r="N632" s="239"/>
      <c r="O632" s="239" t="str">
        <f t="shared" si="136"/>
        <v/>
      </c>
      <c r="P632" s="242" t="str">
        <f t="shared" si="137"/>
        <v/>
      </c>
      <c r="Q632" s="242" t="str">
        <f t="shared" si="138"/>
        <v/>
      </c>
      <c r="R632" s="243" t="str">
        <f t="shared" si="139"/>
        <v>count</v>
      </c>
      <c r="S632" s="242"/>
      <c r="T632" s="279"/>
      <c r="U632" s="242"/>
      <c r="V632" s="143"/>
      <c r="W632" s="239"/>
      <c r="X632" s="239"/>
      <c r="Y632" s="143"/>
      <c r="Z632" s="143"/>
      <c r="AA632" s="143"/>
      <c r="AB632" s="239"/>
      <c r="AC632" s="143"/>
      <c r="AD632" s="143"/>
      <c r="AE632" s="239"/>
      <c r="AF632" s="239"/>
      <c r="AG632" s="239"/>
      <c r="AH632" s="241"/>
      <c r="AI632" s="239" t="str">
        <f t="shared" ca="1" si="140"/>
        <v/>
      </c>
      <c r="AJ632" s="239" t="str">
        <f t="shared" si="141"/>
        <v/>
      </c>
      <c r="AK632" s="241"/>
      <c r="AL632" s="244"/>
      <c r="AM632" s="239"/>
      <c r="AN632" s="241"/>
      <c r="AO632" s="239"/>
      <c r="AP632" s="245"/>
      <c r="AQ632" s="141"/>
    </row>
    <row r="633" spans="1:43" ht="12.75" hidden="1" x14ac:dyDescent="0.25">
      <c r="A633" s="238"/>
      <c r="B633" s="239"/>
      <c r="C633" s="144"/>
      <c r="D633" s="239"/>
      <c r="E633" s="239"/>
      <c r="F633" s="239"/>
      <c r="G633" s="240"/>
      <c r="H633" s="149">
        <f>MONTH(Table1[[#This Row],[Received Date]])</f>
        <v>1</v>
      </c>
      <c r="I633" s="149">
        <f>YEAR(Table1[[#This Row],[Received Date]])</f>
        <v>1900</v>
      </c>
      <c r="J633" s="239"/>
      <c r="K633" s="239"/>
      <c r="L633" s="239" t="str">
        <f t="shared" si="135"/>
        <v>Other</v>
      </c>
      <c r="M633" s="239"/>
      <c r="N633" s="239"/>
      <c r="O633" s="239" t="str">
        <f t="shared" si="136"/>
        <v/>
      </c>
      <c r="P633" s="242" t="str">
        <f t="shared" si="137"/>
        <v/>
      </c>
      <c r="Q633" s="242" t="str">
        <f t="shared" si="138"/>
        <v/>
      </c>
      <c r="R633" s="243" t="str">
        <f t="shared" si="139"/>
        <v>count</v>
      </c>
      <c r="S633" s="242"/>
      <c r="T633" s="279"/>
      <c r="U633" s="242"/>
      <c r="V633" s="143"/>
      <c r="W633" s="239"/>
      <c r="X633" s="239"/>
      <c r="Y633" s="143"/>
      <c r="Z633" s="143"/>
      <c r="AA633" s="143"/>
      <c r="AB633" s="239"/>
      <c r="AC633" s="143"/>
      <c r="AD633" s="143"/>
      <c r="AE633" s="239"/>
      <c r="AF633" s="239"/>
      <c r="AG633" s="239"/>
      <c r="AH633" s="241"/>
      <c r="AI633" s="239" t="str">
        <f t="shared" ca="1" si="140"/>
        <v/>
      </c>
      <c r="AJ633" s="239" t="str">
        <f t="shared" si="141"/>
        <v/>
      </c>
      <c r="AK633" s="241"/>
      <c r="AL633" s="244"/>
      <c r="AM633" s="239"/>
      <c r="AN633" s="241"/>
      <c r="AO633" s="239"/>
      <c r="AP633" s="245"/>
      <c r="AQ633" s="141"/>
    </row>
    <row r="634" spans="1:43" ht="12.75" hidden="1" x14ac:dyDescent="0.25">
      <c r="A634" s="238"/>
      <c r="B634" s="239"/>
      <c r="C634" s="144"/>
      <c r="D634" s="239"/>
      <c r="E634" s="239"/>
      <c r="F634" s="239"/>
      <c r="G634" s="240"/>
      <c r="H634" s="149">
        <f>MONTH(Table1[[#This Row],[Received Date]])</f>
        <v>1</v>
      </c>
      <c r="I634" s="149">
        <f>YEAR(Table1[[#This Row],[Received Date]])</f>
        <v>1900</v>
      </c>
      <c r="J634" s="239"/>
      <c r="K634" s="239"/>
      <c r="L634" s="239" t="str">
        <f t="shared" si="135"/>
        <v>Other</v>
      </c>
      <c r="M634" s="239"/>
      <c r="N634" s="239"/>
      <c r="O634" s="239" t="str">
        <f t="shared" si="136"/>
        <v/>
      </c>
      <c r="P634" s="242" t="str">
        <f t="shared" si="137"/>
        <v/>
      </c>
      <c r="Q634" s="242" t="str">
        <f t="shared" si="138"/>
        <v/>
      </c>
      <c r="R634" s="243" t="str">
        <f t="shared" si="139"/>
        <v>count</v>
      </c>
      <c r="S634" s="242"/>
      <c r="T634" s="279"/>
      <c r="U634" s="242"/>
      <c r="V634" s="143"/>
      <c r="W634" s="239"/>
      <c r="X634" s="239"/>
      <c r="Y634" s="143"/>
      <c r="Z634" s="143"/>
      <c r="AA634" s="143"/>
      <c r="AB634" s="239"/>
      <c r="AC634" s="143"/>
      <c r="AD634" s="143"/>
      <c r="AE634" s="239"/>
      <c r="AF634" s="239"/>
      <c r="AG634" s="239"/>
      <c r="AH634" s="241"/>
      <c r="AI634" s="239" t="str">
        <f t="shared" ca="1" si="140"/>
        <v/>
      </c>
      <c r="AJ634" s="239" t="str">
        <f t="shared" si="141"/>
        <v/>
      </c>
      <c r="AK634" s="241"/>
      <c r="AL634" s="244"/>
      <c r="AM634" s="239"/>
      <c r="AN634" s="241"/>
      <c r="AO634" s="239"/>
      <c r="AP634" s="245"/>
      <c r="AQ634" s="141"/>
    </row>
    <row r="635" spans="1:43" ht="12.75" hidden="1" x14ac:dyDescent="0.25">
      <c r="A635" s="238"/>
      <c r="B635" s="239"/>
      <c r="C635" s="144"/>
      <c r="D635" s="239"/>
      <c r="E635" s="239"/>
      <c r="F635" s="239"/>
      <c r="G635" s="240"/>
      <c r="H635" s="149">
        <f>MONTH(Table1[[#This Row],[Received Date]])</f>
        <v>1</v>
      </c>
      <c r="I635" s="149">
        <f>YEAR(Table1[[#This Row],[Received Date]])</f>
        <v>1900</v>
      </c>
      <c r="J635" s="239"/>
      <c r="K635" s="239"/>
      <c r="L635" s="239" t="str">
        <f t="shared" si="135"/>
        <v>Other</v>
      </c>
      <c r="M635" s="239"/>
      <c r="N635" s="239"/>
      <c r="O635" s="239" t="str">
        <f t="shared" si="136"/>
        <v/>
      </c>
      <c r="P635" s="242" t="str">
        <f t="shared" si="137"/>
        <v/>
      </c>
      <c r="Q635" s="242" t="str">
        <f t="shared" si="138"/>
        <v/>
      </c>
      <c r="R635" s="243" t="str">
        <f t="shared" si="139"/>
        <v>count</v>
      </c>
      <c r="S635" s="242"/>
      <c r="T635" s="279"/>
      <c r="U635" s="242"/>
      <c r="V635" s="143"/>
      <c r="W635" s="239"/>
      <c r="X635" s="239"/>
      <c r="Y635" s="143"/>
      <c r="Z635" s="143"/>
      <c r="AA635" s="143"/>
      <c r="AB635" s="239"/>
      <c r="AC635" s="143"/>
      <c r="AD635" s="143"/>
      <c r="AE635" s="239"/>
      <c r="AF635" s="239"/>
      <c r="AG635" s="239"/>
      <c r="AH635" s="241"/>
      <c r="AI635" s="239" t="str">
        <f t="shared" ca="1" si="140"/>
        <v/>
      </c>
      <c r="AJ635" s="239" t="str">
        <f t="shared" si="141"/>
        <v/>
      </c>
      <c r="AK635" s="241"/>
      <c r="AL635" s="244"/>
      <c r="AM635" s="239"/>
      <c r="AN635" s="241"/>
      <c r="AO635" s="239"/>
      <c r="AP635" s="245"/>
      <c r="AQ635" s="141"/>
    </row>
    <row r="636" spans="1:43" ht="12.75" hidden="1" x14ac:dyDescent="0.25">
      <c r="A636" s="238"/>
      <c r="B636" s="239"/>
      <c r="C636" s="144"/>
      <c r="D636" s="239"/>
      <c r="E636" s="239"/>
      <c r="F636" s="239"/>
      <c r="G636" s="240"/>
      <c r="H636" s="149">
        <f>MONTH(Table1[[#This Row],[Received Date]])</f>
        <v>1</v>
      </c>
      <c r="I636" s="149">
        <f>YEAR(Table1[[#This Row],[Received Date]])</f>
        <v>1900</v>
      </c>
      <c r="J636" s="239"/>
      <c r="K636" s="239"/>
      <c r="L636" s="239" t="str">
        <f t="shared" si="135"/>
        <v>Other</v>
      </c>
      <c r="M636" s="239"/>
      <c r="N636" s="239"/>
      <c r="O636" s="239" t="str">
        <f t="shared" si="136"/>
        <v/>
      </c>
      <c r="P636" s="242" t="str">
        <f t="shared" si="137"/>
        <v/>
      </c>
      <c r="Q636" s="242" t="str">
        <f t="shared" si="138"/>
        <v/>
      </c>
      <c r="R636" s="243" t="str">
        <f t="shared" si="139"/>
        <v>count</v>
      </c>
      <c r="S636" s="242"/>
      <c r="T636" s="279"/>
      <c r="U636" s="242"/>
      <c r="V636" s="143"/>
      <c r="W636" s="239"/>
      <c r="X636" s="239"/>
      <c r="Y636" s="143"/>
      <c r="Z636" s="143"/>
      <c r="AA636" s="143"/>
      <c r="AB636" s="239"/>
      <c r="AC636" s="143"/>
      <c r="AD636" s="143"/>
      <c r="AE636" s="239"/>
      <c r="AF636" s="239"/>
      <c r="AG636" s="239"/>
      <c r="AH636" s="241"/>
      <c r="AI636" s="239" t="str">
        <f t="shared" ca="1" si="140"/>
        <v/>
      </c>
      <c r="AJ636" s="239" t="str">
        <f t="shared" si="141"/>
        <v/>
      </c>
      <c r="AK636" s="241"/>
      <c r="AL636" s="244"/>
      <c r="AM636" s="239"/>
      <c r="AN636" s="241"/>
      <c r="AO636" s="239"/>
      <c r="AP636" s="245"/>
      <c r="AQ636" s="141"/>
    </row>
    <row r="637" spans="1:43" ht="12.75" hidden="1" x14ac:dyDescent="0.25">
      <c r="A637" s="238"/>
      <c r="B637" s="239"/>
      <c r="C637" s="144"/>
      <c r="D637" s="239"/>
      <c r="E637" s="239"/>
      <c r="F637" s="239"/>
      <c r="G637" s="240"/>
      <c r="H637" s="149">
        <f>MONTH(Table1[[#This Row],[Received Date]])</f>
        <v>1</v>
      </c>
      <c r="I637" s="149">
        <f>YEAR(Table1[[#This Row],[Received Date]])</f>
        <v>1900</v>
      </c>
      <c r="J637" s="239"/>
      <c r="K637" s="239"/>
      <c r="L637" s="239" t="str">
        <f t="shared" si="135"/>
        <v>Other</v>
      </c>
      <c r="M637" s="239"/>
      <c r="N637" s="239"/>
      <c r="O637" s="239" t="str">
        <f t="shared" si="136"/>
        <v/>
      </c>
      <c r="P637" s="242" t="str">
        <f t="shared" si="137"/>
        <v/>
      </c>
      <c r="Q637" s="242" t="str">
        <f t="shared" si="138"/>
        <v/>
      </c>
      <c r="R637" s="243" t="str">
        <f t="shared" si="139"/>
        <v>count</v>
      </c>
      <c r="S637" s="242"/>
      <c r="T637" s="279"/>
      <c r="U637" s="242"/>
      <c r="V637" s="143"/>
      <c r="W637" s="239"/>
      <c r="X637" s="239"/>
      <c r="Y637" s="143"/>
      <c r="Z637" s="143"/>
      <c r="AA637" s="143"/>
      <c r="AB637" s="239"/>
      <c r="AC637" s="143"/>
      <c r="AD637" s="143"/>
      <c r="AE637" s="239"/>
      <c r="AF637" s="239"/>
      <c r="AG637" s="239"/>
      <c r="AH637" s="241"/>
      <c r="AI637" s="239" t="str">
        <f t="shared" ca="1" si="140"/>
        <v/>
      </c>
      <c r="AJ637" s="239" t="str">
        <f t="shared" si="141"/>
        <v/>
      </c>
      <c r="AK637" s="241"/>
      <c r="AL637" s="244"/>
      <c r="AM637" s="239"/>
      <c r="AN637" s="241"/>
      <c r="AO637" s="239"/>
      <c r="AP637" s="245"/>
      <c r="AQ637" s="141"/>
    </row>
    <row r="638" spans="1:43" ht="12.75" hidden="1" x14ac:dyDescent="0.25">
      <c r="A638" s="238"/>
      <c r="B638" s="239"/>
      <c r="C638" s="144"/>
      <c r="D638" s="239"/>
      <c r="E638" s="239"/>
      <c r="F638" s="239"/>
      <c r="G638" s="240"/>
      <c r="H638" s="149">
        <f>MONTH(Table1[[#This Row],[Received Date]])</f>
        <v>1</v>
      </c>
      <c r="I638" s="149">
        <f>YEAR(Table1[[#This Row],[Received Date]])</f>
        <v>1900</v>
      </c>
      <c r="J638" s="239"/>
      <c r="K638" s="239"/>
      <c r="L638" s="239" t="str">
        <f t="shared" si="135"/>
        <v>Other</v>
      </c>
      <c r="M638" s="239"/>
      <c r="N638" s="239"/>
      <c r="O638" s="239" t="str">
        <f t="shared" si="136"/>
        <v/>
      </c>
      <c r="P638" s="242" t="str">
        <f t="shared" si="137"/>
        <v/>
      </c>
      <c r="Q638" s="242" t="str">
        <f t="shared" si="138"/>
        <v/>
      </c>
      <c r="R638" s="243" t="str">
        <f t="shared" si="139"/>
        <v>count</v>
      </c>
      <c r="S638" s="242"/>
      <c r="T638" s="279"/>
      <c r="U638" s="242"/>
      <c r="V638" s="143"/>
      <c r="W638" s="239"/>
      <c r="X638" s="239"/>
      <c r="Y638" s="143"/>
      <c r="Z638" s="143"/>
      <c r="AA638" s="143"/>
      <c r="AB638" s="239"/>
      <c r="AC638" s="143"/>
      <c r="AD638" s="143"/>
      <c r="AE638" s="239"/>
      <c r="AF638" s="239"/>
      <c r="AG638" s="239"/>
      <c r="AH638" s="241"/>
      <c r="AI638" s="239" t="str">
        <f t="shared" ca="1" si="140"/>
        <v/>
      </c>
      <c r="AJ638" s="239" t="str">
        <f t="shared" si="141"/>
        <v/>
      </c>
      <c r="AK638" s="241"/>
      <c r="AL638" s="244"/>
      <c r="AM638" s="239"/>
      <c r="AN638" s="241"/>
      <c r="AO638" s="239"/>
      <c r="AP638" s="245"/>
      <c r="AQ638" s="141"/>
    </row>
    <row r="639" spans="1:43" ht="12.75" hidden="1" x14ac:dyDescent="0.25">
      <c r="A639" s="238"/>
      <c r="B639" s="239"/>
      <c r="C639" s="144"/>
      <c r="D639" s="239"/>
      <c r="E639" s="239"/>
      <c r="F639" s="239"/>
      <c r="G639" s="240"/>
      <c r="H639" s="149">
        <f>MONTH(Table1[[#This Row],[Received Date]])</f>
        <v>1</v>
      </c>
      <c r="I639" s="149">
        <f>YEAR(Table1[[#This Row],[Received Date]])</f>
        <v>1900</v>
      </c>
      <c r="J639" s="239"/>
      <c r="K639" s="239"/>
      <c r="L639" s="239" t="str">
        <f t="shared" si="135"/>
        <v>Other</v>
      </c>
      <c r="M639" s="239"/>
      <c r="N639" s="239"/>
      <c r="O639" s="239" t="str">
        <f t="shared" si="136"/>
        <v/>
      </c>
      <c r="P639" s="242" t="str">
        <f t="shared" si="137"/>
        <v/>
      </c>
      <c r="Q639" s="242" t="str">
        <f t="shared" si="138"/>
        <v/>
      </c>
      <c r="R639" s="243" t="str">
        <f t="shared" si="139"/>
        <v>count</v>
      </c>
      <c r="S639" s="242"/>
      <c r="T639" s="279"/>
      <c r="U639" s="242"/>
      <c r="V639" s="143"/>
      <c r="W639" s="239"/>
      <c r="X639" s="239"/>
      <c r="Y639" s="143"/>
      <c r="Z639" s="143"/>
      <c r="AA639" s="143"/>
      <c r="AB639" s="239"/>
      <c r="AC639" s="143"/>
      <c r="AD639" s="143"/>
      <c r="AE639" s="239"/>
      <c r="AF639" s="239"/>
      <c r="AG639" s="239"/>
      <c r="AH639" s="241"/>
      <c r="AI639" s="239" t="str">
        <f t="shared" ca="1" si="140"/>
        <v/>
      </c>
      <c r="AJ639" s="239" t="str">
        <f t="shared" si="141"/>
        <v/>
      </c>
      <c r="AK639" s="241"/>
      <c r="AL639" s="244"/>
      <c r="AM639" s="239"/>
      <c r="AN639" s="241"/>
      <c r="AO639" s="239"/>
      <c r="AP639" s="245"/>
      <c r="AQ639" s="141"/>
    </row>
    <row r="640" spans="1:43" ht="12.75" hidden="1" x14ac:dyDescent="0.25">
      <c r="A640" s="238"/>
      <c r="B640" s="239"/>
      <c r="C640" s="144"/>
      <c r="D640" s="239"/>
      <c r="E640" s="239"/>
      <c r="F640" s="239"/>
      <c r="G640" s="240"/>
      <c r="H640" s="149">
        <f>MONTH(Table1[[#This Row],[Received Date]])</f>
        <v>1</v>
      </c>
      <c r="I640" s="149">
        <f>YEAR(Table1[[#This Row],[Received Date]])</f>
        <v>1900</v>
      </c>
      <c r="J640" s="239"/>
      <c r="K640" s="239"/>
      <c r="L640" s="239" t="str">
        <f t="shared" si="135"/>
        <v>Other</v>
      </c>
      <c r="M640" s="239"/>
      <c r="N640" s="239"/>
      <c r="O640" s="239" t="str">
        <f t="shared" si="136"/>
        <v/>
      </c>
      <c r="P640" s="242" t="str">
        <f t="shared" si="137"/>
        <v/>
      </c>
      <c r="Q640" s="242" t="str">
        <f t="shared" si="138"/>
        <v/>
      </c>
      <c r="R640" s="243" t="str">
        <f t="shared" si="139"/>
        <v>count</v>
      </c>
      <c r="S640" s="242"/>
      <c r="T640" s="279"/>
      <c r="U640" s="242"/>
      <c r="V640" s="143"/>
      <c r="W640" s="239"/>
      <c r="X640" s="239"/>
      <c r="Y640" s="143"/>
      <c r="Z640" s="143"/>
      <c r="AA640" s="143"/>
      <c r="AB640" s="239"/>
      <c r="AC640" s="143"/>
      <c r="AD640" s="143"/>
      <c r="AE640" s="239"/>
      <c r="AF640" s="239"/>
      <c r="AG640" s="239"/>
      <c r="AH640" s="241"/>
      <c r="AI640" s="239" t="str">
        <f t="shared" ca="1" si="140"/>
        <v/>
      </c>
      <c r="AJ640" s="239" t="str">
        <f t="shared" si="141"/>
        <v/>
      </c>
      <c r="AK640" s="241"/>
      <c r="AL640" s="244"/>
      <c r="AM640" s="239"/>
      <c r="AN640" s="241"/>
      <c r="AO640" s="239"/>
      <c r="AP640" s="245"/>
      <c r="AQ640" s="141"/>
    </row>
    <row r="641" spans="1:43" ht="12.75" hidden="1" x14ac:dyDescent="0.25">
      <c r="A641" s="238"/>
      <c r="B641" s="239"/>
      <c r="C641" s="144"/>
      <c r="D641" s="239"/>
      <c r="E641" s="239"/>
      <c r="F641" s="239"/>
      <c r="G641" s="240"/>
      <c r="H641" s="149">
        <f>MONTH(Table1[[#This Row],[Received Date]])</f>
        <v>1</v>
      </c>
      <c r="I641" s="149">
        <f>YEAR(Table1[[#This Row],[Received Date]])</f>
        <v>1900</v>
      </c>
      <c r="J641" s="239"/>
      <c r="K641" s="239"/>
      <c r="L641" s="239" t="str">
        <f t="shared" si="135"/>
        <v>Other</v>
      </c>
      <c r="M641" s="239"/>
      <c r="N641" s="239"/>
      <c r="O641" s="239" t="str">
        <f t="shared" si="136"/>
        <v/>
      </c>
      <c r="P641" s="242" t="str">
        <f t="shared" si="137"/>
        <v/>
      </c>
      <c r="Q641" s="242" t="str">
        <f t="shared" si="138"/>
        <v/>
      </c>
      <c r="R641" s="243" t="str">
        <f t="shared" si="139"/>
        <v>count</v>
      </c>
      <c r="S641" s="242"/>
      <c r="T641" s="279"/>
      <c r="U641" s="242"/>
      <c r="V641" s="143"/>
      <c r="W641" s="239"/>
      <c r="X641" s="239"/>
      <c r="Y641" s="143"/>
      <c r="Z641" s="143"/>
      <c r="AA641" s="143"/>
      <c r="AB641" s="239"/>
      <c r="AC641" s="143"/>
      <c r="AD641" s="143"/>
      <c r="AE641" s="239"/>
      <c r="AF641" s="239"/>
      <c r="AG641" s="239"/>
      <c r="AH641" s="241"/>
      <c r="AI641" s="239" t="str">
        <f t="shared" ca="1" si="140"/>
        <v/>
      </c>
      <c r="AJ641" s="239" t="str">
        <f t="shared" si="141"/>
        <v/>
      </c>
      <c r="AK641" s="241"/>
      <c r="AL641" s="244"/>
      <c r="AM641" s="239"/>
      <c r="AN641" s="241"/>
      <c r="AO641" s="239"/>
      <c r="AP641" s="245"/>
      <c r="AQ641" s="141"/>
    </row>
    <row r="642" spans="1:43" ht="12.75" hidden="1" x14ac:dyDescent="0.25">
      <c r="A642" s="238"/>
      <c r="B642" s="239"/>
      <c r="C642" s="144"/>
      <c r="D642" s="239"/>
      <c r="E642" s="239"/>
      <c r="F642" s="239"/>
      <c r="G642" s="240"/>
      <c r="H642" s="149">
        <f>MONTH(Table1[[#This Row],[Received Date]])</f>
        <v>1</v>
      </c>
      <c r="I642" s="149">
        <f>YEAR(Table1[[#This Row],[Received Date]])</f>
        <v>1900</v>
      </c>
      <c r="J642" s="239"/>
      <c r="K642" s="239"/>
      <c r="L642" s="239" t="str">
        <f t="shared" si="135"/>
        <v>Other</v>
      </c>
      <c r="M642" s="239"/>
      <c r="N642" s="239"/>
      <c r="O642" s="239" t="str">
        <f t="shared" si="136"/>
        <v/>
      </c>
      <c r="P642" s="242" t="str">
        <f t="shared" si="137"/>
        <v/>
      </c>
      <c r="Q642" s="242" t="str">
        <f t="shared" si="138"/>
        <v/>
      </c>
      <c r="R642" s="243" t="str">
        <f t="shared" si="139"/>
        <v>count</v>
      </c>
      <c r="S642" s="242"/>
      <c r="T642" s="279"/>
      <c r="U642" s="242"/>
      <c r="V642" s="143"/>
      <c r="W642" s="239"/>
      <c r="X642" s="239"/>
      <c r="Y642" s="143"/>
      <c r="Z642" s="143"/>
      <c r="AA642" s="143"/>
      <c r="AB642" s="239"/>
      <c r="AC642" s="143"/>
      <c r="AD642" s="143"/>
      <c r="AE642" s="239"/>
      <c r="AF642" s="239"/>
      <c r="AG642" s="239"/>
      <c r="AH642" s="241"/>
      <c r="AI642" s="239" t="str">
        <f t="shared" ca="1" si="140"/>
        <v/>
      </c>
      <c r="AJ642" s="239" t="str">
        <f t="shared" si="141"/>
        <v/>
      </c>
      <c r="AK642" s="241"/>
      <c r="AL642" s="244"/>
      <c r="AM642" s="239"/>
      <c r="AN642" s="241"/>
      <c r="AO642" s="239"/>
      <c r="AP642" s="245"/>
      <c r="AQ642" s="141"/>
    </row>
    <row r="643" spans="1:43" ht="12.75" hidden="1" x14ac:dyDescent="0.25">
      <c r="A643" s="238"/>
      <c r="B643" s="239"/>
      <c r="C643" s="144"/>
      <c r="D643" s="239"/>
      <c r="E643" s="239"/>
      <c r="F643" s="239"/>
      <c r="G643" s="240"/>
      <c r="H643" s="149">
        <f>MONTH(Table1[[#This Row],[Received Date]])</f>
        <v>1</v>
      </c>
      <c r="I643" s="149">
        <f>YEAR(Table1[[#This Row],[Received Date]])</f>
        <v>1900</v>
      </c>
      <c r="J643" s="239"/>
      <c r="K643" s="239"/>
      <c r="L643" s="239" t="str">
        <f t="shared" si="135"/>
        <v>Other</v>
      </c>
      <c r="M643" s="239"/>
      <c r="N643" s="239"/>
      <c r="O643" s="239" t="str">
        <f t="shared" si="136"/>
        <v/>
      </c>
      <c r="P643" s="242" t="str">
        <f t="shared" si="137"/>
        <v/>
      </c>
      <c r="Q643" s="242" t="str">
        <f t="shared" si="138"/>
        <v/>
      </c>
      <c r="R643" s="243" t="str">
        <f t="shared" si="139"/>
        <v>count</v>
      </c>
      <c r="S643" s="242"/>
      <c r="T643" s="279"/>
      <c r="U643" s="242"/>
      <c r="V643" s="143"/>
      <c r="W643" s="239"/>
      <c r="X643" s="239"/>
      <c r="Y643" s="143"/>
      <c r="Z643" s="143"/>
      <c r="AA643" s="143"/>
      <c r="AB643" s="239"/>
      <c r="AC643" s="143"/>
      <c r="AD643" s="143"/>
      <c r="AE643" s="239"/>
      <c r="AF643" s="239"/>
      <c r="AG643" s="239"/>
      <c r="AH643" s="241"/>
      <c r="AI643" s="239" t="str">
        <f t="shared" ca="1" si="140"/>
        <v/>
      </c>
      <c r="AJ643" s="239" t="str">
        <f t="shared" si="141"/>
        <v/>
      </c>
      <c r="AK643" s="241"/>
      <c r="AL643" s="244"/>
      <c r="AM643" s="239"/>
      <c r="AN643" s="241"/>
      <c r="AO643" s="239"/>
      <c r="AP643" s="245"/>
      <c r="AQ643" s="141"/>
    </row>
    <row r="644" spans="1:43" ht="12.75" hidden="1" x14ac:dyDescent="0.25">
      <c r="A644" s="238"/>
      <c r="B644" s="239"/>
      <c r="C644" s="144"/>
      <c r="D644" s="239"/>
      <c r="E644" s="239"/>
      <c r="F644" s="239"/>
      <c r="G644" s="240"/>
      <c r="H644" s="149">
        <f>MONTH(Table1[[#This Row],[Received Date]])</f>
        <v>1</v>
      </c>
      <c r="I644" s="149">
        <f>YEAR(Table1[[#This Row],[Received Date]])</f>
        <v>1900</v>
      </c>
      <c r="J644" s="239"/>
      <c r="K644" s="239"/>
      <c r="L644" s="239" t="str">
        <f t="shared" ref="L644:L657" si="142">IF(ISNUMBER(SEARCH("Axle",K644)),"Axle",
IF(ISNUMBER(SEARCH("Deck",K644)),"Deck",
IF(ISNUMBER(SEARCH("Cab",K644)),"Cab",
IF(ISNUMBER(SEARCH("Tank",K644)),"Tank",
IF(ISNUMBER(SEARCH("Grill",K644)),"Grill",
IF(ISNUMBER(SEARCH("Control",K644)),"Control Box",
"Other"))))))</f>
        <v>Other</v>
      </c>
      <c r="M644" s="239"/>
      <c r="N644" s="239"/>
      <c r="O644" s="239" t="str">
        <f t="shared" si="136"/>
        <v/>
      </c>
      <c r="P644" s="242" t="str">
        <f t="shared" si="137"/>
        <v/>
      </c>
      <c r="Q644" s="242" t="str">
        <f t="shared" si="138"/>
        <v/>
      </c>
      <c r="R644" s="243" t="str">
        <f t="shared" si="139"/>
        <v>count</v>
      </c>
      <c r="S644" s="242"/>
      <c r="T644" s="279"/>
      <c r="U644" s="242"/>
      <c r="V644" s="143"/>
      <c r="W644" s="239"/>
      <c r="X644" s="239"/>
      <c r="Y644" s="143"/>
      <c r="Z644" s="143"/>
      <c r="AA644" s="143"/>
      <c r="AB644" s="239"/>
      <c r="AC644" s="143"/>
      <c r="AD644" s="143"/>
      <c r="AE644" s="239"/>
      <c r="AF644" s="239"/>
      <c r="AG644" s="239"/>
      <c r="AH644" s="241"/>
      <c r="AI644" s="239" t="str">
        <f t="shared" ca="1" si="140"/>
        <v/>
      </c>
      <c r="AJ644" s="239" t="str">
        <f t="shared" si="141"/>
        <v/>
      </c>
      <c r="AK644" s="241"/>
      <c r="AL644" s="244"/>
      <c r="AM644" s="239"/>
      <c r="AN644" s="241"/>
      <c r="AO644" s="239"/>
      <c r="AP644" s="245"/>
      <c r="AQ644" s="141"/>
    </row>
    <row r="645" spans="1:43" ht="12.75" hidden="1" x14ac:dyDescent="0.25">
      <c r="A645" s="238"/>
      <c r="B645" s="239"/>
      <c r="C645" s="144"/>
      <c r="D645" s="239"/>
      <c r="E645" s="239"/>
      <c r="F645" s="239"/>
      <c r="G645" s="240"/>
      <c r="H645" s="149">
        <f>MONTH(Table1[[#This Row],[Received Date]])</f>
        <v>1</v>
      </c>
      <c r="I645" s="149">
        <f>YEAR(Table1[[#This Row],[Received Date]])</f>
        <v>1900</v>
      </c>
      <c r="J645" s="239"/>
      <c r="K645" s="239"/>
      <c r="L645" s="239" t="str">
        <f t="shared" si="142"/>
        <v>Other</v>
      </c>
      <c r="M645" s="239"/>
      <c r="N645" s="239"/>
      <c r="O645" s="239" t="str">
        <f t="shared" si="136"/>
        <v/>
      </c>
      <c r="P645" s="242" t="str">
        <f t="shared" si="137"/>
        <v/>
      </c>
      <c r="Q645" s="242" t="str">
        <f t="shared" si="138"/>
        <v/>
      </c>
      <c r="R645" s="243" t="str">
        <f t="shared" si="139"/>
        <v>count</v>
      </c>
      <c r="S645" s="242"/>
      <c r="T645" s="279"/>
      <c r="U645" s="242"/>
      <c r="V645" s="143"/>
      <c r="W645" s="239"/>
      <c r="X645" s="239"/>
      <c r="Y645" s="143"/>
      <c r="Z645" s="143"/>
      <c r="AA645" s="143"/>
      <c r="AB645" s="239"/>
      <c r="AC645" s="143"/>
      <c r="AD645" s="143"/>
      <c r="AE645" s="239"/>
      <c r="AF645" s="239"/>
      <c r="AG645" s="239"/>
      <c r="AH645" s="241"/>
      <c r="AI645" s="239" t="str">
        <f t="shared" ca="1" si="140"/>
        <v/>
      </c>
      <c r="AJ645" s="239" t="str">
        <f t="shared" si="141"/>
        <v/>
      </c>
      <c r="AK645" s="241"/>
      <c r="AL645" s="244"/>
      <c r="AM645" s="239"/>
      <c r="AN645" s="241"/>
      <c r="AO645" s="239"/>
      <c r="AP645" s="245"/>
      <c r="AQ645" s="141"/>
    </row>
    <row r="646" spans="1:43" ht="12.75" hidden="1" x14ac:dyDescent="0.25">
      <c r="A646" s="238"/>
      <c r="B646" s="239"/>
      <c r="C646" s="144"/>
      <c r="D646" s="239"/>
      <c r="E646" s="239"/>
      <c r="F646" s="239"/>
      <c r="G646" s="240"/>
      <c r="H646" s="149">
        <f>MONTH(Table1[[#This Row],[Received Date]])</f>
        <v>1</v>
      </c>
      <c r="I646" s="149">
        <f>YEAR(Table1[[#This Row],[Received Date]])</f>
        <v>1900</v>
      </c>
      <c r="J646" s="239"/>
      <c r="K646" s="239"/>
      <c r="L646" s="239" t="str">
        <f t="shared" si="142"/>
        <v>Other</v>
      </c>
      <c r="M646" s="239"/>
      <c r="N646" s="239"/>
      <c r="O646" s="239" t="str">
        <f t="shared" si="136"/>
        <v/>
      </c>
      <c r="P646" s="242" t="str">
        <f t="shared" si="137"/>
        <v/>
      </c>
      <c r="Q646" s="242" t="str">
        <f t="shared" si="138"/>
        <v/>
      </c>
      <c r="R646" s="243" t="str">
        <f t="shared" si="139"/>
        <v>count</v>
      </c>
      <c r="S646" s="242"/>
      <c r="T646" s="279"/>
      <c r="U646" s="242"/>
      <c r="V646" s="143"/>
      <c r="W646" s="239"/>
      <c r="X646" s="239"/>
      <c r="Y646" s="143"/>
      <c r="Z646" s="143"/>
      <c r="AA646" s="143"/>
      <c r="AB646" s="239"/>
      <c r="AC646" s="143"/>
      <c r="AD646" s="143"/>
      <c r="AE646" s="239"/>
      <c r="AF646" s="239"/>
      <c r="AG646" s="239"/>
      <c r="AH646" s="241"/>
      <c r="AI646" s="239" t="str">
        <f t="shared" ca="1" si="140"/>
        <v/>
      </c>
      <c r="AJ646" s="239" t="str">
        <f t="shared" si="141"/>
        <v/>
      </c>
      <c r="AK646" s="241"/>
      <c r="AL646" s="244"/>
      <c r="AM646" s="239"/>
      <c r="AN646" s="241"/>
      <c r="AO646" s="239"/>
      <c r="AP646" s="245"/>
      <c r="AQ646" s="141"/>
    </row>
    <row r="647" spans="1:43" ht="12.75" hidden="1" x14ac:dyDescent="0.25">
      <c r="A647" s="238"/>
      <c r="B647" s="239"/>
      <c r="C647" s="144"/>
      <c r="D647" s="239"/>
      <c r="E647" s="239"/>
      <c r="F647" s="239"/>
      <c r="G647" s="240"/>
      <c r="H647" s="149">
        <f>MONTH(Table1[[#This Row],[Received Date]])</f>
        <v>1</v>
      </c>
      <c r="I647" s="149">
        <f>YEAR(Table1[[#This Row],[Received Date]])</f>
        <v>1900</v>
      </c>
      <c r="J647" s="239"/>
      <c r="K647" s="239"/>
      <c r="L647" s="239" t="str">
        <f t="shared" si="142"/>
        <v>Other</v>
      </c>
      <c r="M647" s="239"/>
      <c r="N647" s="239"/>
      <c r="O647" s="239" t="str">
        <f t="shared" si="136"/>
        <v/>
      </c>
      <c r="P647" s="242" t="str">
        <f t="shared" si="137"/>
        <v/>
      </c>
      <c r="Q647" s="242" t="str">
        <f t="shared" si="138"/>
        <v/>
      </c>
      <c r="R647" s="243" t="str">
        <f t="shared" si="139"/>
        <v>count</v>
      </c>
      <c r="S647" s="242"/>
      <c r="T647" s="279"/>
      <c r="U647" s="242"/>
      <c r="V647" s="143"/>
      <c r="W647" s="239"/>
      <c r="X647" s="239"/>
      <c r="Y647" s="143"/>
      <c r="Z647" s="143"/>
      <c r="AA647" s="143"/>
      <c r="AB647" s="239"/>
      <c r="AC647" s="143"/>
      <c r="AD647" s="143"/>
      <c r="AE647" s="239"/>
      <c r="AF647" s="239"/>
      <c r="AG647" s="239"/>
      <c r="AH647" s="241"/>
      <c r="AI647" s="239" t="str">
        <f t="shared" ca="1" si="140"/>
        <v/>
      </c>
      <c r="AJ647" s="239" t="str">
        <f t="shared" si="141"/>
        <v/>
      </c>
      <c r="AK647" s="241"/>
      <c r="AL647" s="244"/>
      <c r="AM647" s="239"/>
      <c r="AN647" s="241"/>
      <c r="AO647" s="239"/>
      <c r="AP647" s="245"/>
      <c r="AQ647" s="141"/>
    </row>
    <row r="648" spans="1:43" ht="12.75" hidden="1" x14ac:dyDescent="0.25">
      <c r="A648" s="238"/>
      <c r="B648" s="239"/>
      <c r="C648" s="144"/>
      <c r="D648" s="239"/>
      <c r="E648" s="239"/>
      <c r="F648" s="239"/>
      <c r="G648" s="240"/>
      <c r="H648" s="149">
        <f>MONTH(Table1[[#This Row],[Received Date]])</f>
        <v>1</v>
      </c>
      <c r="I648" s="149">
        <f>YEAR(Table1[[#This Row],[Received Date]])</f>
        <v>1900</v>
      </c>
      <c r="J648" s="239"/>
      <c r="K648" s="239"/>
      <c r="L648" s="239" t="str">
        <f t="shared" si="142"/>
        <v>Other</v>
      </c>
      <c r="M648" s="239"/>
      <c r="N648" s="239"/>
      <c r="O648" s="239" t="str">
        <f t="shared" si="136"/>
        <v/>
      </c>
      <c r="P648" s="242" t="str">
        <f t="shared" si="137"/>
        <v/>
      </c>
      <c r="Q648" s="242" t="str">
        <f t="shared" si="138"/>
        <v/>
      </c>
      <c r="R648" s="243" t="str">
        <f t="shared" si="139"/>
        <v>count</v>
      </c>
      <c r="S648" s="242"/>
      <c r="T648" s="279"/>
      <c r="U648" s="242"/>
      <c r="V648" s="143"/>
      <c r="W648" s="239"/>
      <c r="X648" s="239"/>
      <c r="Y648" s="143"/>
      <c r="Z648" s="143"/>
      <c r="AA648" s="143"/>
      <c r="AB648" s="239"/>
      <c r="AC648" s="143"/>
      <c r="AD648" s="143"/>
      <c r="AE648" s="239"/>
      <c r="AF648" s="239"/>
      <c r="AG648" s="239"/>
      <c r="AH648" s="241"/>
      <c r="AI648" s="239" t="str">
        <f t="shared" ca="1" si="140"/>
        <v/>
      </c>
      <c r="AJ648" s="239" t="str">
        <f t="shared" si="141"/>
        <v/>
      </c>
      <c r="AK648" s="241"/>
      <c r="AL648" s="244"/>
      <c r="AM648" s="239"/>
      <c r="AN648" s="241"/>
      <c r="AO648" s="239"/>
      <c r="AP648" s="245"/>
      <c r="AQ648" s="141"/>
    </row>
    <row r="649" spans="1:43" ht="12.75" hidden="1" x14ac:dyDescent="0.25">
      <c r="A649" s="238"/>
      <c r="B649" s="239"/>
      <c r="C649" s="144"/>
      <c r="D649" s="239"/>
      <c r="E649" s="239"/>
      <c r="F649" s="239"/>
      <c r="G649" s="240"/>
      <c r="H649" s="149">
        <f>MONTH(Table1[[#This Row],[Received Date]])</f>
        <v>1</v>
      </c>
      <c r="I649" s="149">
        <f>YEAR(Table1[[#This Row],[Received Date]])</f>
        <v>1900</v>
      </c>
      <c r="J649" s="239"/>
      <c r="K649" s="239"/>
      <c r="L649" s="239" t="str">
        <f t="shared" si="142"/>
        <v>Other</v>
      </c>
      <c r="M649" s="239"/>
      <c r="N649" s="239"/>
      <c r="O649" s="239" t="str">
        <f t="shared" si="136"/>
        <v/>
      </c>
      <c r="P649" s="242" t="str">
        <f t="shared" si="137"/>
        <v/>
      </c>
      <c r="Q649" s="242" t="str">
        <f t="shared" si="138"/>
        <v/>
      </c>
      <c r="R649" s="243" t="str">
        <f t="shared" si="139"/>
        <v>count</v>
      </c>
      <c r="S649" s="242"/>
      <c r="T649" s="279"/>
      <c r="U649" s="242"/>
      <c r="V649" s="143"/>
      <c r="W649" s="239"/>
      <c r="X649" s="239"/>
      <c r="Y649" s="143"/>
      <c r="Z649" s="143"/>
      <c r="AA649" s="143"/>
      <c r="AB649" s="239"/>
      <c r="AC649" s="143"/>
      <c r="AD649" s="143"/>
      <c r="AE649" s="239"/>
      <c r="AF649" s="239"/>
      <c r="AG649" s="239"/>
      <c r="AH649" s="241"/>
      <c r="AI649" s="239" t="str">
        <f t="shared" ca="1" si="140"/>
        <v/>
      </c>
      <c r="AJ649" s="239" t="str">
        <f t="shared" si="141"/>
        <v/>
      </c>
      <c r="AK649" s="241"/>
      <c r="AL649" s="244"/>
      <c r="AM649" s="239"/>
      <c r="AN649" s="241"/>
      <c r="AO649" s="239"/>
      <c r="AP649" s="245"/>
      <c r="AQ649" s="141"/>
    </row>
    <row r="650" spans="1:43" ht="12.75" hidden="1" x14ac:dyDescent="0.25">
      <c r="A650" s="238"/>
      <c r="B650" s="239"/>
      <c r="C650" s="144"/>
      <c r="D650" s="239"/>
      <c r="E650" s="239"/>
      <c r="F650" s="239"/>
      <c r="G650" s="240"/>
      <c r="H650" s="149">
        <f>MONTH(Table1[[#This Row],[Received Date]])</f>
        <v>1</v>
      </c>
      <c r="I650" s="149">
        <f>YEAR(Table1[[#This Row],[Received Date]])</f>
        <v>1900</v>
      </c>
      <c r="J650" s="239"/>
      <c r="K650" s="239"/>
      <c r="L650" s="239" t="str">
        <f t="shared" si="142"/>
        <v>Other</v>
      </c>
      <c r="M650" s="239"/>
      <c r="N650" s="239"/>
      <c r="O650" s="239" t="str">
        <f t="shared" si="136"/>
        <v/>
      </c>
      <c r="P650" s="242" t="str">
        <f t="shared" si="137"/>
        <v/>
      </c>
      <c r="Q650" s="242" t="str">
        <f t="shared" si="138"/>
        <v/>
      </c>
      <c r="R650" s="243" t="str">
        <f t="shared" si="139"/>
        <v>count</v>
      </c>
      <c r="S650" s="242"/>
      <c r="T650" s="279"/>
      <c r="U650" s="242"/>
      <c r="V650" s="143"/>
      <c r="W650" s="239"/>
      <c r="X650" s="239"/>
      <c r="Y650" s="143"/>
      <c r="Z650" s="143"/>
      <c r="AA650" s="143"/>
      <c r="AB650" s="239"/>
      <c r="AC650" s="143"/>
      <c r="AD650" s="143"/>
      <c r="AE650" s="239"/>
      <c r="AF650" s="239"/>
      <c r="AG650" s="239"/>
      <c r="AH650" s="241"/>
      <c r="AI650" s="239" t="str">
        <f t="shared" ca="1" si="140"/>
        <v/>
      </c>
      <c r="AJ650" s="239" t="str">
        <f t="shared" si="141"/>
        <v/>
      </c>
      <c r="AK650" s="241"/>
      <c r="AL650" s="244"/>
      <c r="AM650" s="239"/>
      <c r="AN650" s="241"/>
      <c r="AO650" s="239"/>
      <c r="AP650" s="245"/>
      <c r="AQ650" s="141"/>
    </row>
    <row r="651" spans="1:43" ht="12.75" hidden="1" x14ac:dyDescent="0.25">
      <c r="A651" s="238"/>
      <c r="B651" s="239"/>
      <c r="C651" s="144"/>
      <c r="D651" s="239"/>
      <c r="E651" s="239"/>
      <c r="F651" s="239"/>
      <c r="G651" s="240"/>
      <c r="H651" s="149">
        <f>MONTH(Table1[[#This Row],[Received Date]])</f>
        <v>1</v>
      </c>
      <c r="I651" s="149">
        <f>YEAR(Table1[[#This Row],[Received Date]])</f>
        <v>1900</v>
      </c>
      <c r="J651" s="239"/>
      <c r="K651" s="239"/>
      <c r="L651" s="239" t="str">
        <f t="shared" si="142"/>
        <v>Other</v>
      </c>
      <c r="M651" s="239"/>
      <c r="N651" s="239"/>
      <c r="O651" s="239" t="str">
        <f t="shared" si="136"/>
        <v/>
      </c>
      <c r="P651" s="242" t="str">
        <f t="shared" si="137"/>
        <v/>
      </c>
      <c r="Q651" s="242" t="str">
        <f t="shared" si="138"/>
        <v/>
      </c>
      <c r="R651" s="243" t="str">
        <f t="shared" si="139"/>
        <v>count</v>
      </c>
      <c r="S651" s="242"/>
      <c r="T651" s="279"/>
      <c r="U651" s="242"/>
      <c r="V651" s="143"/>
      <c r="W651" s="239"/>
      <c r="X651" s="239"/>
      <c r="Y651" s="143"/>
      <c r="Z651" s="143"/>
      <c r="AA651" s="143"/>
      <c r="AB651" s="239"/>
      <c r="AC651" s="143"/>
      <c r="AD651" s="143"/>
      <c r="AE651" s="239"/>
      <c r="AF651" s="239"/>
      <c r="AG651" s="239"/>
      <c r="AH651" s="241"/>
      <c r="AI651" s="239" t="str">
        <f t="shared" ca="1" si="140"/>
        <v/>
      </c>
      <c r="AJ651" s="239" t="str">
        <f t="shared" si="141"/>
        <v/>
      </c>
      <c r="AK651" s="241"/>
      <c r="AL651" s="244"/>
      <c r="AM651" s="239"/>
      <c r="AN651" s="241"/>
      <c r="AO651" s="239"/>
      <c r="AP651" s="245"/>
      <c r="AQ651" s="141"/>
    </row>
    <row r="652" spans="1:43" ht="12.75" hidden="1" x14ac:dyDescent="0.25">
      <c r="A652" s="238"/>
      <c r="B652" s="239"/>
      <c r="C652" s="144"/>
      <c r="D652" s="239"/>
      <c r="E652" s="239"/>
      <c r="F652" s="239"/>
      <c r="G652" s="240"/>
      <c r="H652" s="149">
        <f>MONTH(Table1[[#This Row],[Received Date]])</f>
        <v>1</v>
      </c>
      <c r="I652" s="149">
        <f>YEAR(Table1[[#This Row],[Received Date]])</f>
        <v>1900</v>
      </c>
      <c r="J652" s="239"/>
      <c r="K652" s="239"/>
      <c r="L652" s="239" t="str">
        <f t="shared" si="142"/>
        <v>Other</v>
      </c>
      <c r="M652" s="239"/>
      <c r="N652" s="239"/>
      <c r="O652" s="239" t="str">
        <f t="shared" si="136"/>
        <v/>
      </c>
      <c r="P652" s="242" t="str">
        <f t="shared" si="137"/>
        <v/>
      </c>
      <c r="Q652" s="242" t="str">
        <f t="shared" si="138"/>
        <v/>
      </c>
      <c r="R652" s="243" t="str">
        <f t="shared" si="139"/>
        <v>count</v>
      </c>
      <c r="S652" s="242"/>
      <c r="T652" s="279"/>
      <c r="U652" s="242"/>
      <c r="V652" s="143"/>
      <c r="W652" s="239"/>
      <c r="X652" s="239"/>
      <c r="Y652" s="143"/>
      <c r="Z652" s="143"/>
      <c r="AA652" s="143"/>
      <c r="AB652" s="239"/>
      <c r="AC652" s="143"/>
      <c r="AD652" s="143"/>
      <c r="AE652" s="239"/>
      <c r="AF652" s="239"/>
      <c r="AG652" s="239"/>
      <c r="AH652" s="241"/>
      <c r="AI652" s="239" t="str">
        <f t="shared" ca="1" si="140"/>
        <v/>
      </c>
      <c r="AJ652" s="239" t="str">
        <f t="shared" si="141"/>
        <v/>
      </c>
      <c r="AK652" s="241"/>
      <c r="AL652" s="244"/>
      <c r="AM652" s="239"/>
      <c r="AN652" s="241"/>
      <c r="AO652" s="239"/>
      <c r="AP652" s="245"/>
      <c r="AQ652" s="141"/>
    </row>
    <row r="653" spans="1:43" ht="12.75" hidden="1" x14ac:dyDescent="0.25">
      <c r="A653" s="238"/>
      <c r="B653" s="239"/>
      <c r="C653" s="144"/>
      <c r="D653" s="239"/>
      <c r="E653" s="239"/>
      <c r="F653" s="239"/>
      <c r="G653" s="240"/>
      <c r="H653" s="149">
        <f>MONTH(Table1[[#This Row],[Received Date]])</f>
        <v>1</v>
      </c>
      <c r="I653" s="149">
        <f>YEAR(Table1[[#This Row],[Received Date]])</f>
        <v>1900</v>
      </c>
      <c r="J653" s="239"/>
      <c r="K653" s="239"/>
      <c r="L653" s="239" t="str">
        <f t="shared" si="142"/>
        <v>Other</v>
      </c>
      <c r="M653" s="239"/>
      <c r="N653" s="239"/>
      <c r="O653" s="239" t="str">
        <f t="shared" si="136"/>
        <v/>
      </c>
      <c r="P653" s="242" t="str">
        <f t="shared" si="137"/>
        <v/>
      </c>
      <c r="Q653" s="242" t="str">
        <f t="shared" si="138"/>
        <v/>
      </c>
      <c r="R653" s="243" t="str">
        <f t="shared" si="139"/>
        <v>count</v>
      </c>
      <c r="S653" s="242"/>
      <c r="T653" s="279"/>
      <c r="U653" s="242"/>
      <c r="V653" s="143"/>
      <c r="W653" s="239"/>
      <c r="X653" s="239"/>
      <c r="Y653" s="143"/>
      <c r="Z653" s="143"/>
      <c r="AA653" s="143"/>
      <c r="AB653" s="239"/>
      <c r="AC653" s="143"/>
      <c r="AD653" s="143"/>
      <c r="AE653" s="239"/>
      <c r="AF653" s="239"/>
      <c r="AG653" s="239"/>
      <c r="AH653" s="241"/>
      <c r="AI653" s="239" t="str">
        <f t="shared" ca="1" si="140"/>
        <v/>
      </c>
      <c r="AJ653" s="239" t="str">
        <f t="shared" si="141"/>
        <v/>
      </c>
      <c r="AK653" s="241"/>
      <c r="AL653" s="244"/>
      <c r="AM653" s="239"/>
      <c r="AN653" s="241"/>
      <c r="AO653" s="239"/>
      <c r="AP653" s="245"/>
      <c r="AQ653" s="141"/>
    </row>
    <row r="654" spans="1:43" ht="12.75" hidden="1" x14ac:dyDescent="0.25">
      <c r="A654" s="238"/>
      <c r="B654" s="239"/>
      <c r="C654" s="144"/>
      <c r="D654" s="239"/>
      <c r="E654" s="239"/>
      <c r="F654" s="239"/>
      <c r="G654" s="240"/>
      <c r="H654" s="149">
        <f>MONTH(Table1[[#This Row],[Received Date]])</f>
        <v>1</v>
      </c>
      <c r="I654" s="149">
        <f>YEAR(Table1[[#This Row],[Received Date]])</f>
        <v>1900</v>
      </c>
      <c r="J654" s="239"/>
      <c r="K654" s="239"/>
      <c r="L654" s="239" t="str">
        <f t="shared" si="142"/>
        <v>Other</v>
      </c>
      <c r="M654" s="239"/>
      <c r="N654" s="239"/>
      <c r="O654" s="239" t="str">
        <f t="shared" si="136"/>
        <v/>
      </c>
      <c r="P654" s="242" t="str">
        <f t="shared" si="137"/>
        <v/>
      </c>
      <c r="Q654" s="242" t="str">
        <f t="shared" si="138"/>
        <v/>
      </c>
      <c r="R654" s="243" t="str">
        <f t="shared" si="139"/>
        <v>count</v>
      </c>
      <c r="S654" s="242"/>
      <c r="T654" s="279"/>
      <c r="U654" s="242"/>
      <c r="V654" s="143"/>
      <c r="W654" s="239"/>
      <c r="X654" s="239"/>
      <c r="Y654" s="143"/>
      <c r="Z654" s="143"/>
      <c r="AA654" s="143"/>
      <c r="AB654" s="239"/>
      <c r="AC654" s="143"/>
      <c r="AD654" s="143"/>
      <c r="AE654" s="239"/>
      <c r="AF654" s="239"/>
      <c r="AG654" s="239"/>
      <c r="AH654" s="241"/>
      <c r="AI654" s="239" t="str">
        <f t="shared" ca="1" si="140"/>
        <v/>
      </c>
      <c r="AJ654" s="239" t="str">
        <f t="shared" si="141"/>
        <v/>
      </c>
      <c r="AK654" s="241"/>
      <c r="AL654" s="244"/>
      <c r="AM654" s="239"/>
      <c r="AN654" s="241"/>
      <c r="AO654" s="239"/>
      <c r="AP654" s="245"/>
      <c r="AQ654" s="141"/>
    </row>
    <row r="655" spans="1:43" ht="12.75" hidden="1" x14ac:dyDescent="0.25">
      <c r="A655" s="238"/>
      <c r="B655" s="239"/>
      <c r="C655" s="144"/>
      <c r="D655" s="239"/>
      <c r="E655" s="239"/>
      <c r="F655" s="239"/>
      <c r="G655" s="240"/>
      <c r="H655" s="149">
        <f>MONTH(Table1[[#This Row],[Received Date]])</f>
        <v>1</v>
      </c>
      <c r="I655" s="149">
        <f>YEAR(Table1[[#This Row],[Received Date]])</f>
        <v>1900</v>
      </c>
      <c r="J655" s="239"/>
      <c r="K655" s="239"/>
      <c r="L655" s="239" t="str">
        <f t="shared" si="142"/>
        <v>Other</v>
      </c>
      <c r="M655" s="239"/>
      <c r="N655" s="239"/>
      <c r="O655" s="239" t="str">
        <f t="shared" si="136"/>
        <v/>
      </c>
      <c r="P655" s="242" t="str">
        <f t="shared" si="137"/>
        <v/>
      </c>
      <c r="Q655" s="242" t="str">
        <f t="shared" si="138"/>
        <v/>
      </c>
      <c r="R655" s="243" t="str">
        <f t="shared" si="139"/>
        <v>count</v>
      </c>
      <c r="S655" s="242"/>
      <c r="T655" s="279"/>
      <c r="U655" s="242"/>
      <c r="V655" s="143"/>
      <c r="W655" s="239"/>
      <c r="X655" s="239"/>
      <c r="Y655" s="143"/>
      <c r="Z655" s="143"/>
      <c r="AA655" s="143"/>
      <c r="AB655" s="239"/>
      <c r="AC655" s="143"/>
      <c r="AD655" s="143"/>
      <c r="AE655" s="239"/>
      <c r="AF655" s="239"/>
      <c r="AG655" s="239"/>
      <c r="AH655" s="241"/>
      <c r="AI655" s="239" t="str">
        <f t="shared" ca="1" si="140"/>
        <v/>
      </c>
      <c r="AJ655" s="239" t="str">
        <f t="shared" si="141"/>
        <v/>
      </c>
      <c r="AK655" s="241"/>
      <c r="AL655" s="244"/>
      <c r="AM655" s="239"/>
      <c r="AN655" s="241"/>
      <c r="AO655" s="239"/>
      <c r="AP655" s="245"/>
      <c r="AQ655" s="141"/>
    </row>
    <row r="656" spans="1:43" ht="12.75" hidden="1" x14ac:dyDescent="0.25">
      <c r="A656" s="238"/>
      <c r="B656" s="239"/>
      <c r="C656" s="144"/>
      <c r="D656" s="239"/>
      <c r="E656" s="239"/>
      <c r="F656" s="239"/>
      <c r="G656" s="240"/>
      <c r="H656" s="149">
        <f>MONTH(Table1[[#This Row],[Received Date]])</f>
        <v>1</v>
      </c>
      <c r="I656" s="149">
        <f>YEAR(Table1[[#This Row],[Received Date]])</f>
        <v>1900</v>
      </c>
      <c r="J656" s="239"/>
      <c r="K656" s="239"/>
      <c r="L656" s="239" t="str">
        <f t="shared" si="142"/>
        <v>Other</v>
      </c>
      <c r="M656" s="239"/>
      <c r="N656" s="239"/>
      <c r="O656" s="239" t="str">
        <f t="shared" si="136"/>
        <v/>
      </c>
      <c r="P656" s="242" t="str">
        <f t="shared" si="137"/>
        <v/>
      </c>
      <c r="Q656" s="242" t="str">
        <f t="shared" si="138"/>
        <v/>
      </c>
      <c r="R656" s="243" t="str">
        <f t="shared" si="139"/>
        <v>count</v>
      </c>
      <c r="S656" s="242"/>
      <c r="T656" s="279"/>
      <c r="U656" s="242"/>
      <c r="V656" s="143"/>
      <c r="W656" s="239"/>
      <c r="X656" s="239"/>
      <c r="Y656" s="143"/>
      <c r="Z656" s="143"/>
      <c r="AA656" s="143"/>
      <c r="AB656" s="239"/>
      <c r="AC656" s="143"/>
      <c r="AD656" s="143"/>
      <c r="AE656" s="239"/>
      <c r="AF656" s="239"/>
      <c r="AG656" s="239"/>
      <c r="AH656" s="241"/>
      <c r="AI656" s="239" t="str">
        <f t="shared" ca="1" si="140"/>
        <v/>
      </c>
      <c r="AJ656" s="239" t="str">
        <f t="shared" si="141"/>
        <v/>
      </c>
      <c r="AK656" s="241"/>
      <c r="AL656" s="244"/>
      <c r="AM656" s="239"/>
      <c r="AN656" s="241"/>
      <c r="AO656" s="239"/>
      <c r="AP656" s="245"/>
      <c r="AQ656" s="141"/>
    </row>
    <row r="657" spans="1:43" ht="12.75" hidden="1" x14ac:dyDescent="0.25">
      <c r="A657" s="246"/>
      <c r="B657" s="247"/>
      <c r="C657" s="144"/>
      <c r="D657" s="247"/>
      <c r="E657" s="247"/>
      <c r="F657" s="247"/>
      <c r="G657" s="248"/>
      <c r="H657" s="178">
        <f>MONTH(Table1[[#This Row],[Received Date]])</f>
        <v>1</v>
      </c>
      <c r="I657" s="178">
        <f>YEAR(Table1[[#This Row],[Received Date]])</f>
        <v>1900</v>
      </c>
      <c r="J657" s="247"/>
      <c r="K657" s="247"/>
      <c r="L657" s="247" t="str">
        <f t="shared" si="142"/>
        <v>Other</v>
      </c>
      <c r="M657" s="247"/>
      <c r="N657" s="247"/>
      <c r="O657" s="247" t="str">
        <f t="shared" si="136"/>
        <v/>
      </c>
      <c r="P657" s="250" t="str">
        <f t="shared" si="137"/>
        <v/>
      </c>
      <c r="Q657" s="250" t="str">
        <f t="shared" si="138"/>
        <v/>
      </c>
      <c r="R657" s="251" t="str">
        <f t="shared" si="139"/>
        <v>count</v>
      </c>
      <c r="S657" s="250"/>
      <c r="T657" s="271"/>
      <c r="U657" s="250"/>
      <c r="V657" s="144"/>
      <c r="W657" s="247"/>
      <c r="X657" s="247"/>
      <c r="Y657" s="144"/>
      <c r="Z657" s="144"/>
      <c r="AA657" s="144"/>
      <c r="AB657" s="247"/>
      <c r="AC657" s="144"/>
      <c r="AD657" s="144"/>
      <c r="AE657" s="247"/>
      <c r="AF657" s="247"/>
      <c r="AG657" s="247"/>
      <c r="AH657" s="249"/>
      <c r="AI657" s="247" t="str">
        <f t="shared" ca="1" si="140"/>
        <v/>
      </c>
      <c r="AJ657" s="247" t="str">
        <f t="shared" si="141"/>
        <v/>
      </c>
      <c r="AK657" s="249"/>
      <c r="AL657" s="252"/>
      <c r="AM657" s="247"/>
      <c r="AN657" s="249"/>
      <c r="AO657" s="247"/>
      <c r="AP657" s="253"/>
      <c r="AQ657" s="141"/>
    </row>
  </sheetData>
  <phoneticPr fontId="22" type="noConversion"/>
  <conditionalFormatting sqref="B1:C14 C15 B16:C16 C17:C18 B19:C21 C22:C24 B25:C27 C28:C29 B30:C31 C32:C35 B36:C36 C37:C41 B42:C43 C44 B45:C59 C60:C62 B63:C63 C64:C83 B84:C84 C85:C91 B92:C92 C93 B94:C94 C95:C96 B97:C97 C98:C99 B100:C100 C101:C115 B116:C117 C118:C120 B121:C121 C122:C127 B128:C128 C129:C134 B135:C138 C139:C144 B145:C145 C146 B147:C148 C149 B150:C150 C151 B152:C152 C153 B154:C157 B158 B270:C270 B280:C374 B376:C1048576">
    <cfRule type="containsText" dxfId="51" priority="160" operator="containsText" text="Closed">
      <formula>NOT(ISERROR(SEARCH("Closed",B1)))</formula>
    </cfRule>
    <cfRule type="containsText" dxfId="50" priority="159" operator="containsText" text="RMA">
      <formula>NOT(ISERROR(SEARCH("RMA",B1)))</formula>
    </cfRule>
    <cfRule type="containsText" dxfId="49" priority="167" operator="containsText" text="Reject">
      <formula>NOT(ISERROR(SEARCH("Reject",B1)))</formula>
    </cfRule>
    <cfRule type="containsText" dxfId="48" priority="166" operator="containsText" text="Cancel">
      <formula>NOT(ISERROR(SEARCH("Cancel",B1)))</formula>
    </cfRule>
    <cfRule type="containsText" dxfId="47" priority="158" operator="containsText" text="In Dispute">
      <formula>NOT(ISERROR(SEARCH("In Dispute",B1)))</formula>
    </cfRule>
    <cfRule type="containsText" dxfId="46" priority="157" operator="containsText" text="Follow up">
      <formula>NOT(ISERROR(SEARCH("Follow up",B1)))</formula>
    </cfRule>
    <cfRule type="containsText" dxfId="45" priority="156" operator="containsText" text="Initial">
      <formula>NOT(ISERROR(SEARCH("Initial",B1)))</formula>
    </cfRule>
  </conditionalFormatting>
  <conditionalFormatting sqref="B1:C14 C15 B16:C16 C17:C18 B19:C21 C22:C24 B25:C27 C28:C29 B30:C31 C32:C35 B36:C36 C37:C41 B42:C43 C44 B45:C59 C60:C62 B63:C63 C64:C83 B84:C84 C85:C91 B92:C92 C93 B94:C94 C95:C96 B97:C97 C98:C99 B100:C100 C101:C115 B116:C117 C118:C120 B121:C121 C122:C127 B128:C128 C129:C134 B135:C138 C139:C144 B145:C145 C146 B147:C148 C149 B150:C150 C151 B152:C152 C153 B154:C157 B270:C270 B280:C1048576 B158">
    <cfRule type="containsText" dxfId="44" priority="155" operator="containsText" text="Open">
      <formula>NOT(ISERROR(SEARCH("Open",B1)))</formula>
    </cfRule>
  </conditionalFormatting>
  <conditionalFormatting sqref="B375:C375">
    <cfRule type="containsText" dxfId="43" priority="4" operator="containsText" text="Initial">
      <formula>NOT(ISERROR(SEARCH("Initial",B375)))</formula>
    </cfRule>
    <cfRule type="containsText" dxfId="42" priority="5" operator="containsText" text="Follow up">
      <formula>NOT(ISERROR(SEARCH("Follow up",B375)))</formula>
    </cfRule>
    <cfRule type="containsText" dxfId="41" priority="6" operator="containsText" text="In Dispute">
      <formula>NOT(ISERROR(SEARCH("In Dispute",B375)))</formula>
    </cfRule>
    <cfRule type="containsText" dxfId="40" priority="7" operator="containsText" text="RMA">
      <formula>NOT(ISERROR(SEARCH("RMA",B375)))</formula>
    </cfRule>
    <cfRule type="containsText" dxfId="39" priority="8" operator="containsText" text="Closed">
      <formula>NOT(ISERROR(SEARCH("Closed",B375)))</formula>
    </cfRule>
    <cfRule type="containsText" dxfId="38" priority="9" operator="containsText" text="Cancel">
      <formula>NOT(ISERROR(SEARCH("Cancel",B375)))</formula>
    </cfRule>
    <cfRule type="containsText" dxfId="37" priority="10" operator="containsText" text="Reject">
      <formula>NOT(ISERROR(SEARCH("Reject",B375)))</formula>
    </cfRule>
  </conditionalFormatting>
  <conditionalFormatting sqref="C14:C187 B15 B17:B18 B22:B24 B28:B29 B32:B35 B37:B41 B44 B60:B62 B64:B83 B85:B91 B93 B95:B96 B98:B99 B101:B115 B118:B120 B122:B127 B129:B134 B139:B144 B146 B149 B151 B153 B159:C212 B213:B215 C213:C217 B216:C272 C244:C283 B273 B274:C274 B275:B279">
    <cfRule type="containsText" dxfId="36" priority="46" operator="containsText" text="Follow up">
      <formula>NOT(ISERROR(SEARCH("Follow up",B14)))</formula>
    </cfRule>
    <cfRule type="containsText" dxfId="35" priority="47" operator="containsText" text="In Dispute">
      <formula>NOT(ISERROR(SEARCH("In Dispute",B14)))</formula>
    </cfRule>
    <cfRule type="containsText" dxfId="34" priority="48" operator="containsText" text="RMA">
      <formula>NOT(ISERROR(SEARCH("RMA",B14)))</formula>
    </cfRule>
    <cfRule type="containsText" dxfId="33" priority="49" operator="containsText" text="Closed">
      <formula>NOT(ISERROR(SEARCH("Closed",B14)))</formula>
    </cfRule>
    <cfRule type="containsText" dxfId="32" priority="50" operator="containsText" text="Cancel">
      <formula>NOT(ISERROR(SEARCH("Cancel",B14)))</formula>
    </cfRule>
    <cfRule type="containsText" dxfId="31" priority="51" operator="containsText" text="Reject">
      <formula>NOT(ISERROR(SEARCH("Reject",B14)))</formula>
    </cfRule>
    <cfRule type="containsText" dxfId="30" priority="44" operator="containsText" text="Open">
      <formula>NOT(ISERROR(SEARCH("Open",B14)))</formula>
    </cfRule>
    <cfRule type="containsText" dxfId="29" priority="45" operator="containsText" text="Initial">
      <formula>NOT(ISERROR(SEARCH("Initial",B14)))</formula>
    </cfRule>
  </conditionalFormatting>
  <conditionalFormatting sqref="C158">
    <cfRule type="containsText" dxfId="28" priority="80" operator="containsText" text="Open">
      <formula>NOT(ISERROR(SEARCH("Open",C158)))</formula>
    </cfRule>
    <cfRule type="containsText" dxfId="27" priority="81" operator="containsText" text="Initial">
      <formula>NOT(ISERROR(SEARCH("Initial",C158)))</formula>
    </cfRule>
    <cfRule type="containsText" dxfId="26" priority="82" operator="containsText" text="Follow up">
      <formula>NOT(ISERROR(SEARCH("Follow up",C158)))</formula>
    </cfRule>
    <cfRule type="containsText" dxfId="25" priority="83" operator="containsText" text="In Dispute">
      <formula>NOT(ISERROR(SEARCH("In Dispute",C158)))</formula>
    </cfRule>
    <cfRule type="containsText" dxfId="24" priority="84" operator="containsText" text="RMA">
      <formula>NOT(ISERROR(SEARCH("RMA",C158)))</formula>
    </cfRule>
    <cfRule type="containsText" dxfId="23" priority="85" operator="containsText" text="Closed">
      <formula>NOT(ISERROR(SEARCH("Closed",C158)))</formula>
    </cfRule>
    <cfRule type="containsText" dxfId="22" priority="86" operator="containsText" text="Cancel">
      <formula>NOT(ISERROR(SEARCH("Cancel",C158)))</formula>
    </cfRule>
    <cfRule type="containsText" dxfId="21" priority="87" operator="containsText" text="Reject">
      <formula>NOT(ISERROR(SEARCH("Reject",C158)))</formula>
    </cfRule>
  </conditionalFormatting>
  <conditionalFormatting sqref="M94:M135 O94 O97 S137:S158 U137:U158 M137:M160 S159:U159 S160 U160">
    <cfRule type="cellIs" dxfId="20" priority="105" operator="between">
      <formula>800000</formula>
      <formula>899999</formula>
    </cfRule>
    <cfRule type="cellIs" dxfId="19" priority="106" operator="between">
      <formula>200000</formula>
      <formula>299999</formula>
    </cfRule>
  </conditionalFormatting>
  <conditionalFormatting sqref="M98">
    <cfRule type="colorScale" priority="102">
      <colorScale>
        <cfvo type="min"/>
        <cfvo type="max"/>
        <color rgb="FF63BE7B"/>
        <color rgb="FFFCFCFF"/>
      </colorScale>
    </cfRule>
  </conditionalFormatting>
  <conditionalFormatting sqref="M101">
    <cfRule type="colorScale" priority="99">
      <colorScale>
        <cfvo type="min"/>
        <cfvo type="max"/>
        <color rgb="FF63BE7B"/>
        <color rgb="FFFCFCFF"/>
      </colorScale>
    </cfRule>
  </conditionalFormatting>
  <conditionalFormatting sqref="M102">
    <cfRule type="colorScale" priority="98">
      <colorScale>
        <cfvo type="min"/>
        <cfvo type="max"/>
        <color rgb="FF63BE7B"/>
        <color rgb="FFFCFCFF"/>
      </colorScale>
    </cfRule>
  </conditionalFormatting>
  <conditionalFormatting sqref="N93">
    <cfRule type="cellIs" dxfId="18" priority="109" operator="between">
      <formula>800000</formula>
      <formula>899999</formula>
    </cfRule>
    <cfRule type="cellIs" dxfId="17" priority="110" operator="between">
      <formula>200000</formula>
      <formula>299999</formula>
    </cfRule>
  </conditionalFormatting>
  <conditionalFormatting sqref="O70:P70">
    <cfRule type="cellIs" dxfId="16" priority="139" operator="between">
      <formula>800000</formula>
      <formula>899999</formula>
    </cfRule>
    <cfRule type="cellIs" dxfId="15" priority="140" operator="between">
      <formula>200000</formula>
      <formula>299999</formula>
    </cfRule>
  </conditionalFormatting>
  <conditionalFormatting sqref="P4:Q9 R4:R13 M10:M11 P12:Q13 Q14:S69 S253:U379 S380:S384 U380:U384 S385:U1048576">
    <cfRule type="cellIs" dxfId="14" priority="31" operator="between">
      <formula>800000</formula>
      <formula>899999</formula>
    </cfRule>
    <cfRule type="cellIs" dxfId="13" priority="32" operator="between">
      <formula>200000</formula>
      <formula>299999</formula>
    </cfRule>
  </conditionalFormatting>
  <conditionalFormatting sqref="P1:R3 Q10:Q11">
    <cfRule type="cellIs" dxfId="12" priority="175" operator="between">
      <formula>200000</formula>
      <formula>299999</formula>
    </cfRule>
    <cfRule type="cellIs" dxfId="11" priority="174" operator="between">
      <formula>800000</formula>
      <formula>899999</formula>
    </cfRule>
  </conditionalFormatting>
  <conditionalFormatting sqref="Q71:S87 P88:R89 Q90:S90 U91:U92 S92 S95 U95 S96:U96 S98:U100 S101:S135 U101:U135 Q136:S136">
    <cfRule type="cellIs" dxfId="10" priority="154" operator="between">
      <formula>200000</formula>
      <formula>299999</formula>
    </cfRule>
    <cfRule type="cellIs" dxfId="9" priority="153" operator="between">
      <formula>800000</formula>
      <formula>899999</formula>
    </cfRule>
  </conditionalFormatting>
  <conditionalFormatting sqref="S161:U217 T218:U218 S219:U227 T228:U230 S231:U232 T233:U235 S236:U240 T241:U241 S242:U251 T252:U252">
    <cfRule type="cellIs" dxfId="8" priority="42" operator="between">
      <formula>800000</formula>
      <formula>899999</formula>
    </cfRule>
    <cfRule type="cellIs" dxfId="7" priority="43" operator="between">
      <formula>200000</formula>
      <formula>299999</formula>
    </cfRule>
  </conditionalFormatting>
  <conditionalFormatting sqref="Y70">
    <cfRule type="iconSet" priority="137">
      <iconSet reverse="1">
        <cfvo type="percent" val="0"/>
        <cfvo type="num" val="7"/>
        <cfvo type="num" val="21"/>
      </iconSet>
    </cfRule>
  </conditionalFormatting>
  <conditionalFormatting sqref="Y94:Y99">
    <cfRule type="iconSet" priority="103">
      <iconSet reverse="1">
        <cfvo type="percent" val="0"/>
        <cfvo type="num" val="7"/>
        <cfvo type="num" val="21"/>
      </iconSet>
    </cfRule>
  </conditionalFormatting>
  <conditionalFormatting sqref="Y101">
    <cfRule type="iconSet" priority="101">
      <iconSet reverse="1">
        <cfvo type="percent" val="0"/>
        <cfvo type="num" val="7"/>
        <cfvo type="num" val="21"/>
      </iconSet>
    </cfRule>
  </conditionalFormatting>
  <conditionalFormatting sqref="Y102:Y105">
    <cfRule type="iconSet" priority="100">
      <iconSet reverse="1">
        <cfvo type="percent" val="0"/>
        <cfvo type="num" val="7"/>
        <cfvo type="num" val="21"/>
      </iconSet>
    </cfRule>
  </conditionalFormatting>
  <conditionalFormatting sqref="Y107:Y135 Y137:Y158">
    <cfRule type="iconSet" priority="326">
      <iconSet reverse="1">
        <cfvo type="percent" val="0"/>
        <cfvo type="num" val="7"/>
        <cfvo type="num" val="21"/>
      </iconSet>
    </cfRule>
  </conditionalFormatting>
  <conditionalFormatting sqref="Y161">
    <cfRule type="iconSet" priority="79">
      <iconSet reverse="1">
        <cfvo type="percent" val="0"/>
        <cfvo type="num" val="7"/>
        <cfvo type="num" val="21"/>
      </iconSet>
    </cfRule>
  </conditionalFormatting>
  <conditionalFormatting sqref="Y164">
    <cfRule type="iconSet" priority="78">
      <iconSet reverse="1">
        <cfvo type="percent" val="0"/>
        <cfvo type="num" val="7"/>
        <cfvo type="num" val="21"/>
      </iconSet>
    </cfRule>
  </conditionalFormatting>
  <conditionalFormatting sqref="Y171:Y173">
    <cfRule type="iconSet" priority="38">
      <iconSet reverse="1">
        <cfvo type="percent" val="0"/>
        <cfvo type="num" val="7"/>
        <cfvo type="num" val="21"/>
      </iconSet>
    </cfRule>
  </conditionalFormatting>
  <conditionalFormatting sqref="Y177:Y178">
    <cfRule type="iconSet" priority="37">
      <iconSet reverse="1">
        <cfvo type="percent" val="0"/>
        <cfvo type="num" val="7"/>
        <cfvo type="num" val="21"/>
      </iconSet>
    </cfRule>
  </conditionalFormatting>
  <conditionalFormatting sqref="AE70">
    <cfRule type="iconSet" priority="138">
      <iconSet reverse="1">
        <cfvo type="percent" val="0"/>
        <cfvo type="num" val="7"/>
        <cfvo type="num" val="21"/>
      </iconSet>
    </cfRule>
  </conditionalFormatting>
  <conditionalFormatting sqref="AE94">
    <cfRule type="iconSet" priority="104">
      <iconSet reverse="1">
        <cfvo type="percent" val="0"/>
        <cfvo type="num" val="7"/>
        <cfvo type="num" val="21"/>
      </iconSet>
    </cfRule>
  </conditionalFormatting>
  <conditionalFormatting sqref="AE4:AK13">
    <cfRule type="cellIs" dxfId="6" priority="173" operator="equal">
      <formula>"NA"</formula>
    </cfRule>
  </conditionalFormatting>
  <conditionalFormatting sqref="AI14:AI62">
    <cfRule type="iconSet" priority="338">
      <iconSet reverse="1">
        <cfvo type="percent" val="0"/>
        <cfvo type="num" val="7"/>
        <cfvo type="num" val="21"/>
      </iconSet>
    </cfRule>
  </conditionalFormatting>
  <conditionalFormatting sqref="AI64:AI65">
    <cfRule type="iconSet" priority="145">
      <iconSet reverse="1">
        <cfvo type="percent" val="0"/>
        <cfvo type="num" val="7"/>
        <cfvo type="num" val="21"/>
      </iconSet>
    </cfRule>
  </conditionalFormatting>
  <conditionalFormatting sqref="AI67">
    <cfRule type="iconSet" priority="143">
      <iconSet reverse="1">
        <cfvo type="percent" val="0"/>
        <cfvo type="num" val="7"/>
        <cfvo type="num" val="21"/>
      </iconSet>
    </cfRule>
  </conditionalFormatting>
  <conditionalFormatting sqref="AI69">
    <cfRule type="iconSet" priority="141">
      <iconSet reverse="1">
        <cfvo type="percent" val="0"/>
        <cfvo type="num" val="7"/>
        <cfvo type="num" val="21"/>
      </iconSet>
    </cfRule>
  </conditionalFormatting>
  <conditionalFormatting sqref="AI71:AI74">
    <cfRule type="iconSet" priority="135">
      <iconSet reverse="1">
        <cfvo type="percent" val="0"/>
        <cfvo type="num" val="7"/>
        <cfvo type="num" val="21"/>
      </iconSet>
    </cfRule>
  </conditionalFormatting>
  <conditionalFormatting sqref="AI78:AI79">
    <cfRule type="iconSet" priority="133">
      <iconSet reverse="1">
        <cfvo type="percent" val="0"/>
        <cfvo type="num" val="7"/>
        <cfvo type="num" val="21"/>
      </iconSet>
    </cfRule>
  </conditionalFormatting>
  <conditionalFormatting sqref="AI83:AI84">
    <cfRule type="iconSet" priority="119">
      <iconSet reverse="1">
        <cfvo type="percent" val="0"/>
        <cfvo type="num" val="7"/>
        <cfvo type="num" val="21"/>
      </iconSet>
    </cfRule>
  </conditionalFormatting>
  <conditionalFormatting sqref="AI86">
    <cfRule type="iconSet" priority="113">
      <iconSet reverse="1">
        <cfvo type="percent" val="0"/>
        <cfvo type="num" val="7"/>
        <cfvo type="num" val="21"/>
      </iconSet>
    </cfRule>
  </conditionalFormatting>
  <conditionalFormatting sqref="AJ14:AJ62">
    <cfRule type="iconSet" priority="339">
      <iconSet reverse="1">
        <cfvo type="percent" val="0"/>
        <cfvo type="num" val="7"/>
        <cfvo type="num" val="21"/>
      </iconSet>
    </cfRule>
  </conditionalFormatting>
  <conditionalFormatting sqref="AJ64:AJ65">
    <cfRule type="iconSet" priority="146">
      <iconSet reverse="1">
        <cfvo type="percent" val="0"/>
        <cfvo type="num" val="7"/>
        <cfvo type="num" val="21"/>
      </iconSet>
    </cfRule>
  </conditionalFormatting>
  <conditionalFormatting sqref="AJ67">
    <cfRule type="iconSet" priority="144">
      <iconSet reverse="1">
        <cfvo type="percent" val="0"/>
        <cfvo type="num" val="7"/>
        <cfvo type="num" val="21"/>
      </iconSet>
    </cfRule>
  </conditionalFormatting>
  <conditionalFormatting sqref="AJ69">
    <cfRule type="iconSet" priority="142">
      <iconSet reverse="1">
        <cfvo type="percent" val="0"/>
        <cfvo type="num" val="7"/>
        <cfvo type="num" val="21"/>
      </iconSet>
    </cfRule>
  </conditionalFormatting>
  <conditionalFormatting sqref="AJ71:AJ74">
    <cfRule type="iconSet" priority="136">
      <iconSet reverse="1">
        <cfvo type="percent" val="0"/>
        <cfvo type="num" val="7"/>
        <cfvo type="num" val="21"/>
      </iconSet>
    </cfRule>
  </conditionalFormatting>
  <conditionalFormatting sqref="AJ78:AJ79">
    <cfRule type="iconSet" priority="134">
      <iconSet reverse="1">
        <cfvo type="percent" val="0"/>
        <cfvo type="num" val="7"/>
        <cfvo type="num" val="21"/>
      </iconSet>
    </cfRule>
  </conditionalFormatting>
  <conditionalFormatting sqref="AJ81">
    <cfRule type="iconSet" priority="131">
      <iconSet reverse="1">
        <cfvo type="percent" val="0"/>
        <cfvo type="num" val="7"/>
        <cfvo type="num" val="21"/>
      </iconSet>
    </cfRule>
  </conditionalFormatting>
  <conditionalFormatting sqref="AJ83:AJ84">
    <cfRule type="iconSet" priority="120">
      <iconSet reverse="1">
        <cfvo type="percent" val="0"/>
        <cfvo type="num" val="7"/>
        <cfvo type="num" val="21"/>
      </iconSet>
    </cfRule>
  </conditionalFormatting>
  <conditionalFormatting sqref="AJ86">
    <cfRule type="iconSet" priority="114">
      <iconSet reverse="1">
        <cfvo type="percent" val="0"/>
        <cfvo type="num" val="7"/>
        <cfvo type="num" val="21"/>
      </iconSet>
    </cfRule>
  </conditionalFormatting>
  <conditionalFormatting sqref="AK81">
    <cfRule type="iconSet" priority="132">
      <iconSet reverse="1">
        <cfvo type="percent" val="0"/>
        <cfvo type="num" val="7"/>
        <cfvo type="num" val="21"/>
      </iconSet>
    </cfRule>
  </conditionalFormatting>
  <conditionalFormatting sqref="AM368:AM1048576 AM333 AL91:AL92 AJ63 AI1:AI13 AJ66 AJ68 AJ75:AJ77 AJ80 AJ82 AJ85 AJ87:AJ90 AL95:AL222 AJ223 AL224:AL332 AL334:AL367">
    <cfRule type="iconSet" priority="208">
      <iconSet reverse="1">
        <cfvo type="percent" val="0"/>
        <cfvo type="num" val="7"/>
        <cfvo type="num" val="21"/>
      </iconSet>
    </cfRule>
  </conditionalFormatting>
  <conditionalFormatting sqref="AN368:AN1048576 AN333 AM91:AM92 AK63 AJ1:AJ13 AK66 AK68 AK75:AK77 AK80 AK82 AK85 AK87:AK90 AM95:AM222 AK223 AM224:AM332 AM334:AM367">
    <cfRule type="iconSet" priority="214">
      <iconSet reverse="1">
        <cfvo type="percent" val="0"/>
        <cfvo type="num" val="7"/>
        <cfvo type="num" val="21"/>
      </iconSet>
    </cfRule>
  </conditionalFormatting>
  <dataValidations count="8">
    <dataValidation type="list" allowBlank="1" showInputMessage="1" showErrorMessage="1" sqref="AA60 AA160:AC160 AB162 AB165:AC165 AA240:AC240 AA242:AC243 AA245:AC245 AC249 AA270:AB270 AA412:AC1047478 AC375:AC376 AA375:AB375 AA333:AC333 AA368:AC370 W4:W13" xr:uid="{39F9F445-4BE0-4EAC-8177-CDC7853744B8}">
      <formula1>INDIRECT("LISTS[Dept.]")</formula1>
    </dataValidation>
    <dataValidation type="list" allowBlank="1" showInputMessage="1" showErrorMessage="1" sqref="Q91:Q92 O71:O90 Q115:Q117 Q121 Q126 O136 Q412:Q1047478 Q159:Q378 N4:N9 O14:O69 N12:N13" xr:uid="{A60E2319-F6ED-4F14-8A7D-8C920F27E07B}">
      <formula1>INDIRECT("LISTS[Customer]")</formula1>
    </dataValidation>
    <dataValidation type="list" allowBlank="1" showInputMessage="1" showErrorMessage="1" sqref="A412:A1047478 A4:A378" xr:uid="{F50481CB-8222-45FD-842B-F1DE20C17579}">
      <formula1>INDIRECT("LISTS[Location]")</formula1>
    </dataValidation>
    <dataValidation showInputMessage="1" showErrorMessage="1" sqref="AA96:AB96 Z95:Z96 W137:W157 U95:W96 T96 N95:S96 K96:L96 J95:J96 AA98:AB98 J98:L100 J101:J102 Z101:Z102 U101:W102 AA103:AB104 AE95:AO113 AA107:AB114 AA239:AB239 AA100:AD100 N101:S114 U115 AE118:AJ118 J118:L120 N118:S120 U118:AB120 N122:S125 U123:V123 AA123:AB123 U122:AB122 W125:AB125 J122:L127 AA126:AB126 N127:S127 U124:AB124 N129:S129 W129:AB129 J129:L129 X291 J131:L133 K134:L134 U127:AB127 U131:AB132 N131:N134 N139:N146 K137:L146 N147:S147 J147:L147 O131:S133 K148:L151 N148:N151 J152:L154 N152:S154 N157 N155 K155:L155 K157:L157 J156:L156 N156:S156 Z137:AB157 Y130:AA130 W133:AB134 Z163:AB163 AA181:AB182 X146:Y157 X137:Y138 Y96 U103:Z114 AA106:AD106 N98:Z100 J103:L115 X255 X140:Y142" xr:uid="{777CED09-52C0-4F2C-83AC-FD66832070A7}"/>
    <dataValidation type="list" allowBlank="1" showInputMessage="1" showErrorMessage="1" sqref="J412:L1048576 F4:F348 F412:F1048576 F350:F379" xr:uid="{2F534875-DF98-4129-BFED-42D4B1387EC1}">
      <formula1>INDIRECT("LISTS[Category]")</formula1>
    </dataValidation>
    <dataValidation type="list" allowBlank="1" showInputMessage="1" showErrorMessage="1" sqref="E412:E1047478 E365:E379 E4:E363" xr:uid="{DC9DFB2C-69CB-47D2-8962-2DF40F1C4740}">
      <formula1>INDIRECT("LISTS[Type]")</formula1>
    </dataValidation>
    <dataValidation type="list" allowBlank="1" showInputMessage="1" showErrorMessage="1" sqref="B412:B1047478 B4:B378" xr:uid="{3FFC6E8F-8A5D-435F-B6CE-3C6886074455}">
      <formula1>INDIRECT("LISTS[Status]")</formula1>
    </dataValidation>
    <dataValidation type="list" allowBlank="1" showInputMessage="1" showErrorMessage="1" sqref="D412:D1047478 D4:D381" xr:uid="{2350DEFD-A088-46A0-96A3-3816EA333611}">
      <formula1>INDIRECT("LISTS[IncType]")</formula1>
    </dataValidation>
  </dataValidations>
  <hyperlinks>
    <hyperlink ref="AE1" r:id="rId1" xr:uid="{FC35E7D9-CA00-4B1C-A694-AEBB37D60244}"/>
    <hyperlink ref="AG1" r:id="rId2" xr:uid="{CA98208A-2E9E-4D9B-90F6-AB38E3B69CF5}"/>
    <hyperlink ref="AH1" r:id="rId3" xr:uid="{29921928-40CE-41A5-97A8-316F5596B52B}"/>
    <hyperlink ref="AF1" r:id="rId4" xr:uid="{129D95A1-D3A1-4308-89D1-6C44FF53B483}"/>
    <hyperlink ref="C14" r:id="rId5" xr:uid="{D6B5BDD7-E49F-4120-87A8-DB757216B46A}"/>
    <hyperlink ref="C15" r:id="rId6" xr:uid="{B56D0251-FC8A-433A-90A4-C5E39824BC68}"/>
    <hyperlink ref="C16" r:id="rId7" xr:uid="{A119D620-3C40-41C4-B250-3C27ABA3812A}"/>
    <hyperlink ref="C17" r:id="rId8" xr:uid="{B192D755-D8F5-4EF4-822A-8718638F62E6}"/>
    <hyperlink ref="C18" r:id="rId9" xr:uid="{834DEAFB-A4E4-40DE-9159-7CDF90D42585}"/>
    <hyperlink ref="C19" r:id="rId10" xr:uid="{B1337BFD-3546-425C-93D9-93F81F45A605}"/>
    <hyperlink ref="C20" r:id="rId11" xr:uid="{13553277-9F2C-47CA-9718-671F02721D7B}"/>
    <hyperlink ref="C21" r:id="rId12" xr:uid="{242FC257-05DE-40A0-8650-FD42B68632FD}"/>
    <hyperlink ref="C22" r:id="rId13" xr:uid="{972F8031-C8D8-40E5-B954-BEA910B28F60}"/>
    <hyperlink ref="C23" r:id="rId14" xr:uid="{83BF16CE-83ED-48C8-92B0-923A27B0EEDD}"/>
    <hyperlink ref="C4" r:id="rId15" xr:uid="{4799DC6F-00B9-4133-9D1A-EC0315DA833D}"/>
    <hyperlink ref="C24" r:id="rId16" display="25-011" xr:uid="{7404F52D-C937-41FF-BA24-16FD56DB0634}"/>
    <hyperlink ref="C25" r:id="rId17" xr:uid="{7AF6076F-BBD4-4F2E-8E04-23D378F739AA}"/>
    <hyperlink ref="C26" r:id="rId18" xr:uid="{F642636E-DFA7-4A8C-B4A3-1C0B78B511CF}"/>
    <hyperlink ref="C28" r:id="rId19" xr:uid="{9B63793D-805C-4F9B-8B64-E7147D7C3E4B}"/>
    <hyperlink ref="C27" r:id="rId20" xr:uid="{4BDD8B5A-D946-49F3-9609-F5961EF1FAF8}"/>
    <hyperlink ref="C29" r:id="rId21" xr:uid="{2B7F513E-C7C0-4CEE-ACA6-BBC036E0FF93}"/>
    <hyperlink ref="C30" r:id="rId22" xr:uid="{EA1D9936-4995-4552-B67F-1A73FB0EE8D3}"/>
    <hyperlink ref="C31" r:id="rId23" xr:uid="{814A0E5E-7151-419D-806A-812C446C84E8}"/>
    <hyperlink ref="C32" r:id="rId24" xr:uid="{717B3E3B-4286-4061-98FE-6B4111C2C5CA}"/>
    <hyperlink ref="C33" r:id="rId25" xr:uid="{B4838BA7-5D6D-4FEA-B333-FF06F740ACE5}"/>
    <hyperlink ref="C34" r:id="rId26" xr:uid="{5AC7687C-72BC-4CFE-ACB8-BA6D1D03D65F}"/>
    <hyperlink ref="C35" r:id="rId27" xr:uid="{D4CBDEF3-208A-4618-A51C-8214BC9FE397}"/>
    <hyperlink ref="C36" r:id="rId28" xr:uid="{755DE8A1-796B-4296-BA8A-99426A6C0468}"/>
    <hyperlink ref="C37" r:id="rId29" xr:uid="{9AF54579-DA71-4D72-A73F-BCED188E22E5}"/>
    <hyperlink ref="C39" r:id="rId30" xr:uid="{F0A9BED0-6004-4E1D-99DF-A3CF16A33C8B}"/>
    <hyperlink ref="C40" r:id="rId31" xr:uid="{30C0A9E0-DD81-4015-885E-90703686354C}"/>
    <hyperlink ref="C41" r:id="rId32" xr:uid="{6612381C-0303-49DE-8110-EBFF135A71F6}"/>
    <hyperlink ref="C42" r:id="rId33" xr:uid="{09CCFF0A-3ABD-4DD8-A8E9-7A804A945AAC}"/>
    <hyperlink ref="C43" r:id="rId34" xr:uid="{4186AF8C-5169-4772-8B8D-093B2461EF1A}"/>
    <hyperlink ref="C44" r:id="rId35" xr:uid="{EF1BC901-0A4A-4521-A054-DB4796878715}"/>
    <hyperlink ref="C45" r:id="rId36" xr:uid="{23D7F2D2-58FC-46DC-8771-7CD1F19E496C}"/>
    <hyperlink ref="C46" r:id="rId37" xr:uid="{DF1C76C0-078F-4874-B016-3A9D0449B94A}"/>
    <hyperlink ref="C47" r:id="rId38" xr:uid="{D3B0B33B-9D34-4FC0-9F2C-5B6F7198AA5A}"/>
    <hyperlink ref="C48" r:id="rId39" xr:uid="{750DAF8E-9641-4AC8-BDD6-07D959A50F1E}"/>
    <hyperlink ref="C49" r:id="rId40" xr:uid="{5221680C-506C-4473-BCC5-0FEC0CFD74B7}"/>
    <hyperlink ref="C51" r:id="rId41" xr:uid="{8A82D5F6-A1A6-4DAE-9184-113E5B4213F6}"/>
    <hyperlink ref="C50" r:id="rId42" xr:uid="{C4716834-AB0F-4E04-8B1D-4B96146E9F04}"/>
    <hyperlink ref="C52" r:id="rId43" xr:uid="{6CA66980-17D4-43B5-B9AA-21CCDCB2695E}"/>
    <hyperlink ref="C53" r:id="rId44" xr:uid="{5714E335-52BF-4D72-8BFC-FA4AE6BAB219}"/>
    <hyperlink ref="C54" r:id="rId45" xr:uid="{F2540C40-68CA-4FF8-8571-1087B5DBC540}"/>
    <hyperlink ref="C55" r:id="rId46" xr:uid="{EB64CD48-0209-410C-B368-9080F84197EE}"/>
    <hyperlink ref="C56" r:id="rId47" xr:uid="{1463EAB2-52FB-4E34-AFAC-4C756188554A}"/>
    <hyperlink ref="C57" r:id="rId48" xr:uid="{67897B29-99F1-4363-84BF-0F63C6F7EEC1}"/>
    <hyperlink ref="C58" r:id="rId49" xr:uid="{3B0E2B6F-8A9F-43ED-8B42-CD08C78EC1C4}"/>
    <hyperlink ref="C59" r:id="rId50" xr:uid="{1CD3D84C-C595-4A9C-8C5F-B1A1207A8639}"/>
    <hyperlink ref="C60" r:id="rId51" xr:uid="{67DF881A-DC51-4257-8805-B61EE57D3B87}"/>
    <hyperlink ref="C61" r:id="rId52" xr:uid="{E6CEE023-2A1D-4067-9BA3-3AFFC06DFA4A}"/>
    <hyperlink ref="C62" r:id="rId53" xr:uid="{F052B26C-0900-4768-8A91-D073DC1CEA3D}"/>
    <hyperlink ref="C63" r:id="rId54" xr:uid="{F677F384-CAC0-4612-88CF-D2AE06DDA322}"/>
    <hyperlink ref="C64" r:id="rId55" xr:uid="{DCEAAF8A-EBC3-4C81-8C4F-2A5008ACFD26}"/>
    <hyperlink ref="C65" r:id="rId56" xr:uid="{F29863F3-89B1-4327-90A9-6F9B5638387D}"/>
    <hyperlink ref="C66" r:id="rId57" xr:uid="{D77DD1F5-5B0E-4134-9410-CFFEA13E31B3}"/>
    <hyperlink ref="C67" r:id="rId58" xr:uid="{A3B56DE1-6936-44B4-96A3-CA083C6861E8}"/>
    <hyperlink ref="C68" r:id="rId59" xr:uid="{0776C7F1-4ADB-45EF-AD92-781FF36CF7B6}"/>
    <hyperlink ref="C69" r:id="rId60" xr:uid="{C14D47DF-E37C-4F81-9D2F-27A83A195CEB}"/>
    <hyperlink ref="C70" r:id="rId61" xr:uid="{8AEE733F-9F3A-476A-B0E0-F37E9CF52445}"/>
    <hyperlink ref="C71" r:id="rId62" xr:uid="{59AC3278-2F94-441C-BDC6-70D86BDB51D3}"/>
    <hyperlink ref="C73" r:id="rId63" xr:uid="{068D964B-F11D-41F9-AAB1-D60A18855BE6}"/>
    <hyperlink ref="C74" r:id="rId64" xr:uid="{78B3E2C6-15FB-4F0C-9E74-56554B523F58}"/>
    <hyperlink ref="C72" r:id="rId65" xr:uid="{88B1BCD2-4CAF-4CFC-87E6-BB9292020C83}"/>
    <hyperlink ref="C75" r:id="rId66" xr:uid="{A39AEE73-5590-48B7-B8C1-12559ED986E8}"/>
    <hyperlink ref="C76" r:id="rId67" xr:uid="{29EBDD97-9248-4E4F-BCEE-D3AAC428E669}"/>
    <hyperlink ref="C77" r:id="rId68" xr:uid="{3F66D749-FE2C-4D78-B12B-7F3BD3299E93}"/>
    <hyperlink ref="C78" r:id="rId69" xr:uid="{6335AEBD-EB49-496E-8D7B-B578B0E0D1C7}"/>
    <hyperlink ref="C79" r:id="rId70" xr:uid="{539E9109-57CB-47A7-B5EF-C1B3C73FD35E}"/>
    <hyperlink ref="C80" r:id="rId71" xr:uid="{C78ADE56-2749-49C6-9AFA-3331EBB09A88}"/>
    <hyperlink ref="C81" r:id="rId72" xr:uid="{9B16CC4B-0E6A-4AE1-8042-1ED2C1349CB8}"/>
    <hyperlink ref="C82" r:id="rId73" xr:uid="{6EA9F96E-7B6A-4A47-A4CA-DA7740FB851A}"/>
    <hyperlink ref="C83" r:id="rId74" xr:uid="{BB2F4E7D-5043-43AC-9F06-2B0B71E96658}"/>
    <hyperlink ref="C84" r:id="rId75" xr:uid="{FBF8ECCE-6D53-4BED-B302-B41B6EF6FA99}"/>
    <hyperlink ref="C85" r:id="rId76" xr:uid="{F3FA6E3E-18CF-4004-8430-8195FF7484E7}"/>
    <hyperlink ref="C86" r:id="rId77" xr:uid="{40F7726A-1787-405B-856C-6A2E54481FBC}"/>
    <hyperlink ref="C87" r:id="rId78" xr:uid="{6AE39DAB-28D6-4A6E-9B5E-EC6CBA6CEF33}"/>
    <hyperlink ref="C88" r:id="rId79" xr:uid="{2FC06964-1383-4F2F-B920-C7DEFCF19DB1}"/>
    <hyperlink ref="C89" r:id="rId80" xr:uid="{5CED648D-16F7-4E1D-B28E-D6C4E1F51DCC}"/>
    <hyperlink ref="C90" r:id="rId81" xr:uid="{F4E13CE6-AF03-43E2-8E98-163C6C2A8FC2}"/>
    <hyperlink ref="C91" r:id="rId82" xr:uid="{44B20FCD-55D8-4379-9009-B8E6313B9F02}"/>
    <hyperlink ref="C92" r:id="rId83" xr:uid="{BC22E203-B4F8-4082-A874-6314D9182426}"/>
    <hyperlink ref="C93" r:id="rId84" xr:uid="{C9DD6486-8BFF-46F9-AB9A-B33636912AD7}"/>
    <hyperlink ref="C94" r:id="rId85" xr:uid="{187F27A3-A4BA-4BB3-8805-D6A1CDE68055}"/>
    <hyperlink ref="C95" r:id="rId86" xr:uid="{732BD7C0-3B4C-4193-AACC-2398E6BB483A}"/>
    <hyperlink ref="C96" r:id="rId87" xr:uid="{6110224E-B299-4651-8FEC-DEF45C325715}"/>
    <hyperlink ref="C97" r:id="rId88" xr:uid="{0DEBFE68-3715-4CA0-BF60-F3DCED0BF2EE}"/>
    <hyperlink ref="C98" r:id="rId89" xr:uid="{68780999-B574-4B9A-9864-0C43675FB69A}"/>
    <hyperlink ref="C99" r:id="rId90" xr:uid="{E9A5F0D2-453B-4352-A263-327CD324187D}"/>
    <hyperlink ref="C100" r:id="rId91" xr:uid="{CA8B0C09-815F-4C5D-A0E5-6343A23434C1}"/>
    <hyperlink ref="C101" r:id="rId92" xr:uid="{75C1F926-D7A0-4A0D-BAD4-F6F31571F290}"/>
    <hyperlink ref="C102" r:id="rId93" xr:uid="{BA325FE8-EEB5-4DA5-9BD4-E05BB680CF05}"/>
    <hyperlink ref="C103" r:id="rId94" xr:uid="{4FED0ADA-52EB-4993-A515-4823D0A3933C}"/>
    <hyperlink ref="C104" r:id="rId95" xr:uid="{B3E9EB68-5B5C-4A8A-BA54-474876DCDB2D}"/>
    <hyperlink ref="C106" r:id="rId96" xr:uid="{3F162610-CA49-4D86-8F13-8F7656745F92}"/>
    <hyperlink ref="C107" r:id="rId97" xr:uid="{BB303C37-B68E-44C7-8CE6-35A33D6095B0}"/>
    <hyperlink ref="C108" r:id="rId98" xr:uid="{B05605EB-FC82-43C5-A61C-B206BCE9E73C}"/>
    <hyperlink ref="C109" r:id="rId99" xr:uid="{44872CE4-D9E4-4ADD-93D6-995E89D5EE30}"/>
    <hyperlink ref="C110" r:id="rId100" xr:uid="{289B3C0D-C1C5-435A-A9BF-3BCC7E8674EF}"/>
    <hyperlink ref="C111" r:id="rId101" xr:uid="{23AF1D0E-349E-42C5-ACB4-95FB4B136894}"/>
    <hyperlink ref="C112" r:id="rId102" xr:uid="{8A88B5C9-E61A-4F2B-A8C0-0FD24CD8C441}"/>
    <hyperlink ref="C113" r:id="rId103" xr:uid="{8FB1BF99-723B-4A0D-ACBC-8A09E5018DC4}"/>
    <hyperlink ref="C105" r:id="rId104" xr:uid="{7C5FD2A7-FF05-4898-8D69-AB3718EB00C1}"/>
    <hyperlink ref="C115" r:id="rId105" xr:uid="{3B635A87-A15F-418A-9727-3EA1FCEB6124}"/>
    <hyperlink ref="C114" r:id="rId106" xr:uid="{938E11C9-1D17-4876-9996-7B2D47203B30}"/>
    <hyperlink ref="C116" r:id="rId107" xr:uid="{4D96FE98-C2B3-4E6F-9348-3930A2D3F784}"/>
    <hyperlink ref="C117" r:id="rId108" xr:uid="{6187F809-E429-43A7-8344-3FC396B80D6E}"/>
    <hyperlink ref="C118" r:id="rId109" xr:uid="{CAC826ED-E580-4BC8-A2C0-AB1F9877851F}"/>
    <hyperlink ref="C119" r:id="rId110" xr:uid="{882833DB-A73B-4ACB-9FF6-49BF8307563C}"/>
    <hyperlink ref="C120" r:id="rId111" xr:uid="{D6FABC37-59C3-496D-B49D-691DD4C023A7}"/>
    <hyperlink ref="C121" r:id="rId112" xr:uid="{8744C05B-5477-4811-9B35-5CFA149AA2F5}"/>
    <hyperlink ref="C122" r:id="rId113" xr:uid="{775C2131-6F21-4A56-B97F-DCA44C833243}"/>
    <hyperlink ref="C123" r:id="rId114" xr:uid="{F5AF3A09-6769-401C-98C5-929141864881}"/>
    <hyperlink ref="C124" r:id="rId115" xr:uid="{16F4AD63-FDF3-4AF8-9A71-CB61DD7CCCDC}"/>
    <hyperlink ref="C125" r:id="rId116" xr:uid="{1134F0A5-E45B-4EDE-A83C-35CA016FF649}"/>
    <hyperlink ref="C126" r:id="rId117" xr:uid="{19738C6B-7AF6-47FB-9D12-DBBE9E69A4A4}"/>
    <hyperlink ref="C127" r:id="rId118" xr:uid="{ED619E83-8B41-424A-BE8C-732BDF6DA2C4}"/>
    <hyperlink ref="C128" r:id="rId119" xr:uid="{40122C1D-7750-40BE-9C92-0AEFBBAFEF38}"/>
    <hyperlink ref="C129" r:id="rId120" xr:uid="{B59CF434-6B4A-4712-BFC6-47CA7AC5473E}"/>
    <hyperlink ref="C130" r:id="rId121" xr:uid="{8F7A3AC2-3CA4-451D-B8CB-F34FA7759C19}"/>
    <hyperlink ref="C131" r:id="rId122" xr:uid="{0D258953-ADE2-4348-8F72-2DEAEA83947A}"/>
    <hyperlink ref="C132" r:id="rId123" xr:uid="{65E727D5-8B1F-465B-AC0F-04EC7F314C88}"/>
    <hyperlink ref="C133" r:id="rId124" xr:uid="{8BA60F33-5DE6-44E0-9E2B-A1E944DE0A46}"/>
    <hyperlink ref="C134" r:id="rId125" xr:uid="{3ABD2C07-C1DA-468D-9017-C0C2B9B63D73}"/>
    <hyperlink ref="C135" r:id="rId126" xr:uid="{BBDC7E0D-61E7-47F1-8014-30497818ED59}"/>
    <hyperlink ref="C136" r:id="rId127" xr:uid="{B18C290F-EEC7-433D-ACBE-80AF61B24D30}"/>
    <hyperlink ref="C137" r:id="rId128" xr:uid="{79429A92-6BD8-4EC7-A3EB-029D3BFEB4C6}"/>
    <hyperlink ref="C138" r:id="rId129" xr:uid="{3634C126-DC3E-4E6C-8B85-7FB588FEB165}"/>
    <hyperlink ref="C139" r:id="rId130" xr:uid="{31715594-26E6-4043-ABD2-7ACF00D63ED7}"/>
    <hyperlink ref="C140" r:id="rId131" xr:uid="{CE3318D1-39BF-4B14-8487-B050D3B1790E}"/>
    <hyperlink ref="C141" r:id="rId132" xr:uid="{89806A9C-BA36-4CB8-92A9-FBFACC778DFD}"/>
    <hyperlink ref="C142" r:id="rId133" xr:uid="{78D4BF47-39B9-4F5D-B7EA-86674CA9E48F}"/>
    <hyperlink ref="C143" r:id="rId134" xr:uid="{B902C707-44FE-4970-959A-09F2030F708F}"/>
    <hyperlink ref="C144" r:id="rId135" xr:uid="{27BF0BCF-156D-4288-AEA3-4447C708A8C4}"/>
    <hyperlink ref="C145" r:id="rId136" xr:uid="{A7880A15-C85D-442F-8C88-B383AFF52E3C}"/>
    <hyperlink ref="C146" r:id="rId137" xr:uid="{01A808A6-ABC0-42BD-B2E9-BF5C26261961}"/>
    <hyperlink ref="C147" r:id="rId138" xr:uid="{C14F8484-F804-4C28-B829-DCA0EDAA3636}"/>
    <hyperlink ref="C148" r:id="rId139" xr:uid="{B98F4062-C123-457A-A415-81D8DF573730}"/>
    <hyperlink ref="C149" r:id="rId140" xr:uid="{67F6885D-64F1-4565-A8CE-F0632D9D12D9}"/>
    <hyperlink ref="C150" r:id="rId141" xr:uid="{2C56C490-A8BA-452C-85F9-5DEE2712C266}"/>
    <hyperlink ref="C151" r:id="rId142" xr:uid="{512C875B-3D60-45F9-82F1-911DD47DD768}"/>
    <hyperlink ref="C152" r:id="rId143" xr:uid="{F08B6C76-D8C2-48C9-B05A-460B9DD7629C}"/>
    <hyperlink ref="C153" r:id="rId144" xr:uid="{46CD7794-8020-4B42-B0C1-C23480923488}"/>
    <hyperlink ref="C154" r:id="rId145" xr:uid="{09856530-EDE3-468A-A27B-16024B963B3E}"/>
    <hyperlink ref="C155" r:id="rId146" xr:uid="{917090A2-5068-46E0-BA17-00654A455915}"/>
    <hyperlink ref="C156" r:id="rId147" xr:uid="{AD05B0D8-E909-4AB5-8F77-7B6F492E3320}"/>
    <hyperlink ref="C157" r:id="rId148" xr:uid="{6FBDC3F5-5EF4-4951-939F-E02386EFBA62}"/>
    <hyperlink ref="C158" r:id="rId149" xr:uid="{088B30A3-572E-4100-95A4-7F486A266994}"/>
    <hyperlink ref="C159" r:id="rId150" xr:uid="{B289B6CE-5DD7-4458-AD00-C2F7552045B3}"/>
    <hyperlink ref="C160" r:id="rId151" xr:uid="{F28AFBD0-F04D-4DB0-AF99-101CF62FC505}"/>
    <hyperlink ref="C5" r:id="rId152" xr:uid="{A2C5954D-9930-4123-9CBC-A629DCABCFB7}"/>
    <hyperlink ref="C161" r:id="rId153" xr:uid="{EFD7BFCA-091E-4CA8-AF6D-B6FE1CD2E51C}"/>
    <hyperlink ref="C162" r:id="rId154" xr:uid="{412E2C86-8F0A-4CA0-8DC6-707737F625D3}"/>
    <hyperlink ref="C163" r:id="rId155" xr:uid="{C29992FF-084B-4CFC-B5B8-5FB17126387A}"/>
    <hyperlink ref="C164" r:id="rId156" xr:uid="{E795CA51-68DD-4916-96D4-CF7B08692175}"/>
    <hyperlink ref="C165" r:id="rId157" xr:uid="{B91A0036-247F-42F2-95FF-1D0423726E6A}"/>
    <hyperlink ref="C166" r:id="rId158" xr:uid="{BF9658FC-36E5-4F52-ADC7-AE72ED5431BB}"/>
    <hyperlink ref="C167" r:id="rId159" xr:uid="{6133641E-B74F-4432-844A-B75BE082A017}"/>
    <hyperlink ref="C168" r:id="rId160" xr:uid="{3F3B8D35-3446-466E-A20C-7493874F4C1D}"/>
    <hyperlink ref="C169" r:id="rId161" xr:uid="{2C8B6021-D6B3-446D-8202-D8FE44A1340F}"/>
    <hyperlink ref="C170" r:id="rId162" xr:uid="{29CF6CD0-954A-4DD1-9C3E-480D4A59D38E}"/>
    <hyperlink ref="C171" r:id="rId163" xr:uid="{F81523CB-5E82-4C6F-ABEF-F1AB25CB64B1}"/>
    <hyperlink ref="C172" r:id="rId164" xr:uid="{37B511D2-F820-4C6E-B99D-C8A57A43ED66}"/>
    <hyperlink ref="C173" r:id="rId165" xr:uid="{82E01DC9-7136-4681-BC4E-D3208EAA2F5A}"/>
    <hyperlink ref="C6" r:id="rId166" xr:uid="{09F3D51C-BD66-43D2-9007-98F92A40CAB0}"/>
    <hyperlink ref="C174" r:id="rId167" xr:uid="{95E24E46-CEEF-494E-862B-1B4CB834B7B3}"/>
    <hyperlink ref="C175" r:id="rId168" xr:uid="{EF8B05F1-87B5-4961-90FD-7A05684A208A}"/>
    <hyperlink ref="C176" r:id="rId169" xr:uid="{48812C5F-72D7-4B31-88ED-5A27ECF8689A}"/>
    <hyperlink ref="C177" r:id="rId170" xr:uid="{1087942E-02D6-488C-BA41-094CD8F763AF}"/>
    <hyperlink ref="C178" r:id="rId171" xr:uid="{72D7B579-BDB1-4E92-BF65-BA34138BD41B}"/>
    <hyperlink ref="C179" r:id="rId172" xr:uid="{E8DC3C40-2C0D-4882-872F-8F915CA729EC}"/>
    <hyperlink ref="C180" r:id="rId173" xr:uid="{1204FE25-C808-4B9F-A976-A1486EC39DDC}"/>
    <hyperlink ref="C181" r:id="rId174" xr:uid="{85AE08FB-29DC-423D-804E-66F5707E5BB3}"/>
    <hyperlink ref="C182" r:id="rId175" xr:uid="{3C698D4A-62CF-45AF-9668-E63AFF2D8869}"/>
    <hyperlink ref="C183" r:id="rId176" xr:uid="{7840AB86-E6F7-4225-BE63-182951CBDBAF}"/>
    <hyperlink ref="C184" r:id="rId177" xr:uid="{495DB418-223A-4695-87F3-6297C663B02C}"/>
    <hyperlink ref="C185" r:id="rId178" xr:uid="{78EA5EEB-F571-4988-8F75-7683A55A940A}"/>
    <hyperlink ref="C186" r:id="rId179" xr:uid="{BC0DC11B-6E6E-43F4-BBF5-D2E5100A3993}"/>
    <hyperlink ref="C187" r:id="rId180" xr:uid="{022AF68F-D9D8-4A64-91E4-42425B782F05}"/>
    <hyperlink ref="C7" r:id="rId181" xr:uid="{D2FAB974-FCE0-4819-B4CC-FFBE6348C2DC}"/>
    <hyperlink ref="C188" r:id="rId182" xr:uid="{4B274686-AAAE-438F-B53F-FC7A67C9A462}"/>
    <hyperlink ref="C189" r:id="rId183" xr:uid="{506262B1-CA3F-48B2-9A4D-CB6E45BA3A45}"/>
    <hyperlink ref="C191" r:id="rId184" xr:uid="{95AC34E7-DF8D-4B0F-8058-2F7D399D6F5F}"/>
    <hyperlink ref="C192" r:id="rId185" xr:uid="{FC509A6E-32EC-435B-B1BD-AC97231B86D3}"/>
    <hyperlink ref="C200" r:id="rId186" xr:uid="{BFE1129E-FF8D-4DA3-A608-E3A19D5A1DB4}"/>
    <hyperlink ref="C193" r:id="rId187" xr:uid="{88001F76-69C0-4B91-AEA4-1C381A3A4EFD}"/>
    <hyperlink ref="C194" r:id="rId188" xr:uid="{EDED7317-B837-44F1-AA1E-A94BB4B289A3}"/>
    <hyperlink ref="C195" r:id="rId189" xr:uid="{E7D856CC-9709-4A48-8F2D-6E6793FC8F13}"/>
    <hyperlink ref="C196" r:id="rId190" xr:uid="{E62E0226-00C6-453E-8B3E-F386AA323ECC}"/>
    <hyperlink ref="C197" r:id="rId191" xr:uid="{281700E1-FD9B-4834-8B1B-68CF05C711C9}"/>
    <hyperlink ref="C198" r:id="rId192" xr:uid="{78F6C780-C351-42FF-8A15-4C052B4328FA}"/>
    <hyperlink ref="C199" r:id="rId193" xr:uid="{87F603A4-4B18-4A44-9102-2AEEDB8A863F}"/>
    <hyperlink ref="C201" r:id="rId194" xr:uid="{96D654D6-17DB-41AD-8277-495A45032F4D}"/>
    <hyperlink ref="C202" r:id="rId195" xr:uid="{5FA60395-8711-4A4E-8CF3-80899911A279}"/>
    <hyperlink ref="C203" r:id="rId196" xr:uid="{8364DDE1-874E-4F2F-969A-777F2F363405}"/>
    <hyperlink ref="C204" r:id="rId197" xr:uid="{282A825D-5571-481C-96BB-F08DC38D7918}"/>
    <hyperlink ref="C205" r:id="rId198" xr:uid="{333A694A-7D30-4353-859A-9760F795BA3D}"/>
    <hyperlink ref="C208" r:id="rId199" xr:uid="{826C1B65-DAC3-4497-826F-2443DA68134C}"/>
    <hyperlink ref="C209" r:id="rId200" xr:uid="{108E24E5-C5B4-4C2C-BEE2-DC25DE80339D}"/>
    <hyperlink ref="C210" r:id="rId201" xr:uid="{BDF5A4FC-AE6D-4D73-A329-D26033D0C8F9}"/>
    <hyperlink ref="C211" r:id="rId202" xr:uid="{AC2193A5-159B-4FE1-842D-7DD00F2AE1D0}"/>
    <hyperlink ref="C212" r:id="rId203" xr:uid="{C91ED373-0FA4-4EBC-80A2-E43449A16512}"/>
    <hyperlink ref="C213" r:id="rId204" xr:uid="{4CFB54DE-0EDE-4FE0-821A-B7B8760AAB20}"/>
    <hyperlink ref="C214" r:id="rId205" xr:uid="{B1C853D0-A8CE-4157-832C-16DC833957DA}"/>
    <hyperlink ref="C206" r:id="rId206" xr:uid="{54A9B7BB-E7C9-4973-9825-A0FCA7BD8F77}"/>
    <hyperlink ref="C207" r:id="rId207" xr:uid="{5664F892-D823-4558-99F9-AD06CEEC1114}"/>
    <hyperlink ref="C215" r:id="rId208" xr:uid="{F6301BC0-26E7-404C-A355-84608AE29E53}"/>
    <hyperlink ref="C216" r:id="rId209" xr:uid="{E7FC92A8-0E0D-4559-85B5-CE1D3E238A44}"/>
    <hyperlink ref="C217" r:id="rId210" xr:uid="{5B428954-B52E-4C61-9BCD-D64AF08E080B}"/>
    <hyperlink ref="C218" r:id="rId211" xr:uid="{CA6F4E11-605E-4817-82A2-9BACD06177A6}"/>
    <hyperlink ref="C219" r:id="rId212" xr:uid="{DE46A141-26C9-4D64-B7DF-306B8BA5DBD2}"/>
    <hyperlink ref="C221" r:id="rId213" xr:uid="{D353BD30-43E1-4D3A-8493-04E647269739}"/>
    <hyperlink ref="C220" r:id="rId214" xr:uid="{D1618CC9-B881-4CCE-AB6B-F59C5359670E}"/>
    <hyperlink ref="C222" r:id="rId215" xr:uid="{9D7ECE80-E8A1-452B-8BDC-185A0D902200}"/>
    <hyperlink ref="C223" r:id="rId216" xr:uid="{8B6C5E35-1084-491C-A9AB-CFDCAD13D45F}"/>
    <hyperlink ref="C224" r:id="rId217" xr:uid="{D6725745-390B-449D-BF05-31562277512C}"/>
    <hyperlink ref="C225" r:id="rId218" xr:uid="{200DC229-DD2E-4F93-8649-068021709C36}"/>
    <hyperlink ref="C226" r:id="rId219" xr:uid="{70E35510-FC4A-4DCC-A918-C64F3F4C66C0}"/>
    <hyperlink ref="C227" r:id="rId220" xr:uid="{9B6ECB4E-8C45-486D-B304-1D428C6A39A3}"/>
    <hyperlink ref="C228" r:id="rId221" xr:uid="{2CFC86A0-9C4E-4A21-B6E0-B42DB796193C}"/>
    <hyperlink ref="C229" r:id="rId222" xr:uid="{339A2EF6-FFAA-478B-80A3-0265EE1A7A55}"/>
    <hyperlink ref="C230" r:id="rId223" xr:uid="{20569CBC-7CCD-4CEA-9ABE-DE1C60905AE9}"/>
    <hyperlink ref="C231" r:id="rId224" xr:uid="{96EE8599-5DCD-4D55-B76E-AB5777635244}"/>
    <hyperlink ref="C232" r:id="rId225" xr:uid="{079D54F1-8309-4F80-B25D-30E0C30C7675}"/>
    <hyperlink ref="C233" r:id="rId226" xr:uid="{F5078E02-E05D-4880-B2CE-59CF3B54DBA6}"/>
    <hyperlink ref="C234" r:id="rId227" xr:uid="{E6E33332-5EED-4CCA-835A-BE88799383EE}"/>
    <hyperlink ref="C237" r:id="rId228" xr:uid="{185027B3-1A96-4E48-B6B2-25713E4490B6}"/>
    <hyperlink ref="C238" r:id="rId229" xr:uid="{A10C84F4-FD9B-4908-8483-7A80E73763DD}"/>
    <hyperlink ref="C235" r:id="rId230" xr:uid="{E436334F-F799-45D0-87A9-068A6CBFB036}"/>
    <hyperlink ref="C242" r:id="rId231" xr:uid="{73ACF31F-21A4-4B72-8BE6-36FA5438F761}"/>
    <hyperlink ref="C243" r:id="rId232" xr:uid="{CD4BEA01-F241-45E0-84FB-92C3673889F7}"/>
    <hyperlink ref="C244" r:id="rId233" xr:uid="{6C676B86-8B40-4D0C-AE57-C881327F14B5}"/>
    <hyperlink ref="C236" r:id="rId234" xr:uid="{207D2D03-A3EB-40E0-897C-986CBA2635D7}"/>
    <hyperlink ref="C240" r:id="rId235" xr:uid="{FF6B2F42-21A0-4402-83A2-482DD881DEC5}"/>
    <hyperlink ref="C245" r:id="rId236" xr:uid="{824D991A-423F-4A14-85B7-D0B273730EDF}"/>
    <hyperlink ref="C241" r:id="rId237" xr:uid="{72EE4D7F-6823-42BC-A5FD-F16F5BCC490A}"/>
    <hyperlink ref="C239" r:id="rId238" xr:uid="{5E9711C6-3C81-4667-9DC0-A54B4A9D6339}"/>
    <hyperlink ref="C246" r:id="rId239" xr:uid="{EAD4882A-3875-407C-9818-3ED84DB941B2}"/>
    <hyperlink ref="C247" r:id="rId240" xr:uid="{81D55B58-4A24-4A8B-8B4E-6F9E911905A2}"/>
    <hyperlink ref="C248" r:id="rId241" xr:uid="{B370B300-2599-4591-AF10-B7A2EACB3721}"/>
    <hyperlink ref="C249" r:id="rId242" xr:uid="{822FBC16-E4C5-4DC9-98BE-8B4CED938E5B}"/>
    <hyperlink ref="C250" r:id="rId243" xr:uid="{5A08519D-58AF-4AD7-B5DB-8AD2D436E17E}"/>
    <hyperlink ref="C251" r:id="rId244" xr:uid="{4FE5498B-7A1D-485C-AEDE-D8DCC1DD7FAE}"/>
    <hyperlink ref="C252" r:id="rId245" xr:uid="{74D5E1D4-2E39-4D43-8160-631613527F73}"/>
    <hyperlink ref="C246:C247" r:id="rId246" display="25-252" xr:uid="{81665828-B869-4AF9-A2B1-A7C6D61F47B1}"/>
    <hyperlink ref="C249:C250" r:id="rId247" display="25-254" xr:uid="{E3EEDB30-1075-4677-9DE5-FAA68464DF7E}"/>
    <hyperlink ref="C254" r:id="rId248" xr:uid="{45120EBF-1CD7-4946-8DF9-2E3BA9324143}"/>
    <hyperlink ref="C255" r:id="rId249" xr:uid="{2D54106A-0056-4890-B3DF-36A77265CFFC}"/>
    <hyperlink ref="C256" r:id="rId250" xr:uid="{68E4C66D-BAF4-4BB7-A062-8E9177EE55F1}"/>
    <hyperlink ref="C257" r:id="rId251" xr:uid="{F531B00D-B540-489B-82FD-8ECCF8AA9850}"/>
    <hyperlink ref="C258" r:id="rId252" xr:uid="{A2430F82-BBCC-4141-BA7C-D969B45D2DE0}"/>
    <hyperlink ref="C260" r:id="rId253" xr:uid="{0D8BEDDE-49F0-424E-82FD-A6639CC27909}"/>
    <hyperlink ref="C261" r:id="rId254" xr:uid="{963618DB-2D92-4937-99F0-78A64D1196D3}"/>
    <hyperlink ref="C262" r:id="rId255" xr:uid="{02212162-4991-4073-8A50-D4AA80EF8535}"/>
    <hyperlink ref="C264" r:id="rId256" xr:uid="{952E35D8-D7D7-4E30-8F0F-8AB27BFF7244}"/>
    <hyperlink ref="C265" r:id="rId257" xr:uid="{BF0EC1A9-E1C6-4D7A-8324-762622466F7A}"/>
    <hyperlink ref="C266" r:id="rId258" xr:uid="{994985C5-EC6A-4193-A33A-4EA4F6D1B118}"/>
    <hyperlink ref="C267" r:id="rId259" xr:uid="{2ACBD060-330A-447C-A495-D1D8DE010FD2}"/>
    <hyperlink ref="C268" r:id="rId260" xr:uid="{C9E713AE-B6C3-4983-BB38-2583406AF6E7}"/>
    <hyperlink ref="C269" r:id="rId261" xr:uid="{906F1C1B-5929-4209-AADA-F10745A7B9D2}"/>
    <hyperlink ref="C270" r:id="rId262" xr:uid="{42E8E734-9461-43E3-B7F2-4C96A25E717B}"/>
    <hyperlink ref="C271" r:id="rId263" xr:uid="{FEC5AA3E-5DF4-4BAE-842B-B47F62CF06CF}"/>
    <hyperlink ref="C272" r:id="rId264" xr:uid="{B4102EA9-8A8F-422C-81FA-28C5B6592774}"/>
    <hyperlink ref="C273" r:id="rId265" xr:uid="{4CFC1BAC-C571-45BE-B196-9C25C6258045}"/>
    <hyperlink ref="C259" r:id="rId266" xr:uid="{8BD00470-205D-49FD-BE22-63829C6A9A1D}"/>
    <hyperlink ref="C274" r:id="rId267" xr:uid="{90C6B50F-16CF-4003-BE8F-BC6D7913A6DF}"/>
    <hyperlink ref="C275" r:id="rId268" xr:uid="{4B3992DC-6DED-446E-9CE4-993FF01B4D40}"/>
    <hyperlink ref="C276" r:id="rId269" xr:uid="{6D7FE759-0F15-449C-8C92-4E0973C184A9}"/>
    <hyperlink ref="C278" r:id="rId270" xr:uid="{B140016C-183B-40AE-BB10-6999212E1037}"/>
    <hyperlink ref="C279" r:id="rId271" xr:uid="{261051E5-DB4D-4A27-BE4C-DEFB99DE135B}"/>
    <hyperlink ref="C280" r:id="rId272" xr:uid="{FEC4FB78-E819-44C6-8EBC-D7E1D59943A2}"/>
    <hyperlink ref="C281" r:id="rId273" xr:uid="{77FF5E54-9893-4898-9E62-5F80FA8C8E2B}"/>
    <hyperlink ref="C282" r:id="rId274" xr:uid="{25FC53C4-EA9B-417B-8E42-EDE538C7EF63}"/>
    <hyperlink ref="C283" r:id="rId275" xr:uid="{58B45926-D95D-438A-AFA0-EA9833249837}"/>
    <hyperlink ref="C284" r:id="rId276" xr:uid="{79AF5197-9B44-4336-821E-CAFF8710FF31}"/>
    <hyperlink ref="C285" r:id="rId277" xr:uid="{91115443-25EA-41FA-A32C-1DB6D6B00B5C}"/>
    <hyperlink ref="C286" r:id="rId278" xr:uid="{6A153D5F-E22E-41DB-A837-F830E585180A}"/>
    <hyperlink ref="C287" r:id="rId279" xr:uid="{646D8E5E-CF86-40CA-8D75-4A6913C35AA4}"/>
    <hyperlink ref="C288" r:id="rId280" xr:uid="{244550B5-DFD6-41CD-9022-ADAEC4531404}"/>
    <hyperlink ref="C289" r:id="rId281" xr:uid="{FD8A2807-043C-4391-B296-43901ADC5CF7}"/>
    <hyperlink ref="C290" r:id="rId282" xr:uid="{FCB53213-FCCB-4F2D-B43E-6BE9C532F467}"/>
    <hyperlink ref="C291" r:id="rId283" xr:uid="{2159DBD2-8CE0-47BC-A933-F0B37220E5E9}"/>
    <hyperlink ref="C292" r:id="rId284" xr:uid="{AFA856A3-ED8A-46C9-9BB7-40EFE538B77C}"/>
    <hyperlink ref="C293" r:id="rId285" xr:uid="{AC140AED-8BBC-4095-B593-6BA8C47D2133}"/>
    <hyperlink ref="C294" r:id="rId286" xr:uid="{C203465B-FD4A-4382-A77F-5DDD2D126F9D}"/>
    <hyperlink ref="C295" r:id="rId287" xr:uid="{66A2EBBB-8FAF-4ADB-B0BC-87C337A231DC}"/>
    <hyperlink ref="C296" r:id="rId288" xr:uid="{32E8028B-7DE6-4CE5-BA03-DF3D377C4EE1}"/>
    <hyperlink ref="C297" r:id="rId289" xr:uid="{BA1330A3-FF0F-4689-9826-6AEF89D81EAB}"/>
    <hyperlink ref="C298" r:id="rId290" xr:uid="{5EEA06A2-9FD3-4AA1-9B28-D7DA52146491}"/>
    <hyperlink ref="C299" r:id="rId291" display="25-298" xr:uid="{394E6411-15EE-4FB2-AE9C-1A76EF3F8D18}"/>
    <hyperlink ref="C300" r:id="rId292" xr:uid="{0824A7DB-FAAC-42EC-B755-B8395B2BD809}"/>
    <hyperlink ref="C301" r:id="rId293" xr:uid="{22A2C827-8BD9-468C-960D-7836D0CBCF5A}"/>
    <hyperlink ref="C302" r:id="rId294" xr:uid="{DDA6A072-47A5-4415-B6DD-8802528BFF1B}"/>
    <hyperlink ref="C303" r:id="rId295" xr:uid="{BAEC5283-C135-4230-80BC-CDC3B6829FE1}"/>
    <hyperlink ref="C304" r:id="rId296" xr:uid="{647485D2-A8C3-4F20-AC52-6FF332898DC6}"/>
    <hyperlink ref="C305" r:id="rId297" xr:uid="{EF74AE00-C275-4647-8B09-FBBE12B09C06}"/>
    <hyperlink ref="C306" r:id="rId298" xr:uid="{1B105B54-6AF8-4457-B1F1-428040DEDD8C}"/>
    <hyperlink ref="C307" r:id="rId299" xr:uid="{22C0A6D7-40DF-4762-A68C-C2A4142D0F5A}"/>
    <hyperlink ref="C308" r:id="rId300" xr:uid="{6702D166-ED80-4A23-915B-BB7516B835D5}"/>
    <hyperlink ref="C309" r:id="rId301" xr:uid="{452A10C2-EB7B-4272-B145-D912CB46260A}"/>
    <hyperlink ref="C310" r:id="rId302" xr:uid="{4B07B149-1525-450C-BAAF-8EE90974DC7A}"/>
    <hyperlink ref="C311" r:id="rId303" xr:uid="{D40D3B1B-DE79-4879-9351-8D050955EEB1}"/>
    <hyperlink ref="C312" r:id="rId304" xr:uid="{4CC418A0-A2E0-4DDC-BD3C-B668F52BEFEE}"/>
    <hyperlink ref="C313" r:id="rId305" xr:uid="{E0309264-E032-4345-8F6B-7721174A4288}"/>
    <hyperlink ref="C314" r:id="rId306" xr:uid="{C6B167D4-2D14-42A3-8BA1-817F965205AA}"/>
    <hyperlink ref="C315" r:id="rId307" xr:uid="{587CBC4A-ABB4-4329-B60E-CD1DAADC4217}"/>
    <hyperlink ref="C316" r:id="rId308" xr:uid="{D76B3584-1091-40A3-8551-5D2ECF3D0E8C}"/>
    <hyperlink ref="C317" r:id="rId309" xr:uid="{1B36744D-0105-4C48-96BD-AFE06A8556A4}"/>
    <hyperlink ref="C318" r:id="rId310" xr:uid="{3E1E2AE0-1927-4770-9D57-BFFF761270B2}"/>
    <hyperlink ref="C319" r:id="rId311" xr:uid="{6A0D818D-1731-447B-B12D-C49452B0FFA8}"/>
    <hyperlink ref="C320" r:id="rId312" xr:uid="{E19133ED-C8A2-46A2-ABAB-F24E11392CA4}"/>
    <hyperlink ref="C321" r:id="rId313" xr:uid="{15143E8A-E337-45C9-9E43-49F3E8370659}"/>
    <hyperlink ref="C322" r:id="rId314" xr:uid="{D6E17E9E-8781-4264-86DE-B87FF035E2DE}"/>
    <hyperlink ref="C323" r:id="rId315" xr:uid="{7C280026-8B53-46CB-919B-B1160181E936}"/>
    <hyperlink ref="C324" r:id="rId316" xr:uid="{F46A34F0-FF03-4B80-A404-16BC042C5E5A}"/>
    <hyperlink ref="C325" r:id="rId317" xr:uid="{3C522FC0-972B-486A-B696-60C10BA218DF}"/>
    <hyperlink ref="C326" r:id="rId318" xr:uid="{F2E8B7D9-0D74-4DFD-8B4D-9A85564ED108}"/>
    <hyperlink ref="C327" r:id="rId319" xr:uid="{EA7AC801-4C56-41AB-9EDF-B861B077B375}"/>
    <hyperlink ref="C328" r:id="rId320" xr:uid="{BE920507-9076-459F-8EF2-408E9D0BAC1F}"/>
    <hyperlink ref="C329" r:id="rId321" xr:uid="{6FC2EE9A-25C8-4AB6-A634-404F0ACA433D}"/>
    <hyperlink ref="C330" r:id="rId322" xr:uid="{86B642AB-35EC-43B9-80CF-F3E73AA65D23}"/>
    <hyperlink ref="C331" r:id="rId323" xr:uid="{8496442C-5AE5-48E0-8480-A2EE0B2EF447}"/>
    <hyperlink ref="C332" r:id="rId324" xr:uid="{DBD3E3EA-89A7-49A1-A047-E19B2A430375}"/>
    <hyperlink ref="C334" r:id="rId325" xr:uid="{9FF5612A-A18D-48DA-965B-3A4E399A2783}"/>
    <hyperlink ref="C335" r:id="rId326" xr:uid="{1D081994-C79D-49E3-87C6-FE6BEE24B938}"/>
    <hyperlink ref="C332:C334" r:id="rId327" display="25-338" xr:uid="{439256CD-0CB6-41DD-A25A-1274E6C68761}"/>
    <hyperlink ref="C337" r:id="rId328" xr:uid="{AC444BFD-873D-4F15-BDD1-933B3E902BD5}"/>
    <hyperlink ref="C338" r:id="rId329" display="25-340" xr:uid="{255DBAC1-A64E-4A07-9DAF-D3A72B6B4025}"/>
    <hyperlink ref="C339" r:id="rId330" xr:uid="{C4CEB77C-FBBB-42C6-9130-D0F57837C456}"/>
    <hyperlink ref="C340" r:id="rId331" xr:uid="{5B518500-979A-4AE4-8549-077E4014CDB1}"/>
    <hyperlink ref="C341" r:id="rId332" xr:uid="{59A8623D-A39B-4C55-B9B5-A4BFE5CEFC50}"/>
    <hyperlink ref="C342" r:id="rId333" xr:uid="{F18F2312-0805-47BE-8615-5388FE323BD0}"/>
    <hyperlink ref="C343" r:id="rId334" xr:uid="{246FBB1E-40C5-4007-A27B-9CD533644196}"/>
    <hyperlink ref="C344" r:id="rId335" xr:uid="{AE13795A-3C82-4B57-AE50-EE7B0ACB201E}"/>
    <hyperlink ref="C345" r:id="rId336" xr:uid="{6C2EA10E-DC2D-46F4-AFC0-18DDF5FAFFFD}"/>
    <hyperlink ref="C346" r:id="rId337" xr:uid="{05DDAD70-561B-47BC-9F79-03A6034A744D}"/>
    <hyperlink ref="C347" r:id="rId338" xr:uid="{09206197-EF5D-4742-9C9D-3DBBD3294918}"/>
    <hyperlink ref="C348" r:id="rId339" xr:uid="{6419AB3D-BB36-4C49-BACC-21E5F423107B}"/>
    <hyperlink ref="C349" r:id="rId340" xr:uid="{D15BA6DE-3830-4842-A6DD-EF328F28C40D}"/>
    <hyperlink ref="C253" r:id="rId341" xr:uid="{C73EA3F9-02BE-449D-A1B4-403A1E10F900}"/>
    <hyperlink ref="C350" r:id="rId342" xr:uid="{3DB7D70E-22EA-4746-9E22-0774B071F9E7}"/>
    <hyperlink ref="C351" r:id="rId343" xr:uid="{F3C2F004-FED3-40BB-A746-750470531F2C}"/>
    <hyperlink ref="C353" r:id="rId344" xr:uid="{DA934DC2-86C3-4D73-A9F0-FB064B6C574A}"/>
    <hyperlink ref="C352" r:id="rId345" xr:uid="{39B39774-F8C2-4A97-AFF3-B155BE6A0F1A}"/>
    <hyperlink ref="C354" r:id="rId346" xr:uid="{320ACBBD-808D-48EB-82B7-81627BF2FEE7}"/>
    <hyperlink ref="C355" r:id="rId347" xr:uid="{6B911E76-ABE5-4412-B113-431ABBDAA4F0}"/>
    <hyperlink ref="C356" r:id="rId348" display="\\stratfs1.clemmertech.net\public\QCI Division\Quality Documentation-QCI\NCR System\Corrective Actions\2025\25-360" xr:uid="{4142E015-6FCB-4A8F-9010-B54D68C257F2}"/>
    <hyperlink ref="C357" r:id="rId349" xr:uid="{E1F0326C-ACB6-4210-AD56-44E358B1E944}"/>
    <hyperlink ref="C358" r:id="rId350" xr:uid="{FE946CCC-39B2-4B0E-AB22-D160EE0B9F62}"/>
    <hyperlink ref="C360" r:id="rId351" xr:uid="{2E5F4916-C3AD-4914-A4B4-44A29C2DF1DD}"/>
    <hyperlink ref="C361" r:id="rId352" xr:uid="{5C34C052-E25C-4993-9EB4-CF30864BD61D}"/>
    <hyperlink ref="C362" r:id="rId353" xr:uid="{03962EF3-A7A9-445B-8761-0459308F2414}"/>
    <hyperlink ref="C363" r:id="rId354" xr:uid="{B43A08C6-14DF-4234-927F-DDADF5DC71FB}"/>
    <hyperlink ref="C364" r:id="rId355" xr:uid="{4569CC3F-8DC5-447A-8C1C-84B599384725}"/>
    <hyperlink ref="C370" r:id="rId356" xr:uid="{DE288500-024B-4919-A206-16BF2083415F}"/>
    <hyperlink ref="C371" r:id="rId357" xr:uid="{F90DD64F-279E-47D8-A5CF-950CBBA1BBF7}"/>
    <hyperlink ref="C372" r:id="rId358" xr:uid="{EE0F32F8-1B51-4DA7-A3AF-496CF63DFFE9}"/>
    <hyperlink ref="C373" r:id="rId359" xr:uid="{287D5056-2B10-41F0-B767-2C99B8073FE5}"/>
    <hyperlink ref="C374" r:id="rId360" xr:uid="{B68D384C-6A93-41ED-A643-0FC7344042E2}"/>
    <hyperlink ref="C375" r:id="rId361" xr:uid="{E2BD5770-7707-45C5-A93C-7A589B352366}"/>
    <hyperlink ref="C376" r:id="rId362" xr:uid="{C8F7ABC3-3CEA-4FF2-844F-2E4EAD444DCA}"/>
    <hyperlink ref="C377" r:id="rId363" xr:uid="{2BC38114-AD5B-4908-A979-96465AD69B2B}"/>
    <hyperlink ref="C378" r:id="rId364" display="25-381" xr:uid="{66E6182D-99C6-4095-A9F3-23D6104EB39B}"/>
    <hyperlink ref="C379" r:id="rId365" xr:uid="{0EA86CEF-4D04-48FC-813E-D228CCC74F53}"/>
    <hyperlink ref="C380" r:id="rId366" xr:uid="{8F97FA47-7467-4621-83CD-D21D66C4A13F}"/>
    <hyperlink ref="C381" r:id="rId367" xr:uid="{55E9C1AE-1F42-4D96-83BE-2EF968C91834}"/>
    <hyperlink ref="C382" r:id="rId368" xr:uid="{7BF0B0A7-B97F-4FE1-9239-9C1AE1988970}"/>
    <hyperlink ref="C383" r:id="rId369" xr:uid="{B2FFB448-B380-422D-A4E5-6E1A27D587FF}"/>
    <hyperlink ref="C384" r:id="rId370" xr:uid="{858B0BA7-7DC8-4AF8-A735-357729F5BCC0}"/>
    <hyperlink ref="AA376" r:id="rId371" display="\\stratfs1\public\QCI Division\Quality Documentation-QCI\NCR System\Corrective Actions\2025\25-380\CAR 25-380.xlsx" xr:uid="{3D491017-B4F6-482A-A779-2B55D22F3D21}"/>
  </hyperlinks>
  <pageMargins left="0.70866141732283472" right="0.70866141732283472" top="0.74803149606299213" bottom="0.74803149606299213" header="0.31496062992125984" footer="0.31496062992125984"/>
  <pageSetup paperSize="8" scale="23" fitToHeight="0" orientation="landscape" r:id="rId372"/>
  <customProperties>
    <customPr name="PolyworksSheetId" r:id="rId373"/>
  </customProperties>
  <drawing r:id="rId374"/>
  <legacyDrawing r:id="rId375"/>
  <tableParts count="1">
    <tablePart r:id="rId376"/>
  </tableParts>
  <extLst>
    <ext xmlns:x14="http://schemas.microsoft.com/office/spreadsheetml/2009/9/main" uri="{CCE6A557-97BC-4b89-ADB6-D9C93CAAB3DF}">
      <x14:dataValidations xmlns:xm="http://schemas.microsoft.com/office/excel/2006/main" count="4">
        <x14:dataValidation type="list" allowBlank="1" showInputMessage="1" showErrorMessage="1" xr:uid="{1D371660-A601-4553-A451-2105277A26F0}">
          <x14:formula1>
            <xm:f>Lists!$G$5:$G$21</xm:f>
          </x14:formula1>
          <xm:sqref>W49</xm:sqref>
        </x14:dataValidation>
        <x14:dataValidation type="list" allowBlank="1" showInputMessage="1" showErrorMessage="1" xr:uid="{9AF53110-07F6-4AAE-ADB1-BE22EFF19B65}">
          <x14:formula1>
            <xm:f>Lists!$G$5:$G$22</xm:f>
          </x14:formula1>
          <xm:sqref>W84</xm:sqref>
        </x14:dataValidation>
        <x14:dataValidation type="list" allowBlank="1" showInputMessage="1" showErrorMessage="1" xr:uid="{8F40EDD0-DD2F-49A5-979A-D9B366DEE263}">
          <x14:formula1>
            <xm:f>Lists!$H$5:$H$56</xm:f>
          </x14:formula1>
          <xm:sqref>Y84:Y85 X84</xm:sqref>
        </x14:dataValidation>
        <x14:dataValidation type="list" allowBlank="1" showInputMessage="1" showErrorMessage="1" xr:uid="{0E7CF0C2-BF16-4D54-BB92-FC2AB3B3B5FC}">
          <x14:formula1>
            <xm:f>Lists!$H$5:$H$55</xm:f>
          </x14:formula1>
          <xm:sqref>X376 X378</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V37"/>
  <sheetViews>
    <sheetView topLeftCell="A35" zoomScale="85" zoomScaleNormal="85" workbookViewId="0">
      <selection activeCell="V37" sqref="V37"/>
    </sheetView>
  </sheetViews>
  <sheetFormatPr defaultRowHeight="15" x14ac:dyDescent="0.25"/>
  <cols>
    <col min="1" max="8" width="11.28515625" customWidth="1"/>
    <col min="9" max="11" width="7.28515625" customWidth="1"/>
    <col min="12" max="13" width="11.28515625" customWidth="1"/>
    <col min="14" max="16" width="7.28515625" customWidth="1"/>
    <col min="17" max="20" width="4.28515625" style="86" customWidth="1"/>
    <col min="21" max="22" width="11.28515625" customWidth="1"/>
  </cols>
  <sheetData>
    <row r="1" spans="1:22" ht="30.2" customHeight="1" thickBot="1" x14ac:dyDescent="0.3">
      <c r="A1" s="287" t="s">
        <v>0</v>
      </c>
      <c r="B1" s="288"/>
      <c r="C1" s="288"/>
      <c r="D1" s="288"/>
      <c r="E1" s="288"/>
      <c r="F1" s="288"/>
      <c r="G1" s="288"/>
      <c r="H1" s="288"/>
      <c r="I1" s="288"/>
      <c r="J1" s="288"/>
      <c r="K1" s="288"/>
      <c r="L1" s="288"/>
      <c r="M1" s="288"/>
      <c r="N1" s="288"/>
      <c r="O1" s="288"/>
      <c r="P1" s="288"/>
      <c r="Q1" s="288"/>
      <c r="R1" s="288"/>
      <c r="S1" s="288"/>
      <c r="T1" s="288"/>
      <c r="U1" s="288"/>
      <c r="V1" s="289"/>
    </row>
    <row r="2" spans="1:22" s="88" customFormat="1" ht="75" x14ac:dyDescent="0.25">
      <c r="A2" s="103" t="s">
        <v>1</v>
      </c>
      <c r="B2" s="104" t="s">
        <v>2</v>
      </c>
      <c r="C2" s="104" t="s">
        <v>3</v>
      </c>
      <c r="D2" s="104" t="s">
        <v>4</v>
      </c>
      <c r="E2" s="104" t="s">
        <v>5</v>
      </c>
      <c r="F2" s="104" t="s">
        <v>6</v>
      </c>
      <c r="G2" s="104" t="s">
        <v>7</v>
      </c>
      <c r="H2" s="105" t="s">
        <v>8</v>
      </c>
      <c r="I2" s="106" t="s">
        <v>9</v>
      </c>
      <c r="J2" s="107" t="s">
        <v>10</v>
      </c>
      <c r="K2" s="108" t="s">
        <v>11</v>
      </c>
      <c r="L2" s="93" t="s">
        <v>12</v>
      </c>
      <c r="M2" s="104" t="s">
        <v>13</v>
      </c>
      <c r="N2" s="106" t="s">
        <v>9</v>
      </c>
      <c r="O2" s="107" t="s">
        <v>10</v>
      </c>
      <c r="P2" s="108" t="s">
        <v>11</v>
      </c>
      <c r="Q2" s="91" t="s">
        <v>14</v>
      </c>
      <c r="R2" s="89" t="s">
        <v>15</v>
      </c>
      <c r="S2" s="89" t="s">
        <v>16</v>
      </c>
      <c r="T2" s="89" t="s">
        <v>17</v>
      </c>
      <c r="U2" s="89" t="s">
        <v>18</v>
      </c>
      <c r="V2" s="102" t="s">
        <v>8</v>
      </c>
    </row>
    <row r="3" spans="1:22" x14ac:dyDescent="0.25">
      <c r="A3" s="98" t="s">
        <v>1586</v>
      </c>
      <c r="B3" s="109"/>
      <c r="C3" s="109">
        <v>15.16</v>
      </c>
      <c r="D3" s="109"/>
      <c r="E3" s="109"/>
      <c r="F3" s="109"/>
      <c r="G3" s="109"/>
      <c r="H3" s="110"/>
      <c r="I3" s="98"/>
      <c r="J3" s="109"/>
      <c r="K3" s="111"/>
      <c r="L3" s="98">
        <v>0.69</v>
      </c>
      <c r="M3" s="109">
        <v>0.69</v>
      </c>
      <c r="N3" s="109">
        <v>0.25</v>
      </c>
      <c r="O3" s="109">
        <v>1</v>
      </c>
      <c r="P3" s="111">
        <v>1.01</v>
      </c>
      <c r="Q3" s="112">
        <v>44</v>
      </c>
      <c r="R3" s="109">
        <v>45</v>
      </c>
      <c r="S3" s="109">
        <v>54</v>
      </c>
      <c r="T3" s="109">
        <v>39</v>
      </c>
      <c r="U3" s="109">
        <v>45.5</v>
      </c>
      <c r="V3" s="111"/>
    </row>
    <row r="4" spans="1:22" ht="15.75" thickBot="1" x14ac:dyDescent="0.3">
      <c r="A4" s="98" t="s">
        <v>1587</v>
      </c>
      <c r="B4" s="109"/>
      <c r="C4" s="109">
        <v>7.75</v>
      </c>
      <c r="D4" s="109"/>
      <c r="E4" s="109"/>
      <c r="F4" s="109"/>
      <c r="G4" s="109"/>
      <c r="H4" s="110"/>
      <c r="I4" s="98"/>
      <c r="J4" s="109"/>
      <c r="K4" s="111"/>
      <c r="L4" s="96">
        <v>0.36</v>
      </c>
      <c r="M4" s="99">
        <v>0.36</v>
      </c>
      <c r="N4" s="109">
        <v>0.25</v>
      </c>
      <c r="O4" s="109">
        <v>1</v>
      </c>
      <c r="P4" s="111">
        <v>1.01</v>
      </c>
      <c r="Q4" s="101">
        <v>24</v>
      </c>
      <c r="R4" s="99">
        <v>16</v>
      </c>
      <c r="S4" s="99">
        <v>24</v>
      </c>
      <c r="T4" s="99">
        <v>29</v>
      </c>
      <c r="U4" s="99">
        <v>23.3</v>
      </c>
      <c r="V4" s="111"/>
    </row>
    <row r="5" spans="1:22" ht="15.75" thickBot="1" x14ac:dyDescent="0.3">
      <c r="A5" s="98" t="s">
        <v>1588</v>
      </c>
      <c r="B5" s="109"/>
      <c r="C5" s="109">
        <v>4.5</v>
      </c>
      <c r="D5" s="109"/>
      <c r="E5" s="109"/>
      <c r="F5" s="109"/>
      <c r="G5" s="109"/>
      <c r="H5" s="110"/>
      <c r="I5" s="98"/>
      <c r="J5" s="109"/>
      <c r="K5" s="111"/>
      <c r="L5" s="94">
        <v>0.18</v>
      </c>
      <c r="M5" s="87">
        <v>0.18</v>
      </c>
      <c r="N5" s="109">
        <v>0.25</v>
      </c>
      <c r="O5" s="109">
        <v>1</v>
      </c>
      <c r="P5" s="111">
        <v>1.01</v>
      </c>
      <c r="Q5" s="101">
        <v>19</v>
      </c>
      <c r="R5" s="99">
        <v>9</v>
      </c>
      <c r="S5" s="99">
        <v>10</v>
      </c>
      <c r="T5" s="99">
        <v>16</v>
      </c>
      <c r="U5" s="99">
        <v>13.5</v>
      </c>
      <c r="V5" s="111"/>
    </row>
    <row r="6" spans="1:22" ht="15.75" thickBot="1" x14ac:dyDescent="0.3">
      <c r="A6" s="98" t="s">
        <v>1589</v>
      </c>
      <c r="B6" s="109"/>
      <c r="C6" s="125">
        <v>8.08</v>
      </c>
      <c r="D6" s="109"/>
      <c r="E6" s="109"/>
      <c r="F6" s="109"/>
      <c r="G6" s="109"/>
      <c r="H6" s="110"/>
      <c r="I6" s="98"/>
      <c r="J6" s="109"/>
      <c r="K6" s="111"/>
      <c r="L6" s="96">
        <v>0.32</v>
      </c>
      <c r="M6" s="99">
        <v>0.36</v>
      </c>
      <c r="N6" s="99">
        <v>0.25</v>
      </c>
      <c r="O6" s="99">
        <v>1</v>
      </c>
      <c r="P6" s="111">
        <v>1.01</v>
      </c>
      <c r="Q6" s="101">
        <v>23</v>
      </c>
      <c r="R6" s="99">
        <v>17</v>
      </c>
      <c r="S6" s="99">
        <v>36</v>
      </c>
      <c r="T6" s="99">
        <v>21</v>
      </c>
      <c r="U6" s="99">
        <v>24.3</v>
      </c>
      <c r="V6" s="111"/>
    </row>
    <row r="7" spans="1:22" x14ac:dyDescent="0.25">
      <c r="A7" s="98" t="s">
        <v>22</v>
      </c>
      <c r="B7" s="87">
        <v>7</v>
      </c>
      <c r="C7" s="87">
        <v>5</v>
      </c>
      <c r="D7" s="87">
        <v>0</v>
      </c>
      <c r="E7" s="87">
        <v>0</v>
      </c>
      <c r="F7" s="87">
        <v>2</v>
      </c>
      <c r="G7" s="87">
        <v>0</v>
      </c>
      <c r="H7" s="90">
        <v>0</v>
      </c>
      <c r="I7" s="94">
        <v>0</v>
      </c>
      <c r="J7" s="87">
        <v>1</v>
      </c>
      <c r="K7" s="95">
        <v>2</v>
      </c>
      <c r="L7" s="94">
        <v>0.63</v>
      </c>
      <c r="M7" s="87">
        <v>0.63</v>
      </c>
      <c r="N7" s="87">
        <v>0.25</v>
      </c>
      <c r="O7" s="87">
        <v>1</v>
      </c>
      <c r="P7" s="111">
        <v>1.01</v>
      </c>
      <c r="Q7" s="92">
        <v>7</v>
      </c>
      <c r="R7" s="87">
        <v>0</v>
      </c>
      <c r="S7" s="87">
        <v>0</v>
      </c>
      <c r="T7" s="87">
        <v>0</v>
      </c>
      <c r="U7" s="87">
        <v>1.8</v>
      </c>
      <c r="V7" s="95">
        <v>0</v>
      </c>
    </row>
    <row r="8" spans="1:22" x14ac:dyDescent="0.25">
      <c r="A8" s="98" t="s">
        <v>23</v>
      </c>
      <c r="B8" s="87">
        <v>16</v>
      </c>
      <c r="C8" s="87">
        <v>11</v>
      </c>
      <c r="D8" s="87">
        <v>0</v>
      </c>
      <c r="E8" s="87">
        <v>2</v>
      </c>
      <c r="F8" s="87">
        <v>3</v>
      </c>
      <c r="G8" s="87">
        <v>0</v>
      </c>
      <c r="H8" s="90">
        <v>0</v>
      </c>
      <c r="I8" s="94">
        <v>0</v>
      </c>
      <c r="J8" s="87">
        <v>1</v>
      </c>
      <c r="K8" s="95">
        <v>2</v>
      </c>
      <c r="L8" s="94">
        <v>1.38</v>
      </c>
      <c r="M8" s="87">
        <v>2</v>
      </c>
      <c r="N8" s="87">
        <v>0.25</v>
      </c>
      <c r="O8" s="87">
        <v>1</v>
      </c>
      <c r="P8" s="111">
        <v>1.01</v>
      </c>
      <c r="Q8" s="92">
        <v>23</v>
      </c>
      <c r="R8" s="87">
        <v>0</v>
      </c>
      <c r="S8" s="87">
        <v>0</v>
      </c>
      <c r="T8" s="87">
        <v>0</v>
      </c>
      <c r="U8" s="87">
        <v>5.8</v>
      </c>
      <c r="V8" s="95">
        <v>0</v>
      </c>
    </row>
    <row r="9" spans="1:22" x14ac:dyDescent="0.25">
      <c r="A9" s="98" t="s">
        <v>24</v>
      </c>
      <c r="B9" s="87">
        <v>10</v>
      </c>
      <c r="C9" s="115">
        <v>8</v>
      </c>
      <c r="D9" s="87">
        <v>0</v>
      </c>
      <c r="E9" s="87">
        <v>1</v>
      </c>
      <c r="F9" s="87">
        <v>1</v>
      </c>
      <c r="G9" s="87">
        <v>0</v>
      </c>
      <c r="H9" s="90">
        <v>0</v>
      </c>
      <c r="I9" s="94">
        <v>0</v>
      </c>
      <c r="J9" s="87">
        <v>1</v>
      </c>
      <c r="K9" s="95">
        <v>2</v>
      </c>
      <c r="L9" s="94">
        <v>1</v>
      </c>
      <c r="M9" s="87">
        <v>3</v>
      </c>
      <c r="N9" s="87">
        <v>0.25</v>
      </c>
      <c r="O9" s="87">
        <v>1</v>
      </c>
      <c r="P9" s="111">
        <v>1.01</v>
      </c>
      <c r="Q9" s="92">
        <v>33</v>
      </c>
      <c r="R9" s="87">
        <v>0</v>
      </c>
      <c r="S9" s="87">
        <v>0</v>
      </c>
      <c r="T9" s="87">
        <v>0</v>
      </c>
      <c r="U9" s="87">
        <v>8.3000000000000007</v>
      </c>
      <c r="V9" s="95">
        <v>0</v>
      </c>
    </row>
    <row r="10" spans="1:22" x14ac:dyDescent="0.25">
      <c r="A10" s="98" t="s">
        <v>25</v>
      </c>
      <c r="B10" s="87">
        <v>8</v>
      </c>
      <c r="C10" s="87">
        <v>7</v>
      </c>
      <c r="D10" s="87">
        <v>0</v>
      </c>
      <c r="E10" s="87">
        <v>0</v>
      </c>
      <c r="F10" s="87">
        <v>1</v>
      </c>
      <c r="G10" s="87">
        <v>0</v>
      </c>
      <c r="H10" s="90">
        <v>0</v>
      </c>
      <c r="I10" s="94">
        <v>0</v>
      </c>
      <c r="J10" s="87">
        <v>1</v>
      </c>
      <c r="K10" s="95">
        <v>2</v>
      </c>
      <c r="L10" s="94">
        <v>0.88</v>
      </c>
      <c r="M10" s="87">
        <v>1.41</v>
      </c>
      <c r="N10" s="87">
        <v>0.25</v>
      </c>
      <c r="O10" s="87">
        <v>1</v>
      </c>
      <c r="P10" s="111">
        <v>1.01</v>
      </c>
      <c r="Q10" s="92">
        <v>33</v>
      </c>
      <c r="R10" s="87">
        <v>8</v>
      </c>
      <c r="S10" s="87">
        <v>0</v>
      </c>
      <c r="T10" s="87">
        <v>0</v>
      </c>
      <c r="U10" s="87">
        <v>10.3</v>
      </c>
      <c r="V10" s="95">
        <v>0</v>
      </c>
    </row>
    <row r="11" spans="1:22" x14ac:dyDescent="0.25">
      <c r="A11" s="98" t="s">
        <v>26</v>
      </c>
      <c r="B11" s="87">
        <v>11</v>
      </c>
      <c r="C11" s="87">
        <v>8</v>
      </c>
      <c r="D11" s="87">
        <v>0</v>
      </c>
      <c r="E11" s="87">
        <v>0</v>
      </c>
      <c r="F11" s="87">
        <v>3</v>
      </c>
      <c r="G11" s="87">
        <v>0</v>
      </c>
      <c r="H11" s="90">
        <v>0</v>
      </c>
      <c r="I11" s="94">
        <v>0</v>
      </c>
      <c r="J11" s="87">
        <v>1</v>
      </c>
      <c r="K11" s="95">
        <v>2</v>
      </c>
      <c r="L11" s="94">
        <v>1</v>
      </c>
      <c r="M11" s="87">
        <v>1</v>
      </c>
      <c r="N11" s="87">
        <v>0.25</v>
      </c>
      <c r="O11" s="87">
        <v>1</v>
      </c>
      <c r="P11" s="111">
        <v>1.01</v>
      </c>
      <c r="Q11" s="92">
        <v>33</v>
      </c>
      <c r="R11" s="87">
        <v>19</v>
      </c>
      <c r="S11" s="87">
        <v>0</v>
      </c>
      <c r="T11" s="87">
        <v>0</v>
      </c>
      <c r="U11" s="87">
        <v>13</v>
      </c>
      <c r="V11" s="95">
        <v>0</v>
      </c>
    </row>
    <row r="12" spans="1:22" x14ac:dyDescent="0.25">
      <c r="A12" s="98" t="s">
        <v>27</v>
      </c>
      <c r="B12" s="87">
        <v>4</v>
      </c>
      <c r="C12" s="87">
        <v>3</v>
      </c>
      <c r="D12" s="87">
        <v>0</v>
      </c>
      <c r="E12" s="87">
        <v>0</v>
      </c>
      <c r="F12" s="87">
        <v>1</v>
      </c>
      <c r="G12" s="87">
        <v>0</v>
      </c>
      <c r="H12" s="95">
        <v>0</v>
      </c>
      <c r="I12" s="94">
        <v>0</v>
      </c>
      <c r="J12" s="87">
        <v>1</v>
      </c>
      <c r="K12" s="95">
        <v>2</v>
      </c>
      <c r="L12" s="94">
        <v>0.38</v>
      </c>
      <c r="M12" s="87">
        <v>0.72</v>
      </c>
      <c r="N12" s="87">
        <v>0.25</v>
      </c>
      <c r="O12" s="87">
        <v>1</v>
      </c>
      <c r="P12" s="111">
        <v>1.01</v>
      </c>
      <c r="Q12" s="92">
        <v>33</v>
      </c>
      <c r="R12" s="87">
        <v>23</v>
      </c>
      <c r="S12" s="87">
        <v>0</v>
      </c>
      <c r="T12" s="87">
        <v>0</v>
      </c>
      <c r="U12" s="87">
        <v>14</v>
      </c>
      <c r="V12" s="95">
        <v>0</v>
      </c>
    </row>
    <row r="13" spans="1:22" x14ac:dyDescent="0.25">
      <c r="A13" s="98" t="s">
        <v>28</v>
      </c>
      <c r="B13" s="87">
        <v>10</v>
      </c>
      <c r="C13" s="87">
        <v>3</v>
      </c>
      <c r="D13" s="87">
        <v>0</v>
      </c>
      <c r="E13" s="87">
        <v>1</v>
      </c>
      <c r="F13" s="87">
        <v>6</v>
      </c>
      <c r="G13" s="87">
        <v>0</v>
      </c>
      <c r="H13" s="95">
        <v>0</v>
      </c>
      <c r="I13" s="94">
        <v>0</v>
      </c>
      <c r="J13" s="87">
        <v>1</v>
      </c>
      <c r="K13" s="95">
        <v>2</v>
      </c>
      <c r="L13" s="94">
        <v>0.38</v>
      </c>
      <c r="M13" s="87">
        <v>0.39</v>
      </c>
      <c r="N13" s="87">
        <v>0.25</v>
      </c>
      <c r="O13" s="87">
        <v>1</v>
      </c>
      <c r="P13" s="111">
        <v>1.01</v>
      </c>
      <c r="Q13" s="92">
        <v>32</v>
      </c>
      <c r="R13" s="87">
        <v>23</v>
      </c>
      <c r="S13" s="87">
        <v>10</v>
      </c>
      <c r="T13" s="87">
        <v>0</v>
      </c>
      <c r="U13" s="87">
        <v>16.3</v>
      </c>
      <c r="V13" s="95">
        <v>0</v>
      </c>
    </row>
    <row r="14" spans="1:22" x14ac:dyDescent="0.25">
      <c r="A14" s="98" t="s">
        <v>29</v>
      </c>
      <c r="B14" s="87">
        <v>23</v>
      </c>
      <c r="C14" s="87">
        <v>16</v>
      </c>
      <c r="D14" s="87">
        <v>0</v>
      </c>
      <c r="E14" s="87">
        <v>2</v>
      </c>
      <c r="F14" s="87">
        <v>4</v>
      </c>
      <c r="G14" s="87">
        <v>1</v>
      </c>
      <c r="H14" s="90">
        <v>0</v>
      </c>
      <c r="I14" s="94">
        <v>0</v>
      </c>
      <c r="J14" s="87">
        <v>1</v>
      </c>
      <c r="K14" s="95">
        <v>2</v>
      </c>
      <c r="L14" s="94">
        <v>0.8</v>
      </c>
      <c r="M14" s="87">
        <v>0.46</v>
      </c>
      <c r="N14" s="87">
        <v>0.25</v>
      </c>
      <c r="O14" s="87">
        <v>1</v>
      </c>
      <c r="P14" s="111">
        <v>1.01</v>
      </c>
      <c r="Q14" s="92">
        <v>32</v>
      </c>
      <c r="R14" s="87">
        <v>23</v>
      </c>
      <c r="S14" s="87">
        <v>33</v>
      </c>
      <c r="T14" s="87">
        <v>0</v>
      </c>
      <c r="U14" s="87">
        <v>22</v>
      </c>
      <c r="V14" s="95">
        <v>0</v>
      </c>
    </row>
    <row r="15" spans="1:22" x14ac:dyDescent="0.25">
      <c r="A15" s="98" t="s">
        <v>30</v>
      </c>
      <c r="B15" s="87">
        <v>10</v>
      </c>
      <c r="C15" s="87">
        <v>8</v>
      </c>
      <c r="D15" s="87">
        <v>0</v>
      </c>
      <c r="E15" s="87">
        <v>0</v>
      </c>
      <c r="F15" s="87">
        <v>2</v>
      </c>
      <c r="G15" s="87">
        <v>0</v>
      </c>
      <c r="H15" s="90">
        <v>0</v>
      </c>
      <c r="I15" s="94">
        <v>0</v>
      </c>
      <c r="J15" s="87">
        <v>1</v>
      </c>
      <c r="K15" s="95">
        <v>2</v>
      </c>
      <c r="L15" s="94">
        <v>0.35</v>
      </c>
      <c r="M15" s="87">
        <v>0.44</v>
      </c>
      <c r="N15" s="87">
        <v>0.25</v>
      </c>
      <c r="O15" s="87">
        <v>1</v>
      </c>
      <c r="P15" s="111">
        <v>1.01</v>
      </c>
      <c r="Q15" s="92">
        <v>32</v>
      </c>
      <c r="R15" s="87">
        <v>23</v>
      </c>
      <c r="S15" s="87">
        <v>43</v>
      </c>
      <c r="T15" s="87">
        <v>0</v>
      </c>
      <c r="U15" s="87">
        <v>24.5</v>
      </c>
      <c r="V15" s="95">
        <v>0</v>
      </c>
    </row>
    <row r="16" spans="1:22" x14ac:dyDescent="0.25">
      <c r="A16" s="98" t="s">
        <v>31</v>
      </c>
      <c r="B16" s="87">
        <v>16</v>
      </c>
      <c r="C16" s="87">
        <v>5</v>
      </c>
      <c r="D16" s="87">
        <v>0</v>
      </c>
      <c r="E16" s="87">
        <v>2</v>
      </c>
      <c r="F16" s="87">
        <v>9</v>
      </c>
      <c r="G16" s="87">
        <v>0</v>
      </c>
      <c r="H16" s="90">
        <v>0</v>
      </c>
      <c r="I16" s="94">
        <v>0</v>
      </c>
      <c r="J16" s="87">
        <v>1</v>
      </c>
      <c r="K16" s="95">
        <v>2</v>
      </c>
      <c r="L16" s="94">
        <v>0.19</v>
      </c>
      <c r="M16" s="87">
        <v>0.4</v>
      </c>
      <c r="N16" s="87">
        <v>0.25</v>
      </c>
      <c r="O16" s="87">
        <v>1</v>
      </c>
      <c r="P16" s="111">
        <v>1.01</v>
      </c>
      <c r="Q16" s="92">
        <v>32</v>
      </c>
      <c r="R16" s="87">
        <v>23</v>
      </c>
      <c r="S16" s="87">
        <v>43</v>
      </c>
      <c r="T16" s="87">
        <v>16</v>
      </c>
      <c r="U16" s="87">
        <v>28.5</v>
      </c>
      <c r="V16" s="95">
        <v>0</v>
      </c>
    </row>
    <row r="17" spans="1:22" x14ac:dyDescent="0.25">
      <c r="A17" s="98" t="s">
        <v>32</v>
      </c>
      <c r="B17" s="87">
        <v>11</v>
      </c>
      <c r="C17" s="87">
        <v>7</v>
      </c>
      <c r="D17" s="87">
        <v>0</v>
      </c>
      <c r="E17" s="87">
        <v>1</v>
      </c>
      <c r="F17" s="87">
        <v>3</v>
      </c>
      <c r="G17" s="87">
        <v>0</v>
      </c>
      <c r="H17" s="90">
        <v>0</v>
      </c>
      <c r="I17" s="94">
        <v>0</v>
      </c>
      <c r="J17" s="87">
        <v>1</v>
      </c>
      <c r="K17" s="95">
        <v>2</v>
      </c>
      <c r="L17" s="94">
        <v>0.26</v>
      </c>
      <c r="M17" s="87">
        <v>0.39</v>
      </c>
      <c r="N17" s="87">
        <v>0.25</v>
      </c>
      <c r="O17" s="87">
        <v>1</v>
      </c>
      <c r="P17" s="111">
        <v>1.01</v>
      </c>
      <c r="Q17" s="92">
        <v>32</v>
      </c>
      <c r="R17" s="87">
        <v>23</v>
      </c>
      <c r="S17" s="87">
        <v>42</v>
      </c>
      <c r="T17" s="87">
        <v>27</v>
      </c>
      <c r="U17" s="87">
        <v>31</v>
      </c>
      <c r="V17" s="95">
        <v>0</v>
      </c>
    </row>
    <row r="18" spans="1:22" ht="15.75" thickBot="1" x14ac:dyDescent="0.3">
      <c r="A18" s="98" t="s">
        <v>33</v>
      </c>
      <c r="B18" s="99">
        <v>13</v>
      </c>
      <c r="C18" s="99">
        <v>9</v>
      </c>
      <c r="D18" s="99">
        <v>0</v>
      </c>
      <c r="E18" s="99">
        <v>0</v>
      </c>
      <c r="F18" s="99">
        <v>4</v>
      </c>
      <c r="G18" s="99">
        <v>0</v>
      </c>
      <c r="H18" s="100">
        <v>0</v>
      </c>
      <c r="I18" s="96">
        <v>0</v>
      </c>
      <c r="J18" s="99">
        <v>1</v>
      </c>
      <c r="K18" s="97">
        <v>2</v>
      </c>
      <c r="L18" s="96">
        <v>0.28999999999999998</v>
      </c>
      <c r="M18" s="99">
        <v>0.37</v>
      </c>
      <c r="N18" s="99">
        <v>0.25</v>
      </c>
      <c r="O18" s="99">
        <v>1</v>
      </c>
      <c r="P18" s="111">
        <v>1.01</v>
      </c>
      <c r="Q18" s="92">
        <v>32</v>
      </c>
      <c r="R18" s="87">
        <v>23</v>
      </c>
      <c r="S18" s="87">
        <v>42</v>
      </c>
      <c r="T18" s="87">
        <v>40</v>
      </c>
      <c r="U18" s="87">
        <v>34.299999999999997</v>
      </c>
      <c r="V18" s="95">
        <v>0</v>
      </c>
    </row>
    <row r="19" spans="1:22" ht="15.75" thickBot="1" x14ac:dyDescent="0.3"/>
    <row r="20" spans="1:22" ht="30.2" customHeight="1" thickBot="1" x14ac:dyDescent="0.3">
      <c r="A20" s="287" t="s">
        <v>34</v>
      </c>
      <c r="B20" s="288"/>
      <c r="C20" s="288"/>
      <c r="D20" s="288"/>
      <c r="E20" s="288"/>
      <c r="F20" s="288"/>
      <c r="G20" s="288"/>
      <c r="H20" s="288"/>
      <c r="I20" s="288"/>
      <c r="J20" s="288"/>
      <c r="K20" s="288"/>
      <c r="L20" s="288"/>
      <c r="M20" s="288"/>
      <c r="N20" s="288"/>
      <c r="O20" s="288"/>
      <c r="P20" s="288"/>
      <c r="Q20" s="288"/>
      <c r="R20" s="288"/>
      <c r="S20" s="288"/>
      <c r="T20" s="288"/>
      <c r="U20" s="288"/>
      <c r="V20" s="289"/>
    </row>
    <row r="21" spans="1:22" s="88" customFormat="1" ht="75" x14ac:dyDescent="0.25">
      <c r="A21" s="103" t="s">
        <v>1</v>
      </c>
      <c r="B21" s="104" t="s">
        <v>2</v>
      </c>
      <c r="C21" s="104" t="s">
        <v>3</v>
      </c>
      <c r="D21" s="104" t="s">
        <v>4</v>
      </c>
      <c r="E21" s="104" t="s">
        <v>5</v>
      </c>
      <c r="F21" s="104" t="s">
        <v>6</v>
      </c>
      <c r="G21" s="104" t="s">
        <v>7</v>
      </c>
      <c r="H21" s="105" t="s">
        <v>8</v>
      </c>
      <c r="I21" s="106" t="s">
        <v>9</v>
      </c>
      <c r="J21" s="107" t="s">
        <v>10</v>
      </c>
      <c r="K21" s="108" t="s">
        <v>11</v>
      </c>
      <c r="L21" s="93" t="s">
        <v>12</v>
      </c>
      <c r="M21" s="104" t="s">
        <v>13</v>
      </c>
      <c r="N21" s="106" t="s">
        <v>9</v>
      </c>
      <c r="O21" s="107" t="s">
        <v>10</v>
      </c>
      <c r="P21" s="108" t="s">
        <v>11</v>
      </c>
      <c r="Q21" s="91" t="s">
        <v>14</v>
      </c>
      <c r="R21" s="89" t="s">
        <v>15</v>
      </c>
      <c r="S21" s="89" t="s">
        <v>16</v>
      </c>
      <c r="T21" s="89" t="s">
        <v>17</v>
      </c>
      <c r="U21" s="89" t="s">
        <v>18</v>
      </c>
      <c r="V21" s="102" t="s">
        <v>8</v>
      </c>
    </row>
    <row r="22" spans="1:22" x14ac:dyDescent="0.25">
      <c r="A22" s="98" t="s">
        <v>1586</v>
      </c>
      <c r="B22" s="109"/>
      <c r="C22" s="109">
        <v>2.92</v>
      </c>
      <c r="D22" s="109"/>
      <c r="E22" s="109"/>
      <c r="F22" s="109"/>
      <c r="G22" s="109"/>
      <c r="H22" s="111"/>
      <c r="I22" s="98"/>
      <c r="J22" s="109"/>
      <c r="K22" s="111"/>
      <c r="L22" s="98">
        <v>0.17</v>
      </c>
      <c r="M22" s="109">
        <v>0.17</v>
      </c>
      <c r="N22" s="109">
        <v>0.25</v>
      </c>
      <c r="O22" s="109">
        <v>1</v>
      </c>
      <c r="P22" s="111">
        <v>1.01</v>
      </c>
      <c r="Q22" s="112">
        <v>11</v>
      </c>
      <c r="R22" s="109">
        <v>8</v>
      </c>
      <c r="S22" s="109">
        <v>5</v>
      </c>
      <c r="T22" s="109">
        <v>11</v>
      </c>
      <c r="U22" s="109">
        <v>8.8000000000000007</v>
      </c>
      <c r="V22" s="111"/>
    </row>
    <row r="23" spans="1:22" ht="15.75" thickBot="1" x14ac:dyDescent="0.3">
      <c r="A23" s="98" t="s">
        <v>1587</v>
      </c>
      <c r="B23" s="109"/>
      <c r="C23" s="109">
        <v>1.25</v>
      </c>
      <c r="D23" s="109"/>
      <c r="E23" s="109"/>
      <c r="F23" s="109"/>
      <c r="G23" s="109"/>
      <c r="H23" s="111"/>
      <c r="I23" s="98"/>
      <c r="J23" s="109"/>
      <c r="K23" s="111"/>
      <c r="L23" s="96">
        <v>0.08</v>
      </c>
      <c r="M23" s="99">
        <v>0.08</v>
      </c>
      <c r="N23" s="109">
        <v>0.25</v>
      </c>
      <c r="O23" s="109">
        <v>1</v>
      </c>
      <c r="P23" s="111">
        <v>1.01</v>
      </c>
      <c r="Q23" s="101">
        <v>5</v>
      </c>
      <c r="R23" s="101">
        <v>6</v>
      </c>
      <c r="S23" s="99">
        <v>3</v>
      </c>
      <c r="T23" s="99">
        <v>3</v>
      </c>
      <c r="U23" s="99">
        <v>3.8</v>
      </c>
      <c r="V23" s="111"/>
    </row>
    <row r="24" spans="1:22" ht="15.75" thickBot="1" x14ac:dyDescent="0.3">
      <c r="A24" s="98" t="s">
        <v>1588</v>
      </c>
      <c r="B24" s="109"/>
      <c r="C24" s="121">
        <v>1.1659999999999999</v>
      </c>
      <c r="D24" s="109"/>
      <c r="E24" s="109"/>
      <c r="F24" s="109"/>
      <c r="G24" s="109"/>
      <c r="H24" s="111"/>
      <c r="I24" s="98"/>
      <c r="J24" s="109"/>
      <c r="K24" s="111"/>
      <c r="L24" s="94">
        <v>0.08</v>
      </c>
      <c r="M24" s="87">
        <v>0.08</v>
      </c>
      <c r="N24" s="109">
        <v>0.25</v>
      </c>
      <c r="O24" s="109">
        <v>1</v>
      </c>
      <c r="P24" s="111">
        <v>1.01</v>
      </c>
      <c r="Q24" s="101">
        <v>1</v>
      </c>
      <c r="R24" s="99">
        <v>5</v>
      </c>
      <c r="S24" s="99">
        <v>4</v>
      </c>
      <c r="T24" s="99">
        <v>4</v>
      </c>
      <c r="U24" s="99">
        <v>3.5</v>
      </c>
      <c r="V24" s="111"/>
    </row>
    <row r="25" spans="1:22" ht="15.75" thickBot="1" x14ac:dyDescent="0.3">
      <c r="A25" s="98" t="s">
        <v>1589</v>
      </c>
      <c r="B25" s="109"/>
      <c r="C25" s="121">
        <v>1.5</v>
      </c>
      <c r="D25" s="109"/>
      <c r="E25" s="109"/>
      <c r="F25" s="109"/>
      <c r="G25" s="109"/>
      <c r="H25" s="111"/>
      <c r="I25" s="98"/>
      <c r="J25" s="109"/>
      <c r="K25" s="111"/>
      <c r="L25" s="96">
        <v>0.05</v>
      </c>
      <c r="M25" s="99">
        <v>0.09</v>
      </c>
      <c r="N25" s="87">
        <v>0.25</v>
      </c>
      <c r="O25" s="87">
        <v>1</v>
      </c>
      <c r="P25" s="111">
        <v>1.01</v>
      </c>
      <c r="Q25" s="101">
        <v>5</v>
      </c>
      <c r="R25" s="99">
        <v>4</v>
      </c>
      <c r="S25" s="99">
        <v>7</v>
      </c>
      <c r="T25" s="99">
        <v>2</v>
      </c>
      <c r="U25" s="99">
        <v>4.5</v>
      </c>
      <c r="V25" s="111"/>
    </row>
    <row r="26" spans="1:22" x14ac:dyDescent="0.25">
      <c r="A26" s="98" t="s">
        <v>22</v>
      </c>
      <c r="B26" s="87">
        <v>0</v>
      </c>
      <c r="C26" s="87">
        <v>0</v>
      </c>
      <c r="D26" s="87">
        <v>0</v>
      </c>
      <c r="E26" s="87">
        <v>0</v>
      </c>
      <c r="F26" s="87">
        <v>0</v>
      </c>
      <c r="G26" s="87">
        <v>0</v>
      </c>
      <c r="H26" s="95">
        <v>0</v>
      </c>
      <c r="I26" s="94">
        <v>0</v>
      </c>
      <c r="J26" s="87">
        <v>1</v>
      </c>
      <c r="K26" s="95">
        <v>2</v>
      </c>
      <c r="L26" s="94">
        <v>0</v>
      </c>
      <c r="M26" s="87">
        <v>0</v>
      </c>
      <c r="N26" s="87">
        <v>0.25</v>
      </c>
      <c r="O26" s="87">
        <v>1</v>
      </c>
      <c r="P26" s="111">
        <v>1.01</v>
      </c>
      <c r="Q26" s="92">
        <v>0</v>
      </c>
      <c r="R26" s="87">
        <v>0</v>
      </c>
      <c r="S26" s="87">
        <v>0</v>
      </c>
      <c r="T26" s="87">
        <v>0</v>
      </c>
      <c r="U26" s="87">
        <v>0</v>
      </c>
      <c r="V26" s="95">
        <v>0</v>
      </c>
    </row>
    <row r="27" spans="1:22" x14ac:dyDescent="0.25">
      <c r="A27" s="98" t="s">
        <v>23</v>
      </c>
      <c r="B27" s="87">
        <v>4</v>
      </c>
      <c r="C27" s="87">
        <v>4</v>
      </c>
      <c r="D27" s="87">
        <v>0</v>
      </c>
      <c r="E27" s="87">
        <v>0</v>
      </c>
      <c r="F27" s="87">
        <v>0</v>
      </c>
      <c r="G27" s="87">
        <v>0</v>
      </c>
      <c r="H27" s="95">
        <v>0</v>
      </c>
      <c r="I27" s="94">
        <v>0</v>
      </c>
      <c r="J27" s="87">
        <v>1</v>
      </c>
      <c r="K27" s="95">
        <v>2</v>
      </c>
      <c r="L27" s="94">
        <v>0.5</v>
      </c>
      <c r="M27" s="87">
        <v>0.5</v>
      </c>
      <c r="N27" s="87">
        <v>0.25</v>
      </c>
      <c r="O27" s="87">
        <v>1</v>
      </c>
      <c r="P27" s="111">
        <v>1.01</v>
      </c>
      <c r="Q27" s="92">
        <v>4</v>
      </c>
      <c r="R27" s="87">
        <v>0</v>
      </c>
      <c r="S27" s="87">
        <v>0</v>
      </c>
      <c r="T27" s="87">
        <v>0</v>
      </c>
      <c r="U27" s="87">
        <v>1</v>
      </c>
      <c r="V27" s="95">
        <v>0</v>
      </c>
    </row>
    <row r="28" spans="1:22" x14ac:dyDescent="0.25">
      <c r="A28" s="98" t="s">
        <v>24</v>
      </c>
      <c r="B28" s="87">
        <v>2</v>
      </c>
      <c r="C28" s="87">
        <v>2</v>
      </c>
      <c r="D28" s="87">
        <v>0</v>
      </c>
      <c r="E28" s="87">
        <v>0</v>
      </c>
      <c r="F28" s="87">
        <v>0</v>
      </c>
      <c r="G28" s="87">
        <v>0</v>
      </c>
      <c r="H28" s="95">
        <v>0</v>
      </c>
      <c r="I28" s="94">
        <v>0</v>
      </c>
      <c r="J28" s="87">
        <v>1</v>
      </c>
      <c r="K28" s="95">
        <v>2</v>
      </c>
      <c r="L28" s="94">
        <v>0.25</v>
      </c>
      <c r="M28" s="87">
        <v>0.75</v>
      </c>
      <c r="N28" s="87">
        <v>0.25</v>
      </c>
      <c r="O28" s="87">
        <v>1</v>
      </c>
      <c r="P28" s="111">
        <v>1.01</v>
      </c>
      <c r="Q28" s="92">
        <v>6</v>
      </c>
      <c r="R28" s="87">
        <v>0</v>
      </c>
      <c r="S28" s="87">
        <v>0</v>
      </c>
      <c r="T28" s="87">
        <v>0</v>
      </c>
      <c r="U28" s="87">
        <v>1.5</v>
      </c>
      <c r="V28" s="95">
        <v>0</v>
      </c>
    </row>
    <row r="29" spans="1:22" x14ac:dyDescent="0.25">
      <c r="A29" s="98" t="s">
        <v>25</v>
      </c>
      <c r="B29" s="87">
        <v>5</v>
      </c>
      <c r="C29" s="87">
        <v>5</v>
      </c>
      <c r="D29" s="87">
        <v>0</v>
      </c>
      <c r="E29" s="87">
        <v>0</v>
      </c>
      <c r="F29" s="87">
        <v>0</v>
      </c>
      <c r="G29" s="87">
        <v>0</v>
      </c>
      <c r="H29" s="95">
        <v>0</v>
      </c>
      <c r="I29" s="94">
        <v>0</v>
      </c>
      <c r="J29" s="87">
        <v>1</v>
      </c>
      <c r="K29" s="95">
        <v>2</v>
      </c>
      <c r="L29" s="94">
        <v>0.63</v>
      </c>
      <c r="M29" s="87">
        <v>0.5</v>
      </c>
      <c r="N29" s="87">
        <v>0.25</v>
      </c>
      <c r="O29" s="87">
        <v>1</v>
      </c>
      <c r="P29" s="111">
        <v>1.01</v>
      </c>
      <c r="Q29" s="92">
        <v>6</v>
      </c>
      <c r="R29" s="87">
        <v>5</v>
      </c>
      <c r="S29" s="87">
        <v>0</v>
      </c>
      <c r="T29" s="87">
        <v>0</v>
      </c>
      <c r="U29" s="87">
        <v>2.8</v>
      </c>
      <c r="V29" s="95">
        <v>0</v>
      </c>
    </row>
    <row r="30" spans="1:22" x14ac:dyDescent="0.25">
      <c r="A30" s="98" t="s">
        <v>26</v>
      </c>
      <c r="B30" s="87">
        <v>5</v>
      </c>
      <c r="C30" s="87">
        <v>5</v>
      </c>
      <c r="D30" s="87">
        <v>0</v>
      </c>
      <c r="E30" s="87">
        <v>0</v>
      </c>
      <c r="F30" s="87">
        <v>0</v>
      </c>
      <c r="G30" s="87">
        <v>0</v>
      </c>
      <c r="H30" s="95">
        <v>0</v>
      </c>
      <c r="I30" s="94">
        <v>0</v>
      </c>
      <c r="J30" s="87">
        <v>1</v>
      </c>
      <c r="K30" s="95">
        <v>2</v>
      </c>
      <c r="L30" s="94">
        <v>0.63</v>
      </c>
      <c r="M30" s="87">
        <v>0.31</v>
      </c>
      <c r="N30" s="87">
        <v>0.25</v>
      </c>
      <c r="O30" s="87">
        <v>1</v>
      </c>
      <c r="P30" s="111">
        <v>1.01</v>
      </c>
      <c r="Q30" s="92">
        <v>6</v>
      </c>
      <c r="R30" s="87">
        <v>10</v>
      </c>
      <c r="S30" s="87">
        <v>0</v>
      </c>
      <c r="T30" s="87">
        <v>0</v>
      </c>
      <c r="U30" s="87">
        <v>4</v>
      </c>
      <c r="V30" s="95">
        <v>0</v>
      </c>
    </row>
    <row r="31" spans="1:22" x14ac:dyDescent="0.25">
      <c r="A31" s="98" t="s">
        <v>27</v>
      </c>
      <c r="B31" s="87">
        <v>0</v>
      </c>
      <c r="C31" s="87">
        <v>0</v>
      </c>
      <c r="D31" s="87">
        <v>0</v>
      </c>
      <c r="E31" s="87">
        <v>0</v>
      </c>
      <c r="F31" s="87">
        <v>0</v>
      </c>
      <c r="G31" s="87">
        <v>0</v>
      </c>
      <c r="H31" s="95">
        <v>0</v>
      </c>
      <c r="I31" s="94">
        <v>0</v>
      </c>
      <c r="J31" s="87">
        <v>1</v>
      </c>
      <c r="K31" s="95">
        <v>2</v>
      </c>
      <c r="L31" s="94">
        <v>0</v>
      </c>
      <c r="M31" s="87">
        <v>0.28000000000000003</v>
      </c>
      <c r="N31" s="87">
        <v>0.25</v>
      </c>
      <c r="O31" s="87">
        <v>1</v>
      </c>
      <c r="P31" s="111">
        <v>1.01</v>
      </c>
      <c r="Q31" s="92">
        <v>6</v>
      </c>
      <c r="R31" s="87">
        <v>10</v>
      </c>
      <c r="S31" s="87">
        <v>0</v>
      </c>
      <c r="T31" s="87">
        <v>0</v>
      </c>
      <c r="U31" s="87">
        <v>4</v>
      </c>
      <c r="V31" s="95">
        <v>0</v>
      </c>
    </row>
    <row r="32" spans="1:22" x14ac:dyDescent="0.25">
      <c r="A32" s="98" t="s">
        <v>28</v>
      </c>
      <c r="B32" s="87">
        <v>2</v>
      </c>
      <c r="C32" s="87">
        <v>2</v>
      </c>
      <c r="D32" s="87">
        <v>0</v>
      </c>
      <c r="E32" s="87">
        <v>0</v>
      </c>
      <c r="F32" s="87">
        <v>0</v>
      </c>
      <c r="G32" s="87">
        <v>0</v>
      </c>
      <c r="H32" s="95">
        <v>0</v>
      </c>
      <c r="I32" s="94">
        <v>0</v>
      </c>
      <c r="J32" s="87">
        <v>1</v>
      </c>
      <c r="K32" s="95">
        <v>2</v>
      </c>
      <c r="L32" s="94">
        <v>0.25</v>
      </c>
      <c r="M32" s="87">
        <v>0.15</v>
      </c>
      <c r="N32" s="87">
        <v>0.25</v>
      </c>
      <c r="O32" s="87">
        <v>1</v>
      </c>
      <c r="P32" s="111">
        <v>1.01</v>
      </c>
      <c r="Q32" s="92">
        <v>5</v>
      </c>
      <c r="R32" s="87">
        <v>10</v>
      </c>
      <c r="S32" s="87">
        <v>2</v>
      </c>
      <c r="T32" s="87">
        <v>0</v>
      </c>
      <c r="U32" s="87">
        <v>4.3</v>
      </c>
      <c r="V32" s="95">
        <v>0</v>
      </c>
    </row>
    <row r="33" spans="1:22" x14ac:dyDescent="0.25">
      <c r="A33" s="98" t="s">
        <v>29</v>
      </c>
      <c r="B33" s="87">
        <v>0</v>
      </c>
      <c r="C33" s="87">
        <v>0</v>
      </c>
      <c r="D33" s="87">
        <v>0</v>
      </c>
      <c r="E33" s="87">
        <v>0</v>
      </c>
      <c r="F33" s="87">
        <v>0</v>
      </c>
      <c r="G33" s="87">
        <v>0</v>
      </c>
      <c r="H33" s="95">
        <v>0</v>
      </c>
      <c r="I33" s="94">
        <v>0</v>
      </c>
      <c r="J33" s="87">
        <v>1</v>
      </c>
      <c r="K33" s="95">
        <v>2</v>
      </c>
      <c r="L33" s="94">
        <v>0</v>
      </c>
      <c r="M33" s="87">
        <v>0.13</v>
      </c>
      <c r="N33" s="87">
        <v>0.25</v>
      </c>
      <c r="O33" s="87">
        <v>1</v>
      </c>
      <c r="P33" s="111">
        <v>1.01</v>
      </c>
      <c r="Q33" s="92">
        <v>5</v>
      </c>
      <c r="R33" s="87">
        <v>10</v>
      </c>
      <c r="S33" s="87">
        <v>2</v>
      </c>
      <c r="T33" s="87">
        <v>0</v>
      </c>
      <c r="U33" s="87">
        <v>4.3</v>
      </c>
      <c r="V33" s="95">
        <v>0</v>
      </c>
    </row>
    <row r="34" spans="1:22" x14ac:dyDescent="0.25">
      <c r="A34" s="98" t="s">
        <v>30</v>
      </c>
      <c r="B34" s="87">
        <v>1</v>
      </c>
      <c r="C34" s="87">
        <v>1</v>
      </c>
      <c r="D34" s="87">
        <v>0</v>
      </c>
      <c r="E34" s="87">
        <v>0</v>
      </c>
      <c r="F34" s="87">
        <v>0</v>
      </c>
      <c r="G34" s="87">
        <v>0</v>
      </c>
      <c r="H34" s="95">
        <v>0</v>
      </c>
      <c r="I34" s="94">
        <v>0</v>
      </c>
      <c r="J34" s="87">
        <v>1</v>
      </c>
      <c r="K34" s="95">
        <v>2</v>
      </c>
      <c r="L34" s="113">
        <v>0.04</v>
      </c>
      <c r="M34" s="114">
        <v>0.11</v>
      </c>
      <c r="N34" s="87">
        <v>0.25</v>
      </c>
      <c r="O34" s="87">
        <v>1</v>
      </c>
      <c r="P34" s="111">
        <v>1.01</v>
      </c>
      <c r="Q34" s="92">
        <v>5</v>
      </c>
      <c r="R34" s="87">
        <v>10</v>
      </c>
      <c r="S34" s="87">
        <v>3</v>
      </c>
      <c r="T34" s="87">
        <v>0</v>
      </c>
      <c r="U34" s="87">
        <v>4.5</v>
      </c>
      <c r="V34" s="95">
        <v>0</v>
      </c>
    </row>
    <row r="35" spans="1:22" x14ac:dyDescent="0.25">
      <c r="A35" s="98" t="s">
        <v>31</v>
      </c>
      <c r="B35" s="87">
        <v>4</v>
      </c>
      <c r="C35" s="87">
        <v>4</v>
      </c>
      <c r="D35" s="87">
        <v>0</v>
      </c>
      <c r="E35" s="87">
        <v>0</v>
      </c>
      <c r="F35" s="87">
        <v>0</v>
      </c>
      <c r="G35" s="87">
        <v>0</v>
      </c>
      <c r="H35" s="95">
        <v>0</v>
      </c>
      <c r="I35" s="94">
        <v>0</v>
      </c>
      <c r="J35" s="87">
        <v>1</v>
      </c>
      <c r="K35" s="95">
        <v>2</v>
      </c>
      <c r="L35" s="94">
        <v>0.15</v>
      </c>
      <c r="M35" s="87">
        <v>0.12</v>
      </c>
      <c r="N35" s="87">
        <v>0.25</v>
      </c>
      <c r="O35" s="87">
        <v>1</v>
      </c>
      <c r="P35" s="111">
        <v>1.01</v>
      </c>
      <c r="Q35" s="92">
        <v>5</v>
      </c>
      <c r="R35" s="87">
        <v>10</v>
      </c>
      <c r="S35" s="87">
        <v>3</v>
      </c>
      <c r="T35" s="87">
        <v>4</v>
      </c>
      <c r="U35" s="87">
        <v>5.5</v>
      </c>
      <c r="V35" s="95">
        <v>0</v>
      </c>
    </row>
    <row r="36" spans="1:22" x14ac:dyDescent="0.25">
      <c r="A36" s="98" t="s">
        <v>32</v>
      </c>
      <c r="B36" s="87">
        <v>4</v>
      </c>
      <c r="C36" s="87">
        <v>4</v>
      </c>
      <c r="D36" s="87">
        <v>0</v>
      </c>
      <c r="E36" s="87">
        <v>0</v>
      </c>
      <c r="F36" s="87">
        <v>0</v>
      </c>
      <c r="G36" s="87">
        <v>0</v>
      </c>
      <c r="H36" s="95">
        <v>0</v>
      </c>
      <c r="I36" s="94">
        <v>0</v>
      </c>
      <c r="J36" s="87">
        <v>1</v>
      </c>
      <c r="K36" s="95">
        <v>2</v>
      </c>
      <c r="L36" s="94">
        <v>0.15</v>
      </c>
      <c r="M36" s="87">
        <v>0.11</v>
      </c>
      <c r="N36" s="87">
        <v>0.25</v>
      </c>
      <c r="O36" s="87">
        <v>1</v>
      </c>
      <c r="P36" s="111">
        <v>1.01</v>
      </c>
      <c r="Q36" s="92">
        <v>4</v>
      </c>
      <c r="R36" s="87">
        <v>10</v>
      </c>
      <c r="S36" s="87">
        <v>2</v>
      </c>
      <c r="T36" s="87">
        <v>8</v>
      </c>
      <c r="U36" s="87">
        <v>6</v>
      </c>
      <c r="V36" s="95">
        <v>0</v>
      </c>
    </row>
    <row r="37" spans="1:22" ht="15.75" thickBot="1" x14ac:dyDescent="0.3">
      <c r="A37" s="98" t="s">
        <v>33</v>
      </c>
      <c r="B37" s="99">
        <v>4</v>
      </c>
      <c r="C37" s="99">
        <v>4</v>
      </c>
      <c r="D37" s="99">
        <v>0</v>
      </c>
      <c r="E37" s="99">
        <v>0</v>
      </c>
      <c r="F37" s="99">
        <v>0</v>
      </c>
      <c r="G37" s="99">
        <v>0</v>
      </c>
      <c r="H37" s="97">
        <v>0</v>
      </c>
      <c r="I37" s="96">
        <v>0</v>
      </c>
      <c r="J37" s="99">
        <v>1</v>
      </c>
      <c r="K37" s="97">
        <v>2</v>
      </c>
      <c r="L37" s="96">
        <v>0.13</v>
      </c>
      <c r="M37" s="99">
        <v>0.12</v>
      </c>
      <c r="N37" s="87">
        <v>0.25</v>
      </c>
      <c r="O37" s="87">
        <v>1</v>
      </c>
      <c r="P37" s="111">
        <v>1.01</v>
      </c>
      <c r="Q37" s="101">
        <v>4</v>
      </c>
      <c r="R37" s="99">
        <v>10</v>
      </c>
      <c r="S37" s="99">
        <v>2</v>
      </c>
      <c r="T37" s="99">
        <v>12</v>
      </c>
      <c r="U37" s="99">
        <v>7</v>
      </c>
      <c r="V37" s="97">
        <v>0</v>
      </c>
    </row>
  </sheetData>
  <mergeCells count="2">
    <mergeCell ref="A1:V1"/>
    <mergeCell ref="A20:V20"/>
  </mergeCells>
  <phoneticPr fontId="22" type="noConversion"/>
  <conditionalFormatting sqref="L3:M3">
    <cfRule type="iconSet" priority="8">
      <iconSet iconSet="3Symbols" reverse="1">
        <cfvo type="percent" val="0"/>
        <cfvo type="num" val="0.26"/>
        <cfvo type="num" val="1"/>
      </iconSet>
    </cfRule>
  </conditionalFormatting>
  <conditionalFormatting sqref="L4:M4">
    <cfRule type="iconSet" priority="10">
      <iconSet iconSet="3Symbols" reverse="1">
        <cfvo type="percent" val="0"/>
        <cfvo type="num" val="0.26"/>
        <cfvo type="num" val="1"/>
      </iconSet>
    </cfRule>
  </conditionalFormatting>
  <conditionalFormatting sqref="L5:M5">
    <cfRule type="iconSet" priority="6">
      <iconSet iconSet="3Symbols" reverse="1">
        <cfvo type="percent" val="0"/>
        <cfvo type="num" val="0.26"/>
        <cfvo type="num" val="1"/>
      </iconSet>
    </cfRule>
  </conditionalFormatting>
  <conditionalFormatting sqref="L6:M6">
    <cfRule type="iconSet" priority="3">
      <iconSet iconSet="3Symbols" reverse="1">
        <cfvo type="percent" val="0"/>
        <cfvo type="num" val="0.26"/>
        <cfvo type="num" val="1"/>
      </iconSet>
    </cfRule>
  </conditionalFormatting>
  <conditionalFormatting sqref="L7:M7">
    <cfRule type="iconSet" priority="11">
      <iconSet iconSet="3Symbols" reverse="1">
        <cfvo type="percent" val="0"/>
        <cfvo type="num" val="0.26"/>
        <cfvo type="num" val="1"/>
      </iconSet>
    </cfRule>
  </conditionalFormatting>
  <conditionalFormatting sqref="L8:M16 L27:M35 L18:M18 L37:M37">
    <cfRule type="iconSet" priority="13">
      <iconSet iconSet="3Symbols" reverse="1">
        <cfvo type="percent" val="0"/>
        <cfvo type="num" val="0.26"/>
        <cfvo type="num" val="1"/>
      </iconSet>
    </cfRule>
  </conditionalFormatting>
  <conditionalFormatting sqref="L17:M17">
    <cfRule type="iconSet" priority="2">
      <iconSet iconSet="3Symbols" reverse="1">
        <cfvo type="percent" val="0"/>
        <cfvo type="num" val="0.26"/>
        <cfvo type="num" val="1"/>
      </iconSet>
    </cfRule>
  </conditionalFormatting>
  <conditionalFormatting sqref="L22:M22">
    <cfRule type="iconSet" priority="7">
      <iconSet iconSet="3Symbols" reverse="1">
        <cfvo type="percent" val="0"/>
        <cfvo type="num" val="0.26"/>
        <cfvo type="num" val="1"/>
      </iconSet>
    </cfRule>
  </conditionalFormatting>
  <conditionalFormatting sqref="L23:M23">
    <cfRule type="iconSet" priority="9">
      <iconSet iconSet="3Symbols" reverse="1">
        <cfvo type="percent" val="0"/>
        <cfvo type="num" val="0.26"/>
        <cfvo type="num" val="1"/>
      </iconSet>
    </cfRule>
  </conditionalFormatting>
  <conditionalFormatting sqref="L24:M24">
    <cfRule type="iconSet" priority="5">
      <iconSet iconSet="3Symbols" reverse="1">
        <cfvo type="percent" val="0"/>
        <cfvo type="num" val="0.26"/>
        <cfvo type="num" val="1"/>
      </iconSet>
    </cfRule>
  </conditionalFormatting>
  <conditionalFormatting sqref="L25:M25">
    <cfRule type="iconSet" priority="4">
      <iconSet iconSet="3Symbols" reverse="1">
        <cfvo type="percent" val="0"/>
        <cfvo type="num" val="0.26"/>
        <cfvo type="num" val="1"/>
      </iconSet>
    </cfRule>
  </conditionalFormatting>
  <conditionalFormatting sqref="L26:M26">
    <cfRule type="iconSet" priority="12">
      <iconSet iconSet="3Symbols" reverse="1">
        <cfvo type="percent" val="0"/>
        <cfvo type="num" val="0.26"/>
        <cfvo type="num" val="1"/>
      </iconSet>
    </cfRule>
  </conditionalFormatting>
  <conditionalFormatting sqref="L36:M36">
    <cfRule type="iconSet" priority="1">
      <iconSet iconSet="3Symbols" reverse="1">
        <cfvo type="percent" val="0"/>
        <cfvo type="num" val="0.26"/>
        <cfvo type="num" val="1"/>
      </iconSet>
    </cfRule>
  </conditionalFormatting>
  <pageMargins left="0.7" right="0.7" top="0.75" bottom="0.75" header="0.3" footer="0.3"/>
  <pageSetup orientation="portrait" r:id="rId1"/>
  <customProperties>
    <customPr name="PolyworksSheetId" r:id="rId2"/>
  </customProperties>
  <drawing r:id="rId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B2:O15"/>
  <sheetViews>
    <sheetView topLeftCell="M9" zoomScaleNormal="100" workbookViewId="0">
      <selection activeCell="M17" sqref="M17"/>
    </sheetView>
  </sheetViews>
  <sheetFormatPr defaultRowHeight="15" x14ac:dyDescent="0.25"/>
  <cols>
    <col min="1" max="1" width="12.28515625" customWidth="1"/>
    <col min="11" max="11" width="16.5703125" bestFit="1" customWidth="1"/>
    <col min="12" max="12" width="17.85546875" bestFit="1" customWidth="1"/>
    <col min="13" max="13" width="16.42578125" bestFit="1" customWidth="1"/>
    <col min="14" max="14" width="5.140625" bestFit="1" customWidth="1"/>
    <col min="15" max="15" width="11.28515625" bestFit="1" customWidth="1"/>
    <col min="16" max="16" width="5.140625" customWidth="1"/>
    <col min="17" max="17" width="16.28515625" bestFit="1" customWidth="1"/>
    <col min="18" max="18" width="10.7109375" bestFit="1" customWidth="1"/>
  </cols>
  <sheetData>
    <row r="2" spans="2:15" ht="15.75" thickBot="1" x14ac:dyDescent="0.3">
      <c r="K2" s="73" t="s">
        <v>45</v>
      </c>
      <c r="L2" t="s">
        <v>1581</v>
      </c>
    </row>
    <row r="3" spans="2:15" ht="30" x14ac:dyDescent="0.25">
      <c r="C3" s="116" t="s">
        <v>0</v>
      </c>
    </row>
    <row r="4" spans="2:15" ht="90" x14ac:dyDescent="0.25">
      <c r="C4" s="91" t="s">
        <v>14</v>
      </c>
      <c r="D4" s="89" t="s">
        <v>15</v>
      </c>
      <c r="E4" s="89" t="s">
        <v>16</v>
      </c>
      <c r="F4" s="89" t="s">
        <v>17</v>
      </c>
      <c r="G4" s="89" t="s">
        <v>18</v>
      </c>
      <c r="K4" s="73" t="s">
        <v>1590</v>
      </c>
      <c r="L4" s="73" t="s">
        <v>1582</v>
      </c>
    </row>
    <row r="5" spans="2:15" x14ac:dyDescent="0.25">
      <c r="B5">
        <v>2019</v>
      </c>
      <c r="C5" s="112">
        <v>44</v>
      </c>
      <c r="D5" s="109">
        <v>45</v>
      </c>
      <c r="E5" s="109">
        <v>54</v>
      </c>
      <c r="F5" s="109">
        <v>39</v>
      </c>
      <c r="G5" s="109">
        <v>45.5</v>
      </c>
      <c r="H5" t="s">
        <v>1591</v>
      </c>
      <c r="K5" s="73" t="s">
        <v>1583</v>
      </c>
      <c r="L5" t="s">
        <v>89</v>
      </c>
      <c r="M5" t="s">
        <v>100</v>
      </c>
      <c r="N5" t="s">
        <v>209</v>
      </c>
      <c r="O5" t="s">
        <v>1585</v>
      </c>
    </row>
    <row r="6" spans="2:15" ht="15.75" thickBot="1" x14ac:dyDescent="0.3">
      <c r="B6">
        <v>2020</v>
      </c>
      <c r="C6" s="101">
        <v>24</v>
      </c>
      <c r="D6" s="99">
        <v>16</v>
      </c>
      <c r="E6" s="99">
        <v>24</v>
      </c>
      <c r="F6" s="99">
        <v>29</v>
      </c>
      <c r="G6" s="99">
        <v>23.3</v>
      </c>
      <c r="H6" t="s">
        <v>1591</v>
      </c>
      <c r="K6" s="74" t="s">
        <v>157</v>
      </c>
      <c r="L6">
        <v>1</v>
      </c>
      <c r="O6">
        <v>1</v>
      </c>
    </row>
    <row r="7" spans="2:15" x14ac:dyDescent="0.25">
      <c r="B7">
        <v>2020</v>
      </c>
      <c r="C7">
        <v>21</v>
      </c>
      <c r="D7">
        <v>12</v>
      </c>
      <c r="E7">
        <v>19</v>
      </c>
      <c r="F7">
        <v>26</v>
      </c>
      <c r="H7" t="s">
        <v>1592</v>
      </c>
      <c r="K7" s="74" t="s">
        <v>96</v>
      </c>
      <c r="L7">
        <v>15</v>
      </c>
      <c r="M7">
        <v>4</v>
      </c>
      <c r="N7">
        <v>7</v>
      </c>
      <c r="O7">
        <v>26</v>
      </c>
    </row>
    <row r="8" spans="2:15" x14ac:dyDescent="0.25">
      <c r="B8">
        <v>2021</v>
      </c>
      <c r="C8">
        <v>19</v>
      </c>
      <c r="D8">
        <v>9</v>
      </c>
      <c r="E8">
        <v>10</v>
      </c>
      <c r="H8" t="s">
        <v>1591</v>
      </c>
      <c r="K8" s="74" t="s">
        <v>113</v>
      </c>
      <c r="L8">
        <v>143</v>
      </c>
      <c r="M8">
        <v>33</v>
      </c>
      <c r="O8">
        <v>176</v>
      </c>
    </row>
    <row r="9" spans="2:15" ht="15.75" thickBot="1" x14ac:dyDescent="0.3">
      <c r="B9">
        <v>2021</v>
      </c>
      <c r="C9">
        <v>17</v>
      </c>
      <c r="D9">
        <v>8</v>
      </c>
      <c r="E9">
        <v>4</v>
      </c>
      <c r="H9" t="s">
        <v>1592</v>
      </c>
      <c r="K9" s="74" t="s">
        <v>296</v>
      </c>
      <c r="L9">
        <v>1</v>
      </c>
      <c r="O9">
        <v>1</v>
      </c>
    </row>
    <row r="10" spans="2:15" ht="15" customHeight="1" x14ac:dyDescent="0.25">
      <c r="B10" s="117"/>
      <c r="K10" s="74" t="s">
        <v>175</v>
      </c>
      <c r="L10">
        <v>1</v>
      </c>
      <c r="O10">
        <v>1</v>
      </c>
    </row>
    <row r="11" spans="2:15" ht="15.75" thickBot="1" x14ac:dyDescent="0.3">
      <c r="K11" s="74" t="s">
        <v>104</v>
      </c>
      <c r="L11">
        <v>1</v>
      </c>
      <c r="O11">
        <v>1</v>
      </c>
    </row>
    <row r="12" spans="2:15" ht="30" x14ac:dyDescent="0.25">
      <c r="C12" s="116" t="s">
        <v>34</v>
      </c>
      <c r="K12" s="74" t="s">
        <v>92</v>
      </c>
      <c r="L12">
        <v>2</v>
      </c>
      <c r="O12">
        <v>2</v>
      </c>
    </row>
    <row r="13" spans="2:15" ht="90" x14ac:dyDescent="0.25">
      <c r="C13" s="91" t="s">
        <v>14</v>
      </c>
      <c r="D13" s="89" t="s">
        <v>15</v>
      </c>
      <c r="E13" s="89" t="s">
        <v>16</v>
      </c>
      <c r="F13" s="89" t="s">
        <v>17</v>
      </c>
      <c r="G13" s="89" t="s">
        <v>18</v>
      </c>
      <c r="H13" s="118" t="s">
        <v>1593</v>
      </c>
      <c r="K13" s="74" t="s">
        <v>101</v>
      </c>
      <c r="L13">
        <v>2</v>
      </c>
      <c r="M13">
        <v>1</v>
      </c>
      <c r="O13">
        <v>3</v>
      </c>
    </row>
    <row r="14" spans="2:15" x14ac:dyDescent="0.25">
      <c r="B14">
        <v>2019</v>
      </c>
      <c r="C14" s="112">
        <v>11</v>
      </c>
      <c r="D14" s="109">
        <v>8</v>
      </c>
      <c r="E14" s="109">
        <v>5</v>
      </c>
      <c r="F14" s="109">
        <v>11</v>
      </c>
      <c r="G14" s="109">
        <v>8.8000000000000007</v>
      </c>
      <c r="K14" s="74" t="s">
        <v>1585</v>
      </c>
      <c r="L14">
        <v>166</v>
      </c>
      <c r="M14">
        <v>38</v>
      </c>
      <c r="N14">
        <v>7</v>
      </c>
      <c r="O14">
        <v>211</v>
      </c>
    </row>
    <row r="15" spans="2:15" ht="15.75" thickBot="1" x14ac:dyDescent="0.3">
      <c r="B15">
        <v>2020</v>
      </c>
      <c r="C15" s="101">
        <v>5</v>
      </c>
      <c r="D15" s="101">
        <v>6</v>
      </c>
      <c r="E15" s="99">
        <v>3</v>
      </c>
      <c r="F15" s="99">
        <v>3</v>
      </c>
      <c r="G15" s="99">
        <v>3.8</v>
      </c>
    </row>
  </sheetData>
  <pageMargins left="0.7" right="0.7" top="0.75" bottom="0.75" header="0.3" footer="0.3"/>
  <pageSetup orientation="portrait" r:id="rId2"/>
  <customProperties>
    <customPr name="PolyworksSheetId" r:id="rId3"/>
  </customProperties>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A024D-155A-40DB-8C81-718F4D1C4141}">
  <sheetPr>
    <tabColor rgb="FF92D050"/>
  </sheetPr>
  <dimension ref="E1:F30"/>
  <sheetViews>
    <sheetView zoomScale="85" zoomScaleNormal="85" workbookViewId="0">
      <selection activeCell="B27" sqref="B27"/>
    </sheetView>
  </sheetViews>
  <sheetFormatPr defaultRowHeight="15" x14ac:dyDescent="0.25"/>
  <cols>
    <col min="1" max="4" width="31" customWidth="1"/>
    <col min="5" max="5" width="21.85546875" style="132" bestFit="1" customWidth="1"/>
    <col min="6" max="6" width="17.28515625" bestFit="1" customWidth="1"/>
    <col min="7" max="7" width="21.85546875" customWidth="1"/>
    <col min="8" max="8" width="9" bestFit="1" customWidth="1"/>
    <col min="9" max="9" width="8" bestFit="1" customWidth="1"/>
    <col min="10" max="10" width="18" bestFit="1" customWidth="1"/>
    <col min="11" max="11" width="11.28515625" bestFit="1" customWidth="1"/>
    <col min="12" max="12" width="7" bestFit="1" customWidth="1"/>
    <col min="13" max="13" width="10.7109375" bestFit="1" customWidth="1"/>
    <col min="14" max="14" width="7.7109375" bestFit="1" customWidth="1"/>
    <col min="15" max="15" width="22.5703125" bestFit="1" customWidth="1"/>
    <col min="16" max="16" width="9.28515625" bestFit="1" customWidth="1"/>
    <col min="17" max="17" width="15.85546875" bestFit="1" customWidth="1"/>
    <col min="18" max="18" width="18" bestFit="1" customWidth="1"/>
    <col min="19" max="19" width="11.28515625" bestFit="1" customWidth="1"/>
    <col min="20" max="20" width="12.7109375" bestFit="1" customWidth="1"/>
    <col min="21" max="21" width="7.85546875" bestFit="1" customWidth="1"/>
    <col min="22" max="22" width="6.42578125" bestFit="1" customWidth="1"/>
    <col min="23" max="23" width="11.7109375" bestFit="1" customWidth="1"/>
    <col min="24" max="24" width="12.5703125" bestFit="1" customWidth="1"/>
    <col min="25" max="26" width="9" bestFit="1" customWidth="1"/>
    <col min="27" max="27" width="17.28515625" bestFit="1" customWidth="1"/>
    <col min="28" max="29" width="14.28515625" bestFit="1" customWidth="1"/>
    <col min="30" max="30" width="7" bestFit="1" customWidth="1"/>
    <col min="31" max="31" width="10.7109375" bestFit="1" customWidth="1"/>
    <col min="32" max="32" width="16.7109375" bestFit="1" customWidth="1"/>
    <col min="33" max="33" width="12.7109375" bestFit="1" customWidth="1"/>
    <col min="34" max="34" width="10.5703125" bestFit="1" customWidth="1"/>
    <col min="35" max="35" width="7.85546875" bestFit="1" customWidth="1"/>
    <col min="36" max="36" width="6.42578125" bestFit="1" customWidth="1"/>
    <col min="37" max="37" width="5.140625" bestFit="1" customWidth="1"/>
    <col min="38" max="38" width="11.7109375" bestFit="1" customWidth="1"/>
    <col min="39" max="39" width="12.5703125" bestFit="1" customWidth="1"/>
    <col min="41" max="41" width="10.7109375" bestFit="1" customWidth="1"/>
    <col min="42" max="43" width="9" bestFit="1" customWidth="1"/>
    <col min="44" max="44" width="17.28515625" bestFit="1" customWidth="1"/>
    <col min="45" max="45" width="14.28515625" bestFit="1" customWidth="1"/>
    <col min="46" max="46" width="24.42578125" bestFit="1" customWidth="1"/>
    <col min="47" max="47" width="11.85546875" bestFit="1" customWidth="1"/>
    <col min="48" max="48" width="16.140625" bestFit="1" customWidth="1"/>
    <col min="49" max="49" width="14.28515625" bestFit="1" customWidth="1"/>
    <col min="50" max="50" width="7" bestFit="1" customWidth="1"/>
    <col min="51" max="51" width="10.7109375" bestFit="1" customWidth="1"/>
  </cols>
  <sheetData>
    <row r="1" spans="5:6" x14ac:dyDescent="0.25">
      <c r="E1" s="73" t="s">
        <v>51</v>
      </c>
      <c r="F1" t="s">
        <v>1581</v>
      </c>
    </row>
    <row r="2" spans="5:6" x14ac:dyDescent="0.25">
      <c r="E2" s="73" t="s">
        <v>45</v>
      </c>
      <c r="F2" t="s">
        <v>1581</v>
      </c>
    </row>
    <row r="3" spans="5:6" x14ac:dyDescent="0.25">
      <c r="E3" s="73" t="s">
        <v>44</v>
      </c>
      <c r="F3" t="s">
        <v>87</v>
      </c>
    </row>
    <row r="5" spans="5:6" x14ac:dyDescent="0.25">
      <c r="E5" s="131" t="s">
        <v>1583</v>
      </c>
    </row>
    <row r="6" spans="5:6" x14ac:dyDescent="0.25">
      <c r="E6" s="132" t="s">
        <v>1585</v>
      </c>
    </row>
    <row r="7" spans="5:6" x14ac:dyDescent="0.25">
      <c r="E7"/>
    </row>
    <row r="8" spans="5:6" x14ac:dyDescent="0.25">
      <c r="E8"/>
    </row>
    <row r="9" spans="5:6" x14ac:dyDescent="0.25">
      <c r="E9"/>
    </row>
    <row r="10" spans="5:6" x14ac:dyDescent="0.25">
      <c r="E10"/>
    </row>
    <row r="11" spans="5:6" x14ac:dyDescent="0.25">
      <c r="E11"/>
    </row>
    <row r="12" spans="5:6" x14ac:dyDescent="0.25">
      <c r="E12"/>
    </row>
    <row r="13" spans="5:6" x14ac:dyDescent="0.25">
      <c r="E13"/>
    </row>
    <row r="14" spans="5:6" x14ac:dyDescent="0.25">
      <c r="E14"/>
    </row>
    <row r="15" spans="5:6" x14ac:dyDescent="0.25">
      <c r="E15"/>
    </row>
    <row r="16" spans="5:6" x14ac:dyDescent="0.25">
      <c r="E16"/>
    </row>
    <row r="17" spans="5:5" x14ac:dyDescent="0.25">
      <c r="E17"/>
    </row>
    <row r="18" spans="5:5" x14ac:dyDescent="0.25">
      <c r="E18"/>
    </row>
    <row r="19" spans="5:5" x14ac:dyDescent="0.25">
      <c r="E19"/>
    </row>
    <row r="20" spans="5:5" x14ac:dyDescent="0.25">
      <c r="E20"/>
    </row>
    <row r="21" spans="5:5" x14ac:dyDescent="0.25">
      <c r="E21"/>
    </row>
    <row r="22" spans="5:5" x14ac:dyDescent="0.25">
      <c r="E22"/>
    </row>
    <row r="23" spans="5:5" x14ac:dyDescent="0.25">
      <c r="E23"/>
    </row>
    <row r="24" spans="5:5" x14ac:dyDescent="0.25">
      <c r="E24"/>
    </row>
    <row r="25" spans="5:5" x14ac:dyDescent="0.25">
      <c r="E25"/>
    </row>
    <row r="26" spans="5:5" x14ac:dyDescent="0.25">
      <c r="E26"/>
    </row>
    <row r="27" spans="5:5" x14ac:dyDescent="0.25">
      <c r="E27"/>
    </row>
    <row r="28" spans="5:5" x14ac:dyDescent="0.25">
      <c r="E28"/>
    </row>
    <row r="29" spans="5:5" x14ac:dyDescent="0.25">
      <c r="E29"/>
    </row>
    <row r="30" spans="5:5" x14ac:dyDescent="0.25">
      <c r="E30"/>
    </row>
  </sheetData>
  <pageMargins left="0.7" right="0.7" top="0.75" bottom="0.75" header="0.3" footer="0.3"/>
  <customProperties>
    <customPr name="PolyworksSheetId" r:id="rId2"/>
  </customProperties>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D76DC-46C8-45DD-9F58-FA472FF4A4BF}">
  <dimension ref="A1:V35"/>
  <sheetViews>
    <sheetView topLeftCell="A29" zoomScale="85" zoomScaleNormal="85" workbookViewId="0">
      <selection activeCell="V45" sqref="V45"/>
    </sheetView>
  </sheetViews>
  <sheetFormatPr defaultRowHeight="15" x14ac:dyDescent="0.25"/>
  <cols>
    <col min="1" max="8" width="11.28515625" customWidth="1"/>
    <col min="9" max="11" width="7.28515625" customWidth="1"/>
    <col min="12" max="13" width="11.28515625" customWidth="1"/>
    <col min="14" max="16" width="7.28515625" customWidth="1"/>
    <col min="17" max="20" width="4.28515625" style="86" customWidth="1"/>
    <col min="21" max="22" width="11.28515625" customWidth="1"/>
  </cols>
  <sheetData>
    <row r="1" spans="1:22" ht="30.2" customHeight="1" thickBot="1" x14ac:dyDescent="0.3">
      <c r="A1" s="287" t="s">
        <v>0</v>
      </c>
      <c r="B1" s="288"/>
      <c r="C1" s="288"/>
      <c r="D1" s="288"/>
      <c r="E1" s="288"/>
      <c r="F1" s="288"/>
      <c r="G1" s="288"/>
      <c r="H1" s="288"/>
      <c r="I1" s="288"/>
      <c r="J1" s="288"/>
      <c r="K1" s="288"/>
      <c r="L1" s="288"/>
      <c r="M1" s="288"/>
      <c r="N1" s="288"/>
      <c r="O1" s="288"/>
      <c r="P1" s="288"/>
      <c r="Q1" s="288"/>
      <c r="R1" s="288"/>
      <c r="S1" s="288"/>
      <c r="T1" s="288"/>
      <c r="U1" s="288"/>
      <c r="V1" s="289"/>
    </row>
    <row r="2" spans="1:22" s="88" customFormat="1" ht="75" x14ac:dyDescent="0.25">
      <c r="A2" s="103" t="s">
        <v>1</v>
      </c>
      <c r="B2" s="104" t="s">
        <v>2</v>
      </c>
      <c r="C2" s="104" t="s">
        <v>3</v>
      </c>
      <c r="D2" s="104" t="s">
        <v>4</v>
      </c>
      <c r="E2" s="104" t="s">
        <v>5</v>
      </c>
      <c r="F2" s="104" t="s">
        <v>6</v>
      </c>
      <c r="G2" s="104" t="s">
        <v>7</v>
      </c>
      <c r="H2" s="105" t="s">
        <v>8</v>
      </c>
      <c r="I2" s="106" t="s">
        <v>9</v>
      </c>
      <c r="J2" s="107" t="s">
        <v>10</v>
      </c>
      <c r="K2" s="108" t="s">
        <v>11</v>
      </c>
      <c r="L2" s="93" t="s">
        <v>12</v>
      </c>
      <c r="M2" s="104" t="s">
        <v>13</v>
      </c>
      <c r="N2" s="106" t="s">
        <v>9</v>
      </c>
      <c r="O2" s="107" t="s">
        <v>10</v>
      </c>
      <c r="P2" s="108" t="s">
        <v>11</v>
      </c>
      <c r="Q2" s="91" t="s">
        <v>14</v>
      </c>
      <c r="R2" s="89" t="s">
        <v>15</v>
      </c>
      <c r="S2" s="89" t="s">
        <v>16</v>
      </c>
      <c r="T2" s="89" t="s">
        <v>17</v>
      </c>
      <c r="U2" s="89" t="s">
        <v>18</v>
      </c>
      <c r="V2" s="102" t="s">
        <v>8</v>
      </c>
    </row>
    <row r="3" spans="1:22" ht="15.75" thickBot="1" x14ac:dyDescent="0.3">
      <c r="A3" s="98" t="s">
        <v>1588</v>
      </c>
      <c r="B3" s="109"/>
      <c r="C3" s="109">
        <v>4.5</v>
      </c>
      <c r="D3" s="109"/>
      <c r="E3" s="109"/>
      <c r="F3" s="109"/>
      <c r="G3" s="109"/>
      <c r="H3" s="110"/>
      <c r="I3" s="98"/>
      <c r="J3" s="109"/>
      <c r="K3" s="111"/>
      <c r="L3" s="94">
        <v>0.18</v>
      </c>
      <c r="M3" s="87">
        <v>0.18</v>
      </c>
      <c r="N3" s="109">
        <v>0.25</v>
      </c>
      <c r="O3" s="109">
        <v>1</v>
      </c>
      <c r="P3" s="111">
        <v>1.01</v>
      </c>
      <c r="Q3" s="101">
        <v>19</v>
      </c>
      <c r="R3" s="99">
        <v>9</v>
      </c>
      <c r="S3" s="99">
        <v>10</v>
      </c>
      <c r="T3" s="99">
        <v>16</v>
      </c>
      <c r="U3" s="99">
        <v>13.5</v>
      </c>
      <c r="V3" s="111"/>
    </row>
    <row r="4" spans="1:22" ht="15.75" thickBot="1" x14ac:dyDescent="0.3">
      <c r="A4" s="98" t="s">
        <v>1589</v>
      </c>
      <c r="B4" s="109"/>
      <c r="C4" s="125">
        <v>8.08</v>
      </c>
      <c r="D4" s="109"/>
      <c r="E4" s="109"/>
      <c r="F4" s="109"/>
      <c r="G4" s="109"/>
      <c r="H4" s="110"/>
      <c r="I4" s="98"/>
      <c r="J4" s="109"/>
      <c r="K4" s="111"/>
      <c r="L4" s="96">
        <v>0.32</v>
      </c>
      <c r="M4" s="99">
        <v>0.36</v>
      </c>
      <c r="N4" s="99">
        <v>0.25</v>
      </c>
      <c r="O4" s="99">
        <v>1</v>
      </c>
      <c r="P4" s="111">
        <v>1.01</v>
      </c>
      <c r="Q4" s="101">
        <v>23</v>
      </c>
      <c r="R4" s="99">
        <v>17</v>
      </c>
      <c r="S4" s="99">
        <v>36</v>
      </c>
      <c r="T4" s="99">
        <v>21</v>
      </c>
      <c r="U4" s="99">
        <v>24.3</v>
      </c>
      <c r="V4" s="111"/>
    </row>
    <row r="5" spans="1:22" ht="15.75" thickBot="1" x14ac:dyDescent="0.3">
      <c r="A5" s="98" t="s">
        <v>1594</v>
      </c>
      <c r="B5" s="109"/>
      <c r="C5" s="125">
        <v>11.42</v>
      </c>
      <c r="D5" s="109"/>
      <c r="E5" s="109"/>
      <c r="F5" s="109"/>
      <c r="G5" s="109"/>
      <c r="H5" s="110"/>
      <c r="I5" s="98"/>
      <c r="J5" s="109"/>
      <c r="K5" s="111"/>
      <c r="L5" s="96">
        <v>0.28999999999999998</v>
      </c>
      <c r="M5" s="99">
        <v>0.37</v>
      </c>
      <c r="N5" s="99">
        <v>0.25</v>
      </c>
      <c r="O5" s="99">
        <v>1</v>
      </c>
      <c r="P5" s="111">
        <v>1.01</v>
      </c>
      <c r="Q5" s="92">
        <v>32</v>
      </c>
      <c r="R5" s="87">
        <v>23</v>
      </c>
      <c r="S5" s="87">
        <v>42</v>
      </c>
      <c r="T5" s="87">
        <v>40</v>
      </c>
      <c r="U5" s="87">
        <v>34.299999999999997</v>
      </c>
      <c r="V5" s="111"/>
    </row>
    <row r="6" spans="1:22" x14ac:dyDescent="0.25">
      <c r="A6" s="98" t="s">
        <v>22</v>
      </c>
      <c r="B6" s="87">
        <v>8</v>
      </c>
      <c r="C6" s="87">
        <v>6</v>
      </c>
      <c r="D6" s="87">
        <v>0</v>
      </c>
      <c r="E6" s="87">
        <v>0</v>
      </c>
      <c r="F6" s="87">
        <v>2</v>
      </c>
      <c r="G6" s="87">
        <v>0</v>
      </c>
      <c r="H6" s="90">
        <v>0</v>
      </c>
      <c r="I6" s="94">
        <v>0</v>
      </c>
      <c r="J6" s="87">
        <v>1</v>
      </c>
      <c r="K6" s="95">
        <v>2</v>
      </c>
      <c r="L6" s="94">
        <v>0.21</v>
      </c>
      <c r="M6" s="87">
        <v>0.21</v>
      </c>
      <c r="N6" s="87">
        <v>0.25</v>
      </c>
      <c r="O6" s="87">
        <v>1</v>
      </c>
      <c r="P6" s="111">
        <v>1.01</v>
      </c>
      <c r="Q6" s="92">
        <v>8</v>
      </c>
      <c r="R6" s="87">
        <v>0</v>
      </c>
      <c r="S6" s="87">
        <v>0</v>
      </c>
      <c r="T6" s="87">
        <v>0</v>
      </c>
      <c r="U6" s="87">
        <v>2</v>
      </c>
      <c r="V6" s="95">
        <v>0</v>
      </c>
    </row>
    <row r="7" spans="1:22" x14ac:dyDescent="0.25">
      <c r="A7" s="98" t="s">
        <v>23</v>
      </c>
      <c r="B7" s="87">
        <v>9</v>
      </c>
      <c r="C7" s="87">
        <v>8</v>
      </c>
      <c r="D7" s="87">
        <v>0</v>
      </c>
      <c r="E7" s="87">
        <v>1</v>
      </c>
      <c r="F7" s="87">
        <v>0</v>
      </c>
      <c r="G7" s="87">
        <v>0</v>
      </c>
      <c r="H7" s="90">
        <v>0</v>
      </c>
      <c r="I7" s="94">
        <v>0</v>
      </c>
      <c r="J7" s="87">
        <v>1</v>
      </c>
      <c r="K7" s="95">
        <v>2</v>
      </c>
      <c r="L7" s="94">
        <v>0.27</v>
      </c>
      <c r="M7" s="87">
        <v>0.24</v>
      </c>
      <c r="N7" s="87">
        <v>0.25</v>
      </c>
      <c r="O7" s="87">
        <v>1</v>
      </c>
      <c r="P7" s="111">
        <v>1.01</v>
      </c>
      <c r="Q7" s="92">
        <v>17</v>
      </c>
      <c r="R7" s="87">
        <v>0</v>
      </c>
      <c r="S7" s="87">
        <v>0</v>
      </c>
      <c r="T7" s="87">
        <v>0</v>
      </c>
      <c r="U7" s="87">
        <v>4.3</v>
      </c>
      <c r="V7" s="95">
        <v>0</v>
      </c>
    </row>
    <row r="8" spans="1:22" x14ac:dyDescent="0.25">
      <c r="A8" s="98" t="s">
        <v>24</v>
      </c>
      <c r="B8" s="87">
        <v>28</v>
      </c>
      <c r="C8" s="115">
        <v>6</v>
      </c>
      <c r="D8" s="87">
        <v>0</v>
      </c>
      <c r="E8" s="87">
        <v>10</v>
      </c>
      <c r="F8" s="87">
        <v>10</v>
      </c>
      <c r="G8" s="87">
        <v>2</v>
      </c>
      <c r="H8" s="90">
        <v>0</v>
      </c>
      <c r="I8" s="94">
        <v>0</v>
      </c>
      <c r="J8" s="87">
        <v>1</v>
      </c>
      <c r="K8" s="95">
        <v>2</v>
      </c>
      <c r="L8" s="94">
        <v>0.2</v>
      </c>
      <c r="M8" s="87">
        <v>0.22</v>
      </c>
      <c r="N8" s="87">
        <v>0.25</v>
      </c>
      <c r="O8" s="87">
        <v>1</v>
      </c>
      <c r="P8" s="111">
        <v>1.01</v>
      </c>
      <c r="Q8" s="92">
        <v>45</v>
      </c>
      <c r="R8" s="87">
        <v>0</v>
      </c>
      <c r="S8" s="87">
        <v>0</v>
      </c>
      <c r="T8" s="87">
        <v>0</v>
      </c>
      <c r="U8" s="87">
        <v>11.3</v>
      </c>
      <c r="V8" s="95">
        <v>0</v>
      </c>
    </row>
    <row r="9" spans="1:22" x14ac:dyDescent="0.25">
      <c r="A9" s="98" t="s">
        <v>25</v>
      </c>
      <c r="B9" s="87">
        <v>8</v>
      </c>
      <c r="C9" s="87">
        <v>5</v>
      </c>
      <c r="D9" s="87">
        <v>0</v>
      </c>
      <c r="E9" s="87">
        <v>0</v>
      </c>
      <c r="F9" s="87">
        <v>3</v>
      </c>
      <c r="G9" s="87">
        <v>0</v>
      </c>
      <c r="H9" s="90">
        <v>0</v>
      </c>
      <c r="I9" s="94">
        <v>0</v>
      </c>
      <c r="J9" s="87">
        <v>1</v>
      </c>
      <c r="K9" s="95">
        <v>2</v>
      </c>
      <c r="L9" s="94">
        <v>0.2</v>
      </c>
      <c r="M9" s="87">
        <v>0.22</v>
      </c>
      <c r="N9" s="87">
        <v>0.25</v>
      </c>
      <c r="O9" s="87">
        <v>1</v>
      </c>
      <c r="P9" s="111">
        <v>1.01</v>
      </c>
      <c r="Q9" s="92">
        <v>45</v>
      </c>
      <c r="R9" s="87">
        <v>8</v>
      </c>
      <c r="S9" s="87">
        <v>0</v>
      </c>
      <c r="T9" s="87">
        <v>0</v>
      </c>
      <c r="U9" s="87">
        <v>13.3</v>
      </c>
      <c r="V9" s="95">
        <v>0</v>
      </c>
    </row>
    <row r="10" spans="1:22" x14ac:dyDescent="0.25">
      <c r="A10" s="98" t="s">
        <v>26</v>
      </c>
      <c r="B10" s="87">
        <v>22</v>
      </c>
      <c r="C10" s="87">
        <v>12</v>
      </c>
      <c r="D10" s="87">
        <v>0</v>
      </c>
      <c r="E10" s="87">
        <v>5</v>
      </c>
      <c r="F10" s="87">
        <v>5</v>
      </c>
      <c r="G10" s="87">
        <v>0</v>
      </c>
      <c r="H10" s="90">
        <v>0</v>
      </c>
      <c r="I10" s="94">
        <v>0</v>
      </c>
      <c r="J10" s="87">
        <v>1</v>
      </c>
      <c r="K10" s="95">
        <v>2</v>
      </c>
      <c r="L10" s="94">
        <v>0.41</v>
      </c>
      <c r="M10" s="87">
        <v>0.26</v>
      </c>
      <c r="N10" s="87">
        <v>0.25</v>
      </c>
      <c r="O10" s="87">
        <v>1</v>
      </c>
      <c r="P10" s="111">
        <v>1.01</v>
      </c>
      <c r="Q10" s="92">
        <v>45</v>
      </c>
      <c r="R10" s="87">
        <v>30</v>
      </c>
      <c r="S10" s="87">
        <v>0</v>
      </c>
      <c r="T10" s="87">
        <v>0</v>
      </c>
      <c r="U10" s="87">
        <v>18.8</v>
      </c>
      <c r="V10" s="95">
        <v>0</v>
      </c>
    </row>
    <row r="11" spans="1:22" x14ac:dyDescent="0.25">
      <c r="A11" s="98" t="s">
        <v>27</v>
      </c>
      <c r="B11" s="87">
        <v>18</v>
      </c>
      <c r="C11" s="87">
        <v>7</v>
      </c>
      <c r="D11" s="87">
        <v>0</v>
      </c>
      <c r="E11" s="87">
        <v>7</v>
      </c>
      <c r="F11" s="87">
        <v>4</v>
      </c>
      <c r="G11" s="87">
        <v>0</v>
      </c>
      <c r="H11" s="95">
        <v>0</v>
      </c>
      <c r="I11" s="94">
        <v>0</v>
      </c>
      <c r="J11" s="87">
        <v>1</v>
      </c>
      <c r="K11" s="95">
        <v>2</v>
      </c>
      <c r="L11" s="94">
        <v>0.3</v>
      </c>
      <c r="M11" s="87">
        <v>0.27</v>
      </c>
      <c r="N11" s="87">
        <v>0.25</v>
      </c>
      <c r="O11" s="87">
        <v>1</v>
      </c>
      <c r="P11" s="111">
        <v>1.01</v>
      </c>
      <c r="Q11" s="92">
        <v>45</v>
      </c>
      <c r="R11" s="87">
        <v>48</v>
      </c>
      <c r="S11" s="87">
        <v>0</v>
      </c>
      <c r="T11" s="87">
        <v>0</v>
      </c>
      <c r="U11" s="87">
        <v>23.3</v>
      </c>
      <c r="V11" s="95">
        <v>0</v>
      </c>
    </row>
    <row r="12" spans="1:22" x14ac:dyDescent="0.25">
      <c r="A12" s="98" t="s">
        <v>28</v>
      </c>
      <c r="B12" s="87">
        <v>21</v>
      </c>
      <c r="C12" s="87">
        <v>16</v>
      </c>
      <c r="D12" s="87">
        <v>0</v>
      </c>
      <c r="E12" s="87">
        <v>2</v>
      </c>
      <c r="F12" s="87">
        <v>3</v>
      </c>
      <c r="G12" s="87">
        <v>0</v>
      </c>
      <c r="H12" s="95">
        <v>0</v>
      </c>
      <c r="I12" s="94">
        <v>0</v>
      </c>
      <c r="J12" s="87">
        <v>1</v>
      </c>
      <c r="K12" s="95">
        <v>2</v>
      </c>
      <c r="L12" s="94">
        <v>0.56999999999999995</v>
      </c>
      <c r="M12" s="87">
        <v>0.3</v>
      </c>
      <c r="N12" s="87">
        <v>0.25</v>
      </c>
      <c r="O12" s="87">
        <v>1</v>
      </c>
      <c r="P12" s="111">
        <v>1.01</v>
      </c>
      <c r="Q12" s="92">
        <v>45</v>
      </c>
      <c r="R12" s="87">
        <v>48</v>
      </c>
      <c r="S12" s="87">
        <v>21</v>
      </c>
      <c r="T12" s="87">
        <v>0</v>
      </c>
      <c r="U12" s="87">
        <v>27.8</v>
      </c>
      <c r="V12" s="95">
        <v>0</v>
      </c>
    </row>
    <row r="13" spans="1:22" x14ac:dyDescent="0.25">
      <c r="A13" s="98" t="s">
        <v>29</v>
      </c>
      <c r="B13" s="87">
        <v>12</v>
      </c>
      <c r="C13" s="87">
        <v>12</v>
      </c>
      <c r="D13" s="87">
        <v>0</v>
      </c>
      <c r="E13" s="87">
        <v>0</v>
      </c>
      <c r="F13" s="87">
        <v>0</v>
      </c>
      <c r="G13" s="87">
        <v>0</v>
      </c>
      <c r="H13" s="90">
        <v>0</v>
      </c>
      <c r="I13" s="94">
        <v>0</v>
      </c>
      <c r="J13" s="87">
        <v>1</v>
      </c>
      <c r="K13" s="95">
        <v>2</v>
      </c>
      <c r="L13" s="94">
        <v>0.56999999999999995</v>
      </c>
      <c r="M13" s="87">
        <v>0.33</v>
      </c>
      <c r="N13" s="87">
        <v>0.25</v>
      </c>
      <c r="O13" s="87">
        <v>1</v>
      </c>
      <c r="P13" s="111">
        <v>1.01</v>
      </c>
      <c r="Q13" s="92">
        <v>42</v>
      </c>
      <c r="R13" s="87">
        <v>48</v>
      </c>
      <c r="S13" s="87">
        <v>33</v>
      </c>
      <c r="T13" s="87">
        <v>0</v>
      </c>
      <c r="U13" s="87">
        <v>30.8</v>
      </c>
      <c r="V13" s="95">
        <v>0</v>
      </c>
    </row>
    <row r="14" spans="1:22" x14ac:dyDescent="0.25">
      <c r="A14" s="98" t="s">
        <v>30</v>
      </c>
      <c r="B14" s="87">
        <v>13</v>
      </c>
      <c r="C14" s="87">
        <v>10</v>
      </c>
      <c r="D14" s="87">
        <v>0</v>
      </c>
      <c r="E14" s="87">
        <v>1</v>
      </c>
      <c r="F14" s="87">
        <v>1</v>
      </c>
      <c r="G14" s="87">
        <v>1</v>
      </c>
      <c r="H14" s="90">
        <v>0</v>
      </c>
      <c r="I14" s="94">
        <v>0</v>
      </c>
      <c r="J14" s="87">
        <v>1</v>
      </c>
      <c r="K14" s="95">
        <v>2</v>
      </c>
      <c r="L14" s="94">
        <v>0.53</v>
      </c>
      <c r="M14" s="87">
        <v>0.35</v>
      </c>
      <c r="N14" s="87">
        <v>0.25</v>
      </c>
      <c r="O14" s="87">
        <v>1</v>
      </c>
      <c r="P14" s="111">
        <v>1.01</v>
      </c>
      <c r="Q14" s="92">
        <v>42</v>
      </c>
      <c r="R14" s="87">
        <v>48</v>
      </c>
      <c r="S14" s="87">
        <v>46</v>
      </c>
      <c r="T14" s="87">
        <v>0</v>
      </c>
      <c r="U14" s="87">
        <v>34</v>
      </c>
      <c r="V14" s="95">
        <v>0</v>
      </c>
    </row>
    <row r="15" spans="1:22" x14ac:dyDescent="0.25">
      <c r="A15" s="98" t="s">
        <v>31</v>
      </c>
      <c r="B15" s="87">
        <v>11</v>
      </c>
      <c r="C15" s="87">
        <v>4</v>
      </c>
      <c r="D15" s="87">
        <v>0</v>
      </c>
      <c r="E15" s="87">
        <v>1</v>
      </c>
      <c r="F15" s="87">
        <v>3</v>
      </c>
      <c r="G15" s="87">
        <v>3</v>
      </c>
      <c r="H15" s="90">
        <v>0</v>
      </c>
      <c r="I15" s="94">
        <v>0</v>
      </c>
      <c r="J15" s="87">
        <v>1</v>
      </c>
      <c r="K15" s="95">
        <v>2</v>
      </c>
      <c r="L15" s="94">
        <v>0.16</v>
      </c>
      <c r="M15" s="87">
        <v>0.33</v>
      </c>
      <c r="N15" s="87">
        <v>0.25</v>
      </c>
      <c r="O15" s="87">
        <v>1</v>
      </c>
      <c r="P15" s="111">
        <v>1.01</v>
      </c>
      <c r="Q15" s="92">
        <v>42</v>
      </c>
      <c r="R15" s="87">
        <v>48</v>
      </c>
      <c r="S15" s="87">
        <v>46</v>
      </c>
      <c r="T15" s="87">
        <v>11</v>
      </c>
      <c r="U15" s="87">
        <v>36.799999999999997</v>
      </c>
      <c r="V15" s="95">
        <v>0</v>
      </c>
    </row>
    <row r="16" spans="1:22" x14ac:dyDescent="0.25">
      <c r="A16" s="98" t="s">
        <v>32</v>
      </c>
      <c r="B16" s="87">
        <v>37</v>
      </c>
      <c r="C16" s="87">
        <v>32</v>
      </c>
      <c r="D16" s="87">
        <v>0</v>
      </c>
      <c r="E16" s="87">
        <v>4</v>
      </c>
      <c r="F16" s="87">
        <v>1</v>
      </c>
      <c r="G16" s="87">
        <v>0</v>
      </c>
      <c r="H16" s="90">
        <v>0</v>
      </c>
      <c r="I16" s="94">
        <v>0</v>
      </c>
      <c r="J16" s="87">
        <v>1</v>
      </c>
      <c r="K16" s="95">
        <v>2</v>
      </c>
      <c r="L16" s="94">
        <v>1.19</v>
      </c>
      <c r="M16" s="87">
        <v>0.41</v>
      </c>
      <c r="N16" s="87">
        <v>0.25</v>
      </c>
      <c r="O16" s="87">
        <v>1</v>
      </c>
      <c r="P16" s="111">
        <v>1.01</v>
      </c>
      <c r="Q16" s="92">
        <v>42</v>
      </c>
      <c r="R16" s="87">
        <v>48</v>
      </c>
      <c r="S16" s="87">
        <v>46</v>
      </c>
      <c r="T16" s="87">
        <v>48</v>
      </c>
      <c r="U16" s="87">
        <v>46</v>
      </c>
      <c r="V16" s="95">
        <v>0</v>
      </c>
    </row>
    <row r="17" spans="1:22" ht="15.75" thickBot="1" x14ac:dyDescent="0.3">
      <c r="A17" s="98" t="s">
        <v>33</v>
      </c>
      <c r="B17" s="99">
        <v>29</v>
      </c>
      <c r="C17" s="99">
        <v>25</v>
      </c>
      <c r="D17" s="99">
        <v>0</v>
      </c>
      <c r="E17" s="99">
        <v>2</v>
      </c>
      <c r="F17" s="99">
        <v>2</v>
      </c>
      <c r="G17" s="99">
        <v>0</v>
      </c>
      <c r="H17" s="100">
        <v>0</v>
      </c>
      <c r="I17" s="96">
        <v>0</v>
      </c>
      <c r="J17" s="99">
        <v>1</v>
      </c>
      <c r="K17" s="97">
        <v>2</v>
      </c>
      <c r="L17" s="96"/>
      <c r="M17" s="99"/>
      <c r="N17" s="99">
        <v>0.25</v>
      </c>
      <c r="O17" s="99">
        <v>1</v>
      </c>
      <c r="P17" s="111">
        <v>1.01</v>
      </c>
      <c r="Q17" s="92">
        <v>42</v>
      </c>
      <c r="R17" s="87">
        <v>48</v>
      </c>
      <c r="S17" s="87">
        <v>46</v>
      </c>
      <c r="T17" s="87">
        <v>74</v>
      </c>
      <c r="U17" s="87">
        <v>52.5</v>
      </c>
      <c r="V17" s="95">
        <v>0</v>
      </c>
    </row>
    <row r="18" spans="1:22" ht="15.75" thickBot="1" x14ac:dyDescent="0.3"/>
    <row r="19" spans="1:22" ht="30.2" customHeight="1" thickBot="1" x14ac:dyDescent="0.3">
      <c r="A19" s="287" t="s">
        <v>34</v>
      </c>
      <c r="B19" s="288"/>
      <c r="C19" s="288"/>
      <c r="D19" s="288"/>
      <c r="E19" s="288"/>
      <c r="F19" s="288"/>
      <c r="G19" s="288"/>
      <c r="H19" s="288"/>
      <c r="I19" s="288"/>
      <c r="J19" s="288"/>
      <c r="K19" s="288"/>
      <c r="L19" s="288"/>
      <c r="M19" s="288"/>
      <c r="N19" s="288"/>
      <c r="O19" s="288"/>
      <c r="P19" s="288"/>
      <c r="Q19" s="288"/>
      <c r="R19" s="288"/>
      <c r="S19" s="288"/>
      <c r="T19" s="288"/>
      <c r="U19" s="288"/>
      <c r="V19" s="289"/>
    </row>
    <row r="20" spans="1:22" s="88" customFormat="1" ht="75" x14ac:dyDescent="0.25">
      <c r="A20" s="103" t="s">
        <v>1</v>
      </c>
      <c r="B20" s="104" t="s">
        <v>2</v>
      </c>
      <c r="C20" s="104" t="s">
        <v>3</v>
      </c>
      <c r="D20" s="104" t="s">
        <v>4</v>
      </c>
      <c r="E20" s="104" t="s">
        <v>5</v>
      </c>
      <c r="F20" s="104" t="s">
        <v>6</v>
      </c>
      <c r="G20" s="104" t="s">
        <v>7</v>
      </c>
      <c r="H20" s="105" t="s">
        <v>8</v>
      </c>
      <c r="I20" s="106" t="s">
        <v>9</v>
      </c>
      <c r="J20" s="107" t="s">
        <v>10</v>
      </c>
      <c r="K20" s="108" t="s">
        <v>11</v>
      </c>
      <c r="L20" s="93" t="s">
        <v>12</v>
      </c>
      <c r="M20" s="104" t="s">
        <v>13</v>
      </c>
      <c r="N20" s="106" t="s">
        <v>9</v>
      </c>
      <c r="O20" s="107" t="s">
        <v>10</v>
      </c>
      <c r="P20" s="108" t="s">
        <v>11</v>
      </c>
      <c r="Q20" s="91" t="s">
        <v>14</v>
      </c>
      <c r="R20" s="89" t="s">
        <v>15</v>
      </c>
      <c r="S20" s="89" t="s">
        <v>16</v>
      </c>
      <c r="T20" s="89" t="s">
        <v>17</v>
      </c>
      <c r="U20" s="89" t="s">
        <v>18</v>
      </c>
      <c r="V20" s="102" t="s">
        <v>8</v>
      </c>
    </row>
    <row r="21" spans="1:22" ht="15.75" thickBot="1" x14ac:dyDescent="0.3">
      <c r="A21" s="98" t="s">
        <v>1588</v>
      </c>
      <c r="B21" s="109"/>
      <c r="C21" s="121">
        <v>1.1659999999999999</v>
      </c>
      <c r="D21" s="109"/>
      <c r="E21" s="109"/>
      <c r="F21" s="109"/>
      <c r="G21" s="109"/>
      <c r="H21" s="111"/>
      <c r="I21" s="98"/>
      <c r="J21" s="109"/>
      <c r="K21" s="111"/>
      <c r="L21" s="94">
        <v>0.08</v>
      </c>
      <c r="M21" s="87">
        <v>0.08</v>
      </c>
      <c r="N21" s="109">
        <v>0.25</v>
      </c>
      <c r="O21" s="109">
        <v>1</v>
      </c>
      <c r="P21" s="111">
        <v>1.01</v>
      </c>
      <c r="Q21" s="101">
        <v>1</v>
      </c>
      <c r="R21" s="99">
        <v>5</v>
      </c>
      <c r="S21" s="99">
        <v>4</v>
      </c>
      <c r="T21" s="99">
        <v>4</v>
      </c>
      <c r="U21" s="99">
        <v>3.5</v>
      </c>
      <c r="V21" s="111"/>
    </row>
    <row r="22" spans="1:22" ht="15.75" thickBot="1" x14ac:dyDescent="0.3">
      <c r="A22" s="98" t="s">
        <v>1589</v>
      </c>
      <c r="B22" s="109"/>
      <c r="C22" s="121">
        <v>1.5</v>
      </c>
      <c r="D22" s="109"/>
      <c r="E22" s="109"/>
      <c r="F22" s="109"/>
      <c r="G22" s="109"/>
      <c r="H22" s="111"/>
      <c r="I22" s="98"/>
      <c r="J22" s="109"/>
      <c r="K22" s="111"/>
      <c r="L22" s="96">
        <v>0.05</v>
      </c>
      <c r="M22" s="99">
        <v>0.09</v>
      </c>
      <c r="N22" s="87">
        <v>0.25</v>
      </c>
      <c r="O22" s="87">
        <v>1</v>
      </c>
      <c r="P22" s="111">
        <v>1.01</v>
      </c>
      <c r="Q22" s="101">
        <v>5</v>
      </c>
      <c r="R22" s="99">
        <v>4</v>
      </c>
      <c r="S22" s="99">
        <v>7</v>
      </c>
      <c r="T22" s="99">
        <v>2</v>
      </c>
      <c r="U22" s="99">
        <v>4.5</v>
      </c>
      <c r="V22" s="111"/>
    </row>
    <row r="23" spans="1:22" ht="15.75" thickBot="1" x14ac:dyDescent="0.3">
      <c r="A23" s="98" t="s">
        <v>1594</v>
      </c>
      <c r="B23" s="109"/>
      <c r="C23" s="121">
        <v>2.33</v>
      </c>
      <c r="D23" s="109"/>
      <c r="E23" s="109"/>
      <c r="F23" s="109"/>
      <c r="G23" s="109"/>
      <c r="H23" s="111"/>
      <c r="I23" s="98"/>
      <c r="J23" s="109"/>
      <c r="K23" s="111"/>
      <c r="L23" s="96">
        <v>0.13</v>
      </c>
      <c r="M23" s="99">
        <v>0.12</v>
      </c>
      <c r="N23" s="87">
        <v>0.25</v>
      </c>
      <c r="O23" s="87">
        <v>1</v>
      </c>
      <c r="P23" s="111">
        <v>1.01</v>
      </c>
      <c r="Q23" s="101">
        <v>4</v>
      </c>
      <c r="R23" s="99">
        <v>10</v>
      </c>
      <c r="S23" s="99">
        <v>2</v>
      </c>
      <c r="T23" s="99">
        <v>12</v>
      </c>
      <c r="U23" s="99">
        <v>7</v>
      </c>
      <c r="V23" s="111"/>
    </row>
    <row r="24" spans="1:22" x14ac:dyDescent="0.25">
      <c r="A24" s="98" t="s">
        <v>22</v>
      </c>
      <c r="B24" s="87">
        <v>6</v>
      </c>
      <c r="C24" s="87">
        <v>6</v>
      </c>
      <c r="D24" s="87">
        <v>0</v>
      </c>
      <c r="E24" s="87">
        <v>0</v>
      </c>
      <c r="F24" s="87">
        <v>2</v>
      </c>
      <c r="G24" s="87">
        <v>0</v>
      </c>
      <c r="H24" s="95">
        <v>0</v>
      </c>
      <c r="I24" s="94">
        <v>0</v>
      </c>
      <c r="J24" s="87">
        <v>1</v>
      </c>
      <c r="K24" s="95">
        <v>2</v>
      </c>
      <c r="L24" s="94">
        <v>0.21</v>
      </c>
      <c r="M24" s="87">
        <v>0.21</v>
      </c>
      <c r="N24" s="87">
        <v>0.25</v>
      </c>
      <c r="O24" s="87">
        <v>1</v>
      </c>
      <c r="P24" s="111">
        <v>1.01</v>
      </c>
      <c r="Q24" s="92">
        <v>6</v>
      </c>
      <c r="R24" s="87">
        <v>0</v>
      </c>
      <c r="S24" s="87">
        <v>0</v>
      </c>
      <c r="T24" s="87">
        <v>0</v>
      </c>
      <c r="U24" s="87">
        <v>1.5</v>
      </c>
      <c r="V24" s="95">
        <v>0</v>
      </c>
    </row>
    <row r="25" spans="1:22" x14ac:dyDescent="0.25">
      <c r="A25" s="98" t="s">
        <v>23</v>
      </c>
      <c r="B25" s="87">
        <v>7</v>
      </c>
      <c r="C25" s="87">
        <v>7</v>
      </c>
      <c r="D25" s="87">
        <v>0</v>
      </c>
      <c r="E25" s="87">
        <v>0</v>
      </c>
      <c r="F25" s="87">
        <v>0</v>
      </c>
      <c r="G25" s="87">
        <v>0</v>
      </c>
      <c r="H25" s="95">
        <v>0</v>
      </c>
      <c r="I25" s="94">
        <v>0</v>
      </c>
      <c r="J25" s="87">
        <v>1</v>
      </c>
      <c r="K25" s="95">
        <v>2</v>
      </c>
      <c r="L25" s="94">
        <v>0.23</v>
      </c>
      <c r="M25" s="87">
        <v>0.22</v>
      </c>
      <c r="N25" s="87">
        <v>0.25</v>
      </c>
      <c r="O25" s="87">
        <v>1</v>
      </c>
      <c r="P25" s="111">
        <v>1.01</v>
      </c>
      <c r="Q25" s="92">
        <v>13</v>
      </c>
      <c r="R25" s="87">
        <v>0</v>
      </c>
      <c r="S25" s="87">
        <v>0</v>
      </c>
      <c r="T25" s="87">
        <v>0</v>
      </c>
      <c r="U25" s="87">
        <v>3.3</v>
      </c>
      <c r="V25" s="95">
        <v>0</v>
      </c>
    </row>
    <row r="26" spans="1:22" x14ac:dyDescent="0.25">
      <c r="A26" s="98" t="s">
        <v>24</v>
      </c>
      <c r="B26" s="87">
        <v>5</v>
      </c>
      <c r="C26" s="87">
        <v>5</v>
      </c>
      <c r="D26" s="87">
        <v>0</v>
      </c>
      <c r="E26" s="87">
        <v>0</v>
      </c>
      <c r="F26" s="87">
        <v>0</v>
      </c>
      <c r="G26" s="87">
        <v>0</v>
      </c>
      <c r="H26" s="95">
        <v>0</v>
      </c>
      <c r="I26" s="94">
        <v>0</v>
      </c>
      <c r="J26" s="87">
        <v>1</v>
      </c>
      <c r="K26" s="95">
        <v>2</v>
      </c>
      <c r="L26" s="94">
        <v>0.17</v>
      </c>
      <c r="M26" s="87">
        <v>0.2</v>
      </c>
      <c r="N26" s="87">
        <v>0.25</v>
      </c>
      <c r="O26" s="87">
        <v>1</v>
      </c>
      <c r="P26" s="111">
        <v>1.01</v>
      </c>
      <c r="Q26" s="92">
        <v>18</v>
      </c>
      <c r="R26" s="87">
        <v>0</v>
      </c>
      <c r="S26" s="87">
        <v>0</v>
      </c>
      <c r="T26" s="87">
        <v>0</v>
      </c>
      <c r="U26" s="87">
        <v>4.5</v>
      </c>
      <c r="V26" s="95">
        <v>0</v>
      </c>
    </row>
    <row r="27" spans="1:22" x14ac:dyDescent="0.25">
      <c r="A27" s="98" t="s">
        <v>25</v>
      </c>
      <c r="B27" s="87">
        <v>2</v>
      </c>
      <c r="C27" s="87">
        <v>2</v>
      </c>
      <c r="D27" s="87">
        <v>0</v>
      </c>
      <c r="E27" s="87">
        <v>0</v>
      </c>
      <c r="F27" s="87">
        <v>0</v>
      </c>
      <c r="G27" s="87">
        <v>0</v>
      </c>
      <c r="H27" s="95">
        <v>0</v>
      </c>
      <c r="I27" s="94">
        <v>0</v>
      </c>
      <c r="J27" s="87">
        <v>1</v>
      </c>
      <c r="K27" s="95">
        <v>2</v>
      </c>
      <c r="L27" s="94">
        <v>0.08</v>
      </c>
      <c r="M27" s="87">
        <v>0.18</v>
      </c>
      <c r="N27" s="87">
        <v>0.25</v>
      </c>
      <c r="O27" s="87">
        <v>1</v>
      </c>
      <c r="P27" s="111">
        <v>1.01</v>
      </c>
      <c r="Q27" s="92">
        <v>18</v>
      </c>
      <c r="R27" s="87">
        <v>2</v>
      </c>
      <c r="S27" s="87">
        <v>0</v>
      </c>
      <c r="T27" s="87">
        <v>0</v>
      </c>
      <c r="U27" s="87">
        <v>5</v>
      </c>
      <c r="V27" s="95">
        <v>0</v>
      </c>
    </row>
    <row r="28" spans="1:22" x14ac:dyDescent="0.25">
      <c r="A28" s="98" t="s">
        <v>26</v>
      </c>
      <c r="B28" s="87">
        <v>9</v>
      </c>
      <c r="C28" s="87">
        <v>9</v>
      </c>
      <c r="D28" s="87">
        <v>0</v>
      </c>
      <c r="E28" s="87">
        <v>0</v>
      </c>
      <c r="F28" s="87">
        <v>0</v>
      </c>
      <c r="G28" s="87">
        <v>0</v>
      </c>
      <c r="H28" s="95">
        <v>0</v>
      </c>
      <c r="I28" s="94">
        <v>0</v>
      </c>
      <c r="J28" s="87">
        <v>1</v>
      </c>
      <c r="K28" s="95">
        <v>2</v>
      </c>
      <c r="L28" s="94">
        <v>0.31</v>
      </c>
      <c r="M28" s="87">
        <v>0.2</v>
      </c>
      <c r="N28" s="87">
        <v>0.25</v>
      </c>
      <c r="O28" s="87">
        <v>1</v>
      </c>
      <c r="P28" s="111">
        <v>1.01</v>
      </c>
      <c r="Q28" s="92">
        <v>18</v>
      </c>
      <c r="R28" s="87">
        <v>11</v>
      </c>
      <c r="S28" s="87">
        <v>0</v>
      </c>
      <c r="T28" s="87">
        <v>0</v>
      </c>
      <c r="U28" s="87">
        <v>7.3</v>
      </c>
      <c r="V28" s="95">
        <v>0</v>
      </c>
    </row>
    <row r="29" spans="1:22" x14ac:dyDescent="0.25">
      <c r="A29" s="98" t="s">
        <v>27</v>
      </c>
      <c r="B29" s="87">
        <v>0</v>
      </c>
      <c r="C29" s="87">
        <v>0</v>
      </c>
      <c r="D29" s="87">
        <v>0</v>
      </c>
      <c r="E29" s="87">
        <v>0</v>
      </c>
      <c r="F29" s="87">
        <v>0</v>
      </c>
      <c r="G29" s="87">
        <v>0</v>
      </c>
      <c r="H29" s="95">
        <v>0</v>
      </c>
      <c r="I29" s="94">
        <v>0</v>
      </c>
      <c r="J29" s="87">
        <v>1</v>
      </c>
      <c r="K29" s="95">
        <v>2</v>
      </c>
      <c r="L29" s="94">
        <v>0</v>
      </c>
      <c r="M29" s="87">
        <v>0.17</v>
      </c>
      <c r="N29" s="87">
        <v>0.25</v>
      </c>
      <c r="O29" s="87">
        <v>1</v>
      </c>
      <c r="P29" s="111">
        <v>1.01</v>
      </c>
      <c r="Q29" s="92">
        <v>18</v>
      </c>
      <c r="R29" s="87">
        <v>11</v>
      </c>
      <c r="S29" s="87">
        <v>0</v>
      </c>
      <c r="T29" s="87">
        <v>0</v>
      </c>
      <c r="U29" s="87">
        <v>7.3</v>
      </c>
      <c r="V29" s="95">
        <v>0</v>
      </c>
    </row>
    <row r="30" spans="1:22" x14ac:dyDescent="0.25">
      <c r="A30" s="98" t="s">
        <v>28</v>
      </c>
      <c r="B30" s="87"/>
      <c r="C30" s="87"/>
      <c r="D30" s="87"/>
      <c r="E30" s="87"/>
      <c r="F30" s="87"/>
      <c r="G30" s="87"/>
      <c r="H30" s="95"/>
      <c r="I30" s="94">
        <v>0</v>
      </c>
      <c r="J30" s="87">
        <v>1</v>
      </c>
      <c r="K30" s="95">
        <v>2</v>
      </c>
      <c r="L30" s="94"/>
      <c r="M30" s="87"/>
      <c r="N30" s="87">
        <v>0.25</v>
      </c>
      <c r="O30" s="87">
        <v>1</v>
      </c>
      <c r="P30" s="111">
        <v>1.01</v>
      </c>
      <c r="Q30" s="92"/>
      <c r="R30" s="87"/>
      <c r="S30" s="87"/>
      <c r="T30" s="87"/>
      <c r="U30" s="87"/>
      <c r="V30" s="95"/>
    </row>
    <row r="31" spans="1:22" x14ac:dyDescent="0.25">
      <c r="A31" s="98" t="s">
        <v>29</v>
      </c>
      <c r="B31" s="87">
        <v>1</v>
      </c>
      <c r="C31" s="87">
        <v>0</v>
      </c>
      <c r="D31" s="87">
        <v>0</v>
      </c>
      <c r="E31" s="87">
        <v>0</v>
      </c>
      <c r="F31" s="87">
        <v>1</v>
      </c>
      <c r="G31" s="87">
        <v>0</v>
      </c>
      <c r="H31" s="95">
        <v>0</v>
      </c>
      <c r="I31" s="94">
        <v>0</v>
      </c>
      <c r="J31" s="87">
        <v>1</v>
      </c>
      <c r="K31" s="95">
        <v>2</v>
      </c>
      <c r="L31" s="94">
        <v>0</v>
      </c>
      <c r="M31" s="87">
        <v>0.13</v>
      </c>
      <c r="N31" s="87">
        <v>0.25</v>
      </c>
      <c r="O31" s="87">
        <v>1</v>
      </c>
      <c r="P31" s="111">
        <v>1.01</v>
      </c>
      <c r="Q31" s="92">
        <v>18</v>
      </c>
      <c r="R31" s="87">
        <v>11</v>
      </c>
      <c r="S31" s="87">
        <v>1</v>
      </c>
      <c r="T31" s="87">
        <v>0</v>
      </c>
      <c r="U31" s="87">
        <v>7.5</v>
      </c>
      <c r="V31" s="95">
        <v>0</v>
      </c>
    </row>
    <row r="32" spans="1:22" x14ac:dyDescent="0.25">
      <c r="A32" s="98" t="s">
        <v>30</v>
      </c>
      <c r="B32" s="87"/>
      <c r="C32" s="87"/>
      <c r="D32" s="87"/>
      <c r="E32" s="87"/>
      <c r="F32" s="87"/>
      <c r="G32" s="87"/>
      <c r="H32" s="95"/>
      <c r="I32" s="94">
        <v>0</v>
      </c>
      <c r="J32" s="87">
        <v>1</v>
      </c>
      <c r="K32" s="95">
        <v>2</v>
      </c>
      <c r="L32" s="113"/>
      <c r="M32" s="114"/>
      <c r="N32" s="87">
        <v>0.25</v>
      </c>
      <c r="O32" s="87">
        <v>1</v>
      </c>
      <c r="P32" s="111">
        <v>1.01</v>
      </c>
      <c r="Q32" s="92"/>
      <c r="R32" s="87"/>
      <c r="S32" s="87"/>
      <c r="T32" s="87"/>
      <c r="U32" s="87"/>
      <c r="V32" s="95"/>
    </row>
    <row r="33" spans="1:22" x14ac:dyDescent="0.25">
      <c r="A33" s="98" t="s">
        <v>31</v>
      </c>
      <c r="B33" s="87"/>
      <c r="C33" s="87"/>
      <c r="D33" s="87"/>
      <c r="E33" s="87"/>
      <c r="F33" s="87"/>
      <c r="G33" s="87"/>
      <c r="H33" s="95"/>
      <c r="I33" s="94">
        <v>0</v>
      </c>
      <c r="J33" s="87">
        <v>1</v>
      </c>
      <c r="K33" s="95">
        <v>2</v>
      </c>
      <c r="L33" s="94"/>
      <c r="M33" s="87"/>
      <c r="N33" s="87">
        <v>0.25</v>
      </c>
      <c r="O33" s="87">
        <v>1</v>
      </c>
      <c r="P33" s="111">
        <v>1.01</v>
      </c>
      <c r="Q33" s="92"/>
      <c r="R33" s="87"/>
      <c r="S33" s="87"/>
      <c r="T33" s="87"/>
      <c r="U33" s="87"/>
      <c r="V33" s="95"/>
    </row>
    <row r="34" spans="1:22" x14ac:dyDescent="0.25">
      <c r="A34" s="98" t="s">
        <v>32</v>
      </c>
      <c r="B34" s="87"/>
      <c r="C34" s="87"/>
      <c r="D34" s="87"/>
      <c r="E34" s="87"/>
      <c r="F34" s="87"/>
      <c r="G34" s="87"/>
      <c r="H34" s="95"/>
      <c r="I34" s="94">
        <v>0</v>
      </c>
      <c r="J34" s="87">
        <v>1</v>
      </c>
      <c r="K34" s="95">
        <v>2</v>
      </c>
      <c r="L34" s="94"/>
      <c r="M34" s="87"/>
      <c r="N34" s="87">
        <v>0.25</v>
      </c>
      <c r="O34" s="87">
        <v>1</v>
      </c>
      <c r="P34" s="111">
        <v>1.01</v>
      </c>
      <c r="Q34" s="92"/>
      <c r="R34" s="87"/>
      <c r="S34" s="87"/>
      <c r="T34" s="87"/>
      <c r="U34" s="87"/>
      <c r="V34" s="95"/>
    </row>
    <row r="35" spans="1:22" ht="15.75" thickBot="1" x14ac:dyDescent="0.3">
      <c r="A35" s="98" t="s">
        <v>33</v>
      </c>
      <c r="B35" s="99"/>
      <c r="C35" s="99"/>
      <c r="D35" s="99"/>
      <c r="E35" s="99"/>
      <c r="F35" s="99"/>
      <c r="G35" s="99"/>
      <c r="H35" s="97"/>
      <c r="I35" s="96">
        <v>0</v>
      </c>
      <c r="J35" s="99">
        <v>1</v>
      </c>
      <c r="K35" s="97">
        <v>2</v>
      </c>
      <c r="L35" s="96"/>
      <c r="M35" s="99"/>
      <c r="N35" s="87">
        <v>0.25</v>
      </c>
      <c r="O35" s="87">
        <v>1</v>
      </c>
      <c r="P35" s="111">
        <v>1.01</v>
      </c>
      <c r="Q35" s="101"/>
      <c r="R35" s="99"/>
      <c r="S35" s="99"/>
      <c r="T35" s="99"/>
      <c r="U35" s="99"/>
      <c r="V35" s="97"/>
    </row>
  </sheetData>
  <mergeCells count="2">
    <mergeCell ref="A1:V1"/>
    <mergeCell ref="A19:V19"/>
  </mergeCells>
  <conditionalFormatting sqref="L3:M3">
    <cfRule type="iconSet" priority="3">
      <iconSet iconSet="3Symbols" reverse="1">
        <cfvo type="percent" val="0"/>
        <cfvo type="num" val="0.26"/>
        <cfvo type="num" val="1"/>
      </iconSet>
    </cfRule>
    <cfRule type="iconSet" priority="18">
      <iconSet iconSet="3Symbols" reverse="1">
        <cfvo type="percent" val="0"/>
        <cfvo type="num" val="0.26"/>
        <cfvo type="num" val="1"/>
      </iconSet>
    </cfRule>
  </conditionalFormatting>
  <conditionalFormatting sqref="L4:M4">
    <cfRule type="iconSet" priority="2">
      <iconSet iconSet="3Symbols" reverse="1">
        <cfvo type="percent" val="0"/>
        <cfvo type="num" val="0.26"/>
        <cfvo type="num" val="1"/>
      </iconSet>
    </cfRule>
    <cfRule type="iconSet" priority="14">
      <iconSet iconSet="3Symbols" reverse="1">
        <cfvo type="percent" val="0"/>
        <cfvo type="num" val="0.26"/>
        <cfvo type="num" val="1"/>
      </iconSet>
    </cfRule>
  </conditionalFormatting>
  <conditionalFormatting sqref="L5:M5">
    <cfRule type="iconSet" priority="1">
      <iconSet iconSet="3Symbols" reverse="1">
        <cfvo type="percent" val="0"/>
        <cfvo type="num" val="0.26"/>
        <cfvo type="num" val="1"/>
      </iconSet>
    </cfRule>
  </conditionalFormatting>
  <conditionalFormatting sqref="L6:M6">
    <cfRule type="iconSet" priority="19">
      <iconSet iconSet="3Symbols" reverse="1">
        <cfvo type="percent" val="0"/>
        <cfvo type="num" val="0.26"/>
        <cfvo type="num" val="1"/>
      </iconSet>
    </cfRule>
  </conditionalFormatting>
  <conditionalFormatting sqref="L16:M16">
    <cfRule type="iconSet" priority="10">
      <iconSet iconSet="3Symbols" reverse="1">
        <cfvo type="percent" val="0"/>
        <cfvo type="num" val="0.26"/>
        <cfvo type="num" val="1"/>
      </iconSet>
    </cfRule>
  </conditionalFormatting>
  <conditionalFormatting sqref="L21:M21">
    <cfRule type="iconSet" priority="7">
      <iconSet iconSet="3Symbols" reverse="1">
        <cfvo type="percent" val="0"/>
        <cfvo type="num" val="0.26"/>
        <cfvo type="num" val="1"/>
      </iconSet>
    </cfRule>
    <cfRule type="iconSet" priority="17">
      <iconSet iconSet="3Symbols" reverse="1">
        <cfvo type="percent" val="0"/>
        <cfvo type="num" val="0.26"/>
        <cfvo type="num" val="1"/>
      </iconSet>
    </cfRule>
  </conditionalFormatting>
  <conditionalFormatting sqref="L22:M22">
    <cfRule type="iconSet" priority="6">
      <iconSet iconSet="3Symbols" reverse="1">
        <cfvo type="percent" val="0"/>
        <cfvo type="num" val="0.26"/>
        <cfvo type="num" val="1"/>
      </iconSet>
    </cfRule>
    <cfRule type="iconSet" priority="13">
      <iconSet iconSet="3Symbols" reverse="1">
        <cfvo type="percent" val="0"/>
        <cfvo type="num" val="0.26"/>
        <cfvo type="num" val="1"/>
      </iconSet>
    </cfRule>
  </conditionalFormatting>
  <conditionalFormatting sqref="L23:M23">
    <cfRule type="iconSet" priority="5">
      <iconSet iconSet="3Symbols" reverse="1">
        <cfvo type="percent" val="0"/>
        <cfvo type="num" val="0.26"/>
        <cfvo type="num" val="1"/>
      </iconSet>
    </cfRule>
  </conditionalFormatting>
  <conditionalFormatting sqref="L24:M24">
    <cfRule type="iconSet" priority="20">
      <iconSet iconSet="3Symbols" reverse="1">
        <cfvo type="percent" val="0"/>
        <cfvo type="num" val="0.26"/>
        <cfvo type="num" val="1"/>
      </iconSet>
    </cfRule>
  </conditionalFormatting>
  <conditionalFormatting sqref="L25:M33 L7:M15 L17:M17 L35:M35">
    <cfRule type="iconSet" priority="21">
      <iconSet iconSet="3Symbols" reverse="1">
        <cfvo type="percent" val="0"/>
        <cfvo type="num" val="0.26"/>
        <cfvo type="num" val="1"/>
      </iconSet>
    </cfRule>
  </conditionalFormatting>
  <conditionalFormatting sqref="L34:M34">
    <cfRule type="iconSet" priority="9">
      <iconSet iconSet="3Symbols" reverse="1">
        <cfvo type="percent" val="0"/>
        <cfvo type="num" val="0.26"/>
        <cfvo type="num" val="1"/>
      </iconSet>
    </cfRule>
  </conditionalFormatting>
  <pageMargins left="0.7" right="0.7" top="0.75" bottom="0.75" header="0.3" footer="0.3"/>
  <pageSetup orientation="portrait" r:id="rId1"/>
  <customProperties>
    <customPr name="PolyworksSheetId" r:id="rId2"/>
  </customProperties>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4D63F-0535-441A-81F5-8E677C6C8F6F}">
  <sheetPr>
    <tabColor rgb="FFFFFF00"/>
  </sheetPr>
  <dimension ref="A1:T20"/>
  <sheetViews>
    <sheetView tabSelected="1" topLeftCell="A4" zoomScaleNormal="100" workbookViewId="0">
      <selection activeCell="J25" sqref="J25:K25"/>
    </sheetView>
  </sheetViews>
  <sheetFormatPr defaultRowHeight="15" x14ac:dyDescent="0.25"/>
  <cols>
    <col min="1" max="8" width="11.28515625" customWidth="1"/>
    <col min="9" max="11" width="7.28515625" customWidth="1"/>
    <col min="12" max="14" width="7.28515625" hidden="1" customWidth="1"/>
    <col min="15" max="18" width="4.28515625" style="86" customWidth="1"/>
    <col min="19" max="20" width="11.28515625" customWidth="1"/>
  </cols>
  <sheetData>
    <row r="1" spans="1:20" ht="30.2" customHeight="1" thickBot="1" x14ac:dyDescent="0.3">
      <c r="A1" s="287" t="s">
        <v>0</v>
      </c>
      <c r="B1" s="288"/>
      <c r="C1" s="288"/>
      <c r="D1" s="288"/>
      <c r="E1" s="288"/>
      <c r="F1" s="288"/>
      <c r="G1" s="288"/>
      <c r="H1" s="288"/>
      <c r="I1" s="288"/>
      <c r="J1" s="288"/>
      <c r="K1" s="288"/>
      <c r="L1" s="288"/>
      <c r="M1" s="288"/>
      <c r="N1" s="288"/>
      <c r="O1" s="288"/>
      <c r="P1" s="288"/>
      <c r="Q1" s="288"/>
      <c r="R1" s="288"/>
      <c r="S1" s="288"/>
      <c r="T1" s="289"/>
    </row>
    <row r="2" spans="1:20" s="88" customFormat="1" ht="75" x14ac:dyDescent="0.25">
      <c r="A2" s="103" t="s">
        <v>1</v>
      </c>
      <c r="B2" s="104" t="s">
        <v>2</v>
      </c>
      <c r="C2" s="104" t="s">
        <v>3</v>
      </c>
      <c r="D2" s="104" t="s">
        <v>4</v>
      </c>
      <c r="E2" s="104" t="s">
        <v>5</v>
      </c>
      <c r="F2" s="104" t="s">
        <v>6</v>
      </c>
      <c r="G2" s="104" t="s">
        <v>7</v>
      </c>
      <c r="H2" s="105" t="s">
        <v>8</v>
      </c>
      <c r="I2" s="106" t="s">
        <v>9</v>
      </c>
      <c r="J2" s="107" t="s">
        <v>10</v>
      </c>
      <c r="K2" s="108" t="s">
        <v>11</v>
      </c>
      <c r="L2" s="106" t="s">
        <v>9</v>
      </c>
      <c r="M2" s="107" t="s">
        <v>10</v>
      </c>
      <c r="N2" s="108" t="s">
        <v>11</v>
      </c>
      <c r="O2" s="91" t="s">
        <v>14</v>
      </c>
      <c r="P2" s="89" t="s">
        <v>15</v>
      </c>
      <c r="Q2" s="89" t="s">
        <v>16</v>
      </c>
      <c r="R2" s="89" t="s">
        <v>17</v>
      </c>
      <c r="S2" s="89" t="s">
        <v>18</v>
      </c>
      <c r="T2" s="102" t="s">
        <v>8</v>
      </c>
    </row>
    <row r="3" spans="1:20" ht="15.75" thickBot="1" x14ac:dyDescent="0.3">
      <c r="A3" s="98" t="s">
        <v>1589</v>
      </c>
      <c r="B3" s="109"/>
      <c r="C3" s="125">
        <v>8.08</v>
      </c>
      <c r="D3" s="109"/>
      <c r="E3" s="109"/>
      <c r="F3" s="109"/>
      <c r="G3" s="109"/>
      <c r="H3" s="110"/>
      <c r="I3" s="98"/>
      <c r="J3" s="109"/>
      <c r="K3" s="111"/>
      <c r="L3" s="99">
        <v>0.25</v>
      </c>
      <c r="M3" s="99">
        <v>1</v>
      </c>
      <c r="N3" s="111">
        <v>1.01</v>
      </c>
      <c r="O3" s="101">
        <v>23</v>
      </c>
      <c r="P3" s="99">
        <v>17</v>
      </c>
      <c r="Q3" s="99">
        <v>36</v>
      </c>
      <c r="R3" s="99">
        <v>21</v>
      </c>
      <c r="S3" s="99">
        <v>24.3</v>
      </c>
      <c r="T3" s="111"/>
    </row>
    <row r="4" spans="1:20" ht="15.75" thickBot="1" x14ac:dyDescent="0.3">
      <c r="A4" s="98" t="s">
        <v>1594</v>
      </c>
      <c r="B4" s="109"/>
      <c r="C4" s="125">
        <v>11.42</v>
      </c>
      <c r="D4" s="109"/>
      <c r="E4" s="109"/>
      <c r="F4" s="109"/>
      <c r="G4" s="109"/>
      <c r="H4" s="110"/>
      <c r="I4" s="98"/>
      <c r="J4" s="109"/>
      <c r="K4" s="111"/>
      <c r="L4" s="99">
        <v>0.25</v>
      </c>
      <c r="M4" s="99">
        <v>1</v>
      </c>
      <c r="N4" s="111">
        <v>1.01</v>
      </c>
      <c r="O4" s="92">
        <v>32</v>
      </c>
      <c r="P4" s="87">
        <v>23</v>
      </c>
      <c r="Q4" s="87">
        <v>42</v>
      </c>
      <c r="R4" s="87">
        <v>40</v>
      </c>
      <c r="S4" s="87">
        <v>34.299999999999997</v>
      </c>
      <c r="T4" s="111"/>
    </row>
    <row r="5" spans="1:20" ht="15.75" thickBot="1" x14ac:dyDescent="0.3">
      <c r="A5" s="98" t="s">
        <v>1595</v>
      </c>
      <c r="B5" s="109"/>
      <c r="C5" s="125">
        <v>18</v>
      </c>
      <c r="D5" s="109"/>
      <c r="E5" s="109"/>
      <c r="F5" s="109"/>
      <c r="G5" s="109"/>
      <c r="H5" s="110"/>
      <c r="I5" s="98"/>
      <c r="J5" s="109"/>
      <c r="K5" s="111"/>
      <c r="L5" s="99">
        <v>0.25</v>
      </c>
      <c r="M5" s="99">
        <v>1</v>
      </c>
      <c r="N5" s="111">
        <v>1.01</v>
      </c>
      <c r="O5" s="92">
        <v>42</v>
      </c>
      <c r="P5" s="87">
        <v>48</v>
      </c>
      <c r="Q5" s="87">
        <v>46</v>
      </c>
      <c r="R5" s="87">
        <v>74</v>
      </c>
      <c r="S5" s="87">
        <v>52.5</v>
      </c>
      <c r="T5" s="111"/>
    </row>
    <row r="6" spans="1:20" x14ac:dyDescent="0.25">
      <c r="A6" s="98" t="s">
        <v>22</v>
      </c>
      <c r="B6" s="87">
        <v>23</v>
      </c>
      <c r="C6" s="87">
        <v>21</v>
      </c>
      <c r="D6" s="87">
        <v>0</v>
      </c>
      <c r="E6" s="87">
        <v>2</v>
      </c>
      <c r="F6" s="87">
        <v>0</v>
      </c>
      <c r="G6" s="87">
        <v>0</v>
      </c>
      <c r="H6" s="90">
        <v>0</v>
      </c>
      <c r="I6" s="94">
        <v>0</v>
      </c>
      <c r="J6" s="87">
        <v>1</v>
      </c>
      <c r="K6" s="95">
        <v>2</v>
      </c>
      <c r="L6" s="87">
        <v>0.25</v>
      </c>
      <c r="M6" s="87">
        <v>1</v>
      </c>
      <c r="N6" s="111">
        <v>1.01</v>
      </c>
      <c r="O6" s="92">
        <v>23</v>
      </c>
      <c r="P6" s="87">
        <v>0</v>
      </c>
      <c r="Q6" s="87">
        <v>0</v>
      </c>
      <c r="R6" s="87">
        <v>0</v>
      </c>
      <c r="S6" s="87">
        <v>5.8</v>
      </c>
      <c r="T6" s="95"/>
    </row>
    <row r="7" spans="1:20" x14ac:dyDescent="0.25">
      <c r="A7" s="98" t="s">
        <v>23</v>
      </c>
      <c r="B7" s="87">
        <v>25</v>
      </c>
      <c r="C7" s="87">
        <v>23</v>
      </c>
      <c r="D7" s="87">
        <v>0</v>
      </c>
      <c r="E7" s="87">
        <v>0</v>
      </c>
      <c r="F7" s="87">
        <v>2</v>
      </c>
      <c r="G7" s="87">
        <v>0</v>
      </c>
      <c r="H7" s="90">
        <v>0</v>
      </c>
      <c r="I7" s="94">
        <v>0</v>
      </c>
      <c r="J7" s="87">
        <v>1</v>
      </c>
      <c r="K7" s="95">
        <v>2</v>
      </c>
      <c r="L7" s="87">
        <v>0.25</v>
      </c>
      <c r="M7" s="87">
        <v>1</v>
      </c>
      <c r="N7" s="111">
        <v>1.01</v>
      </c>
      <c r="O7" s="92">
        <v>48</v>
      </c>
      <c r="P7" s="87">
        <v>0</v>
      </c>
      <c r="Q7" s="87">
        <v>0</v>
      </c>
      <c r="R7" s="87">
        <v>0</v>
      </c>
      <c r="S7" s="87">
        <v>12</v>
      </c>
      <c r="T7" s="95"/>
    </row>
    <row r="8" spans="1:20" x14ac:dyDescent="0.25">
      <c r="A8" s="98" t="s">
        <v>24</v>
      </c>
      <c r="B8" s="87">
        <v>10</v>
      </c>
      <c r="C8" s="115">
        <v>8</v>
      </c>
      <c r="D8" s="87">
        <v>0</v>
      </c>
      <c r="E8" s="87">
        <v>0</v>
      </c>
      <c r="F8" s="87">
        <v>2</v>
      </c>
      <c r="G8" s="87">
        <v>0</v>
      </c>
      <c r="H8" s="90">
        <v>0</v>
      </c>
      <c r="I8" s="94">
        <v>0</v>
      </c>
      <c r="J8" s="87">
        <v>1</v>
      </c>
      <c r="K8" s="95">
        <v>2</v>
      </c>
      <c r="L8" s="87">
        <v>0.25</v>
      </c>
      <c r="M8" s="87">
        <v>1</v>
      </c>
      <c r="N8" s="111">
        <v>1.01</v>
      </c>
      <c r="O8" s="92">
        <v>58</v>
      </c>
      <c r="P8" s="87">
        <v>0</v>
      </c>
      <c r="Q8" s="87">
        <v>0</v>
      </c>
      <c r="R8" s="87">
        <v>0</v>
      </c>
      <c r="S8" s="87">
        <v>14.5</v>
      </c>
      <c r="T8" s="95"/>
    </row>
    <row r="9" spans="1:20" x14ac:dyDescent="0.25">
      <c r="A9" s="98" t="s">
        <v>25</v>
      </c>
      <c r="B9" s="87">
        <v>11</v>
      </c>
      <c r="C9" s="87">
        <v>10</v>
      </c>
      <c r="D9" s="87">
        <v>0</v>
      </c>
      <c r="E9" s="87">
        <v>1</v>
      </c>
      <c r="F9" s="87">
        <v>0</v>
      </c>
      <c r="G9" s="87">
        <v>0</v>
      </c>
      <c r="H9" s="90">
        <v>0</v>
      </c>
      <c r="I9" s="94">
        <v>0</v>
      </c>
      <c r="J9" s="87">
        <v>1</v>
      </c>
      <c r="K9" s="95">
        <v>2</v>
      </c>
      <c r="L9" s="87">
        <v>0.25</v>
      </c>
      <c r="M9" s="87">
        <v>1</v>
      </c>
      <c r="N9" s="111">
        <v>1.01</v>
      </c>
      <c r="O9" s="92">
        <v>58</v>
      </c>
      <c r="P9" s="87">
        <v>11</v>
      </c>
      <c r="Q9" s="87">
        <v>0</v>
      </c>
      <c r="R9" s="87">
        <v>0</v>
      </c>
      <c r="S9" s="87">
        <v>17.3</v>
      </c>
      <c r="T9" s="95"/>
    </row>
    <row r="10" spans="1:20" x14ac:dyDescent="0.25">
      <c r="A10" s="98" t="s">
        <v>26</v>
      </c>
      <c r="B10" s="87">
        <v>19</v>
      </c>
      <c r="C10" s="87">
        <v>16</v>
      </c>
      <c r="D10" s="87">
        <v>0</v>
      </c>
      <c r="E10" s="87">
        <v>1</v>
      </c>
      <c r="F10" s="87">
        <v>2</v>
      </c>
      <c r="G10" s="87">
        <v>0</v>
      </c>
      <c r="H10" s="90">
        <v>0</v>
      </c>
      <c r="I10" s="94">
        <v>0</v>
      </c>
      <c r="J10" s="87">
        <v>1</v>
      </c>
      <c r="K10" s="95">
        <v>2</v>
      </c>
      <c r="L10" s="87">
        <v>0.25</v>
      </c>
      <c r="M10" s="87">
        <v>1</v>
      </c>
      <c r="N10" s="111">
        <v>1.01</v>
      </c>
      <c r="O10" s="92">
        <v>57</v>
      </c>
      <c r="P10" s="87">
        <v>30</v>
      </c>
      <c r="Q10" s="87">
        <v>0</v>
      </c>
      <c r="R10" s="87">
        <v>0</v>
      </c>
      <c r="S10" s="87">
        <v>21.8</v>
      </c>
      <c r="T10" s="95">
        <v>0</v>
      </c>
    </row>
    <row r="11" spans="1:20" x14ac:dyDescent="0.25">
      <c r="A11" s="98" t="s">
        <v>27</v>
      </c>
      <c r="B11" s="87">
        <v>23</v>
      </c>
      <c r="C11" s="87">
        <v>15</v>
      </c>
      <c r="D11" s="87">
        <v>0</v>
      </c>
      <c r="E11" s="87">
        <v>2</v>
      </c>
      <c r="F11" s="87">
        <v>2</v>
      </c>
      <c r="G11" s="87">
        <v>4</v>
      </c>
      <c r="H11" s="95">
        <v>0</v>
      </c>
      <c r="I11" s="94">
        <v>0</v>
      </c>
      <c r="J11" s="87">
        <v>1</v>
      </c>
      <c r="K11" s="95">
        <v>2</v>
      </c>
      <c r="L11" s="87">
        <v>0.25</v>
      </c>
      <c r="M11" s="87">
        <v>1</v>
      </c>
      <c r="N11" s="111">
        <v>1.01</v>
      </c>
      <c r="O11" s="92">
        <v>57</v>
      </c>
      <c r="P11" s="87">
        <v>53</v>
      </c>
      <c r="Q11" s="87">
        <v>0</v>
      </c>
      <c r="R11" s="87">
        <v>0</v>
      </c>
      <c r="S11" s="87">
        <v>27.5</v>
      </c>
      <c r="T11" s="95">
        <v>0</v>
      </c>
    </row>
    <row r="12" spans="1:20" x14ac:dyDescent="0.25">
      <c r="A12" s="98" t="s">
        <v>28</v>
      </c>
      <c r="B12" s="87">
        <v>17</v>
      </c>
      <c r="C12" s="87">
        <v>11</v>
      </c>
      <c r="D12" s="87">
        <v>0</v>
      </c>
      <c r="E12" s="87">
        <v>1</v>
      </c>
      <c r="F12" s="87">
        <v>5</v>
      </c>
      <c r="G12" s="87">
        <v>0</v>
      </c>
      <c r="H12" s="95">
        <v>0</v>
      </c>
      <c r="I12" s="94">
        <v>0</v>
      </c>
      <c r="J12" s="87">
        <v>1</v>
      </c>
      <c r="K12" s="95">
        <v>2</v>
      </c>
      <c r="L12" s="87">
        <v>0.25</v>
      </c>
      <c r="M12" s="87">
        <v>1</v>
      </c>
      <c r="N12" s="111">
        <v>1.01</v>
      </c>
      <c r="O12" s="92">
        <v>57</v>
      </c>
      <c r="P12" s="87">
        <v>53</v>
      </c>
      <c r="Q12" s="87">
        <v>17</v>
      </c>
      <c r="R12" s="87">
        <v>0</v>
      </c>
      <c r="S12" s="87">
        <v>31.8</v>
      </c>
      <c r="T12" s="95">
        <v>0</v>
      </c>
    </row>
    <row r="13" spans="1:20" x14ac:dyDescent="0.25">
      <c r="A13" s="98" t="s">
        <v>29</v>
      </c>
      <c r="B13" s="87">
        <v>10</v>
      </c>
      <c r="C13" s="87">
        <v>8</v>
      </c>
      <c r="D13" s="87">
        <v>0</v>
      </c>
      <c r="E13" s="87">
        <v>0</v>
      </c>
      <c r="F13" s="87">
        <v>2</v>
      </c>
      <c r="G13" s="87">
        <v>0</v>
      </c>
      <c r="H13" s="90">
        <v>0</v>
      </c>
      <c r="I13" s="94">
        <v>0</v>
      </c>
      <c r="J13" s="87">
        <v>1</v>
      </c>
      <c r="K13" s="95">
        <v>2</v>
      </c>
      <c r="L13" s="87">
        <v>0.25</v>
      </c>
      <c r="M13" s="87">
        <v>1</v>
      </c>
      <c r="N13" s="111">
        <v>1.01</v>
      </c>
      <c r="O13" s="92">
        <v>57</v>
      </c>
      <c r="P13" s="87">
        <v>53</v>
      </c>
      <c r="Q13" s="87">
        <v>27</v>
      </c>
      <c r="R13" s="87">
        <v>0</v>
      </c>
      <c r="S13" s="87">
        <v>34.299999999999997</v>
      </c>
      <c r="T13" s="95">
        <v>0</v>
      </c>
    </row>
    <row r="14" spans="1:20" x14ac:dyDescent="0.25">
      <c r="A14" s="98" t="s">
        <v>30</v>
      </c>
      <c r="B14" s="87">
        <v>12</v>
      </c>
      <c r="C14" s="87">
        <v>11</v>
      </c>
      <c r="D14" s="87">
        <v>0</v>
      </c>
      <c r="E14" s="87">
        <v>0</v>
      </c>
      <c r="F14" s="87">
        <v>1</v>
      </c>
      <c r="G14" s="87">
        <v>0</v>
      </c>
      <c r="H14" s="90">
        <v>0</v>
      </c>
      <c r="I14" s="94">
        <v>0</v>
      </c>
      <c r="J14" s="87">
        <v>1</v>
      </c>
      <c r="K14" s="95">
        <v>2</v>
      </c>
      <c r="L14" s="87">
        <v>0.25</v>
      </c>
      <c r="M14" s="87">
        <v>1</v>
      </c>
      <c r="N14" s="111">
        <v>1.01</v>
      </c>
      <c r="O14" s="92">
        <v>57</v>
      </c>
      <c r="P14" s="87">
        <v>53</v>
      </c>
      <c r="Q14" s="87">
        <v>39</v>
      </c>
      <c r="R14" s="87">
        <v>0</v>
      </c>
      <c r="S14" s="87">
        <v>37.299999999999997</v>
      </c>
      <c r="T14" s="95">
        <v>0</v>
      </c>
    </row>
    <row r="15" spans="1:20" x14ac:dyDescent="0.25">
      <c r="A15" s="98" t="s">
        <v>31</v>
      </c>
      <c r="B15" s="87"/>
      <c r="C15" s="87"/>
      <c r="D15" s="87"/>
      <c r="E15" s="87"/>
      <c r="F15" s="87"/>
      <c r="G15" s="87"/>
      <c r="H15" s="90"/>
      <c r="I15" s="94">
        <v>0</v>
      </c>
      <c r="J15" s="87">
        <v>1</v>
      </c>
      <c r="K15" s="95">
        <v>2</v>
      </c>
      <c r="L15" s="87">
        <v>0.25</v>
      </c>
      <c r="M15" s="87">
        <v>1</v>
      </c>
      <c r="N15" s="111">
        <v>1.01</v>
      </c>
      <c r="O15" s="92"/>
      <c r="P15" s="87"/>
      <c r="Q15" s="87"/>
      <c r="R15" s="87"/>
      <c r="S15" s="87"/>
      <c r="T15" s="95"/>
    </row>
    <row r="16" spans="1:20" x14ac:dyDescent="0.25">
      <c r="A16" s="98" t="s">
        <v>32</v>
      </c>
      <c r="B16" s="87"/>
      <c r="C16" s="87"/>
      <c r="D16" s="87"/>
      <c r="E16" s="87"/>
      <c r="F16" s="87"/>
      <c r="G16" s="87"/>
      <c r="H16" s="90"/>
      <c r="I16" s="94">
        <v>0</v>
      </c>
      <c r="J16" s="87">
        <v>1</v>
      </c>
      <c r="K16" s="95">
        <v>2</v>
      </c>
      <c r="L16" s="87">
        <v>0.25</v>
      </c>
      <c r="M16" s="87">
        <v>1</v>
      </c>
      <c r="N16" s="111">
        <v>1.01</v>
      </c>
      <c r="O16" s="92"/>
      <c r="P16" s="87"/>
      <c r="Q16" s="87"/>
      <c r="R16" s="87"/>
      <c r="S16" s="87"/>
      <c r="T16" s="95"/>
    </row>
    <row r="17" spans="1:20" ht="15.75" thickBot="1" x14ac:dyDescent="0.3">
      <c r="A17" s="98" t="s">
        <v>33</v>
      </c>
      <c r="B17" s="99"/>
      <c r="C17" s="99"/>
      <c r="D17" s="99"/>
      <c r="E17" s="99"/>
      <c r="F17" s="99"/>
      <c r="G17" s="99"/>
      <c r="H17" s="100"/>
      <c r="I17" s="96">
        <v>0</v>
      </c>
      <c r="J17" s="99">
        <v>1</v>
      </c>
      <c r="K17" s="97">
        <v>2</v>
      </c>
      <c r="L17" s="99">
        <v>0.25</v>
      </c>
      <c r="M17" s="99">
        <v>1</v>
      </c>
      <c r="N17" s="111">
        <v>1.01</v>
      </c>
      <c r="O17" s="92"/>
      <c r="P17" s="87"/>
      <c r="Q17" s="87"/>
      <c r="R17" s="87"/>
      <c r="S17" s="87"/>
      <c r="T17" s="95"/>
    </row>
    <row r="19" spans="1:20" ht="30.2" customHeight="1" x14ac:dyDescent="0.25"/>
    <row r="20" spans="1:20" s="88" customFormat="1" x14ac:dyDescent="0.25">
      <c r="A20"/>
      <c r="B20"/>
      <c r="C20"/>
      <c r="D20"/>
      <c r="E20"/>
      <c r="F20"/>
      <c r="G20"/>
      <c r="H20"/>
      <c r="I20"/>
      <c r="J20"/>
      <c r="K20"/>
      <c r="L20"/>
      <c r="M20"/>
      <c r="N20"/>
      <c r="O20" s="86"/>
      <c r="P20" s="86"/>
      <c r="Q20" s="86"/>
      <c r="R20" s="86"/>
      <c r="S20"/>
      <c r="T20"/>
    </row>
  </sheetData>
  <mergeCells count="1">
    <mergeCell ref="A1:T1"/>
  </mergeCells>
  <pageMargins left="0.7" right="0.7" top="0.75" bottom="0.75" header="0.3" footer="0.3"/>
  <pageSetup orientation="portrait" r:id="rId1"/>
  <customProperties>
    <customPr name="PolyworksSheetId" r:id="rId2"/>
  </customPropertie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7"/>
  <sheetViews>
    <sheetView workbookViewId="0">
      <selection activeCell="A2" sqref="A2:A3"/>
    </sheetView>
  </sheetViews>
  <sheetFormatPr defaultRowHeight="15" x14ac:dyDescent="0.25"/>
  <cols>
    <col min="1" max="1" width="37.28515625" customWidth="1"/>
    <col min="2" max="2" width="17.42578125" customWidth="1"/>
    <col min="3" max="3" width="7.28515625" customWidth="1"/>
  </cols>
  <sheetData>
    <row r="1" spans="1:2" s="78" customFormat="1" x14ac:dyDescent="0.25">
      <c r="A1" s="78" t="s">
        <v>1596</v>
      </c>
      <c r="B1" s="78" t="s">
        <v>1597</v>
      </c>
    </row>
    <row r="2" spans="1:2" x14ac:dyDescent="0.25">
      <c r="A2" t="s">
        <v>1598</v>
      </c>
      <c r="B2" t="s">
        <v>1599</v>
      </c>
    </row>
    <row r="3" spans="1:2" x14ac:dyDescent="0.25">
      <c r="A3" t="s">
        <v>1600</v>
      </c>
      <c r="B3" t="s">
        <v>1601</v>
      </c>
    </row>
    <row r="4" spans="1:2" x14ac:dyDescent="0.25">
      <c r="A4" t="s">
        <v>1602</v>
      </c>
      <c r="B4" t="s">
        <v>1603</v>
      </c>
    </row>
    <row r="5" spans="1:2" x14ac:dyDescent="0.25">
      <c r="A5" t="s">
        <v>1604</v>
      </c>
      <c r="B5" t="s">
        <v>1605</v>
      </c>
    </row>
    <row r="6" spans="1:2" x14ac:dyDescent="0.25">
      <c r="A6" t="s">
        <v>1606</v>
      </c>
      <c r="B6" t="s">
        <v>1607</v>
      </c>
    </row>
    <row r="7" spans="1:2" x14ac:dyDescent="0.25">
      <c r="A7" t="s">
        <v>1608</v>
      </c>
      <c r="B7" t="s">
        <v>1609</v>
      </c>
    </row>
  </sheetData>
  <pageMargins left="0.7" right="0.7" top="0.75" bottom="0.75" header="0.3" footer="0.3"/>
  <pageSetup orientation="portrait" r:id="rId1"/>
  <customProperties>
    <customPr name="PolyworksSheetI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56"/>
  <sheetViews>
    <sheetView workbookViewId="0">
      <selection activeCell="K23" sqref="K23"/>
    </sheetView>
  </sheetViews>
  <sheetFormatPr defaultRowHeight="15" x14ac:dyDescent="0.25"/>
  <cols>
    <col min="1" max="1" width="10.7109375" customWidth="1"/>
    <col min="2" max="2" width="11.28515625" customWidth="1"/>
    <col min="3" max="3" width="16.140625" customWidth="1"/>
    <col min="4" max="4" width="8.85546875" customWidth="1"/>
    <col min="5" max="5" width="12.5703125" customWidth="1"/>
    <col min="6" max="6" width="14.85546875" customWidth="1"/>
    <col min="7" max="7" width="16.28515625" customWidth="1"/>
    <col min="8" max="8" width="20.28515625" customWidth="1"/>
    <col min="9" max="9" width="12.85546875" customWidth="1"/>
    <col min="10" max="10" width="16.85546875" customWidth="1"/>
    <col min="11" max="11" width="16.140625" customWidth="1"/>
    <col min="12" max="12" width="10.7109375" style="86" customWidth="1"/>
  </cols>
  <sheetData>
    <row r="1" spans="1:10" s="1" customFormat="1" ht="36.75" x14ac:dyDescent="0.2">
      <c r="A1" s="3" t="s">
        <v>1611</v>
      </c>
      <c r="B1" s="2" t="s">
        <v>45</v>
      </c>
      <c r="C1" s="119" t="s">
        <v>46</v>
      </c>
      <c r="D1" s="119" t="s">
        <v>47</v>
      </c>
      <c r="E1" s="3" t="s">
        <v>48</v>
      </c>
      <c r="F1" s="4" t="s">
        <v>54</v>
      </c>
      <c r="G1" s="4" t="s">
        <v>63</v>
      </c>
      <c r="H1" s="4" t="s">
        <v>64</v>
      </c>
    </row>
    <row r="2" spans="1:10" s="1" customFormat="1" ht="39.4" customHeight="1" x14ac:dyDescent="0.2">
      <c r="A2" s="290" t="s">
        <v>1612</v>
      </c>
      <c r="B2" s="290"/>
      <c r="C2" s="290"/>
      <c r="D2" s="290"/>
      <c r="E2" s="290"/>
      <c r="F2" s="290"/>
      <c r="G2" s="290"/>
      <c r="H2" s="290"/>
    </row>
    <row r="3" spans="1:10" s="1" customFormat="1" ht="39.4" customHeight="1" x14ac:dyDescent="0.2">
      <c r="A3" s="292" t="s">
        <v>1613</v>
      </c>
      <c r="B3" s="292"/>
      <c r="C3" s="292"/>
      <c r="D3" s="291" t="s">
        <v>1614</v>
      </c>
      <c r="E3" s="291"/>
      <c r="F3" s="291"/>
      <c r="G3" s="291"/>
      <c r="H3" s="291"/>
    </row>
    <row r="4" spans="1:10" x14ac:dyDescent="0.25">
      <c r="A4" t="s">
        <v>1615</v>
      </c>
      <c r="B4" t="s">
        <v>45</v>
      </c>
      <c r="C4" t="s">
        <v>1616</v>
      </c>
      <c r="D4" t="s">
        <v>47</v>
      </c>
      <c r="E4" t="s">
        <v>48</v>
      </c>
      <c r="F4" t="s">
        <v>54</v>
      </c>
      <c r="G4" s="9" t="s">
        <v>1617</v>
      </c>
      <c r="H4" s="127" t="s">
        <v>1618</v>
      </c>
      <c r="I4" t="s">
        <v>1619</v>
      </c>
      <c r="J4" t="s">
        <v>1620</v>
      </c>
    </row>
    <row r="5" spans="1:10" x14ac:dyDescent="0.25">
      <c r="A5" t="s">
        <v>111</v>
      </c>
      <c r="B5" t="s">
        <v>140</v>
      </c>
      <c r="C5" t="s">
        <v>89</v>
      </c>
      <c r="D5" t="s">
        <v>90</v>
      </c>
      <c r="E5" t="s">
        <v>159</v>
      </c>
      <c r="F5" s="77" t="s">
        <v>1621</v>
      </c>
      <c r="G5" s="10" t="s">
        <v>93</v>
      </c>
      <c r="H5" s="11" t="s">
        <v>110</v>
      </c>
      <c r="I5" t="s">
        <v>140</v>
      </c>
      <c r="J5" t="s">
        <v>1622</v>
      </c>
    </row>
    <row r="6" spans="1:10" x14ac:dyDescent="0.25">
      <c r="A6" t="s">
        <v>87</v>
      </c>
      <c r="B6" t="s">
        <v>1623</v>
      </c>
      <c r="C6" t="s">
        <v>209</v>
      </c>
      <c r="D6" t="s">
        <v>54</v>
      </c>
      <c r="E6" t="s">
        <v>191</v>
      </c>
      <c r="F6" s="77" t="s">
        <v>171</v>
      </c>
      <c r="G6" s="10" t="s">
        <v>123</v>
      </c>
      <c r="H6" s="11" t="s">
        <v>190</v>
      </c>
      <c r="I6" t="s">
        <v>88</v>
      </c>
      <c r="J6" t="s">
        <v>1624</v>
      </c>
    </row>
    <row r="7" spans="1:10" ht="42.75" x14ac:dyDescent="0.25">
      <c r="A7" t="s">
        <v>107</v>
      </c>
      <c r="B7" t="s">
        <v>133</v>
      </c>
      <c r="C7" t="s">
        <v>125</v>
      </c>
      <c r="D7" t="s">
        <v>1625</v>
      </c>
      <c r="E7" t="s">
        <v>91</v>
      </c>
      <c r="F7" s="128" t="s">
        <v>303</v>
      </c>
      <c r="G7" s="10" t="s">
        <v>105</v>
      </c>
      <c r="H7" s="11" t="s">
        <v>165</v>
      </c>
      <c r="J7" t="s">
        <v>1626</v>
      </c>
    </row>
    <row r="8" spans="1:10" x14ac:dyDescent="0.25">
      <c r="A8" t="s">
        <v>156</v>
      </c>
      <c r="B8" t="s">
        <v>128</v>
      </c>
      <c r="C8" t="s">
        <v>145</v>
      </c>
      <c r="D8" t="s">
        <v>190</v>
      </c>
      <c r="E8" t="s">
        <v>222</v>
      </c>
      <c r="F8" s="6" t="s">
        <v>164</v>
      </c>
      <c r="G8" s="10" t="s">
        <v>194</v>
      </c>
      <c r="H8" s="11" t="s">
        <v>117</v>
      </c>
      <c r="J8" t="s">
        <v>1627</v>
      </c>
    </row>
    <row r="9" spans="1:10" x14ac:dyDescent="0.25">
      <c r="B9" t="s">
        <v>95</v>
      </c>
      <c r="C9" t="s">
        <v>100</v>
      </c>
      <c r="E9" t="s">
        <v>218</v>
      </c>
      <c r="F9" s="6" t="s">
        <v>150</v>
      </c>
      <c r="G9" s="10" t="s">
        <v>263</v>
      </c>
      <c r="H9" s="11" t="s">
        <v>197</v>
      </c>
    </row>
    <row r="10" spans="1:10" x14ac:dyDescent="0.25">
      <c r="B10" t="s">
        <v>163</v>
      </c>
      <c r="C10" t="s">
        <v>211</v>
      </c>
      <c r="E10" t="s">
        <v>1842</v>
      </c>
      <c r="F10" s="6" t="s">
        <v>96</v>
      </c>
      <c r="G10" s="10" t="s">
        <v>98</v>
      </c>
      <c r="H10" s="11" t="s">
        <v>99</v>
      </c>
    </row>
    <row r="11" spans="1:10" x14ac:dyDescent="0.25">
      <c r="B11" t="s">
        <v>299</v>
      </c>
      <c r="C11" t="s">
        <v>1898</v>
      </c>
      <c r="F11" s="77" t="s">
        <v>254</v>
      </c>
      <c r="G11" s="10" t="s">
        <v>114</v>
      </c>
      <c r="H11" s="11" t="s">
        <v>127</v>
      </c>
    </row>
    <row r="12" spans="1:10" x14ac:dyDescent="0.25">
      <c r="B12" t="s">
        <v>88</v>
      </c>
      <c r="F12" s="6" t="s">
        <v>90</v>
      </c>
      <c r="G12" s="10" t="s">
        <v>109</v>
      </c>
      <c r="H12" s="11" t="s">
        <v>124</v>
      </c>
    </row>
    <row r="13" spans="1:10" x14ac:dyDescent="0.25">
      <c r="F13" s="6" t="s">
        <v>116</v>
      </c>
      <c r="G13" s="10" t="s">
        <v>126</v>
      </c>
      <c r="H13" s="11" t="s">
        <v>130</v>
      </c>
    </row>
    <row r="14" spans="1:10" x14ac:dyDescent="0.25">
      <c r="F14" s="6" t="s">
        <v>113</v>
      </c>
      <c r="G14" s="10" t="s">
        <v>102</v>
      </c>
      <c r="H14" s="11" t="s">
        <v>1628</v>
      </c>
    </row>
    <row r="15" spans="1:10" x14ac:dyDescent="0.25">
      <c r="F15" s="6" t="s">
        <v>296</v>
      </c>
      <c r="G15" s="10" t="s">
        <v>248</v>
      </c>
      <c r="H15" s="11" t="s">
        <v>1629</v>
      </c>
    </row>
    <row r="16" spans="1:10" x14ac:dyDescent="0.25">
      <c r="F16" s="6"/>
      <c r="G16" s="10" t="s">
        <v>344</v>
      </c>
      <c r="H16" s="11" t="s">
        <v>1630</v>
      </c>
    </row>
    <row r="17" spans="6:8" x14ac:dyDescent="0.25">
      <c r="F17" s="6" t="s">
        <v>175</v>
      </c>
      <c r="G17" s="10" t="s">
        <v>220</v>
      </c>
      <c r="H17" s="11" t="s">
        <v>316</v>
      </c>
    </row>
    <row r="18" spans="6:8" x14ac:dyDescent="0.25">
      <c r="F18" s="6" t="s">
        <v>193</v>
      </c>
      <c r="G18" s="10" t="s">
        <v>152</v>
      </c>
      <c r="H18" s="11" t="s">
        <v>155</v>
      </c>
    </row>
    <row r="19" spans="6:8" x14ac:dyDescent="0.25">
      <c r="F19" s="6" t="s">
        <v>313</v>
      </c>
      <c r="G19" s="10" t="s">
        <v>151</v>
      </c>
      <c r="H19" s="11" t="s">
        <v>244</v>
      </c>
    </row>
    <row r="20" spans="6:8" x14ac:dyDescent="0.25">
      <c r="F20" s="77" t="s">
        <v>104</v>
      </c>
      <c r="G20" s="10" t="s">
        <v>300</v>
      </c>
      <c r="H20" s="11" t="s">
        <v>260</v>
      </c>
    </row>
    <row r="21" spans="6:8" x14ac:dyDescent="0.25">
      <c r="F21" s="6" t="s">
        <v>1631</v>
      </c>
      <c r="G21" t="s">
        <v>167</v>
      </c>
      <c r="H21" s="11" t="s">
        <v>247</v>
      </c>
    </row>
    <row r="22" spans="6:8" ht="28.5" x14ac:dyDescent="0.25">
      <c r="F22" s="6" t="s">
        <v>92</v>
      </c>
      <c r="H22" s="11" t="s">
        <v>118</v>
      </c>
    </row>
    <row r="23" spans="6:8" x14ac:dyDescent="0.25">
      <c r="F23" s="6" t="s">
        <v>108</v>
      </c>
      <c r="H23" s="11" t="s">
        <v>103</v>
      </c>
    </row>
    <row r="24" spans="6:8" x14ac:dyDescent="0.25">
      <c r="F24" s="6"/>
      <c r="H24" s="11" t="s">
        <v>143</v>
      </c>
    </row>
    <row r="25" spans="6:8" ht="28.5" x14ac:dyDescent="0.25">
      <c r="F25" s="6" t="s">
        <v>101</v>
      </c>
      <c r="H25" s="11" t="s">
        <v>249</v>
      </c>
    </row>
    <row r="26" spans="6:8" x14ac:dyDescent="0.25">
      <c r="F26" s="122" t="s">
        <v>292</v>
      </c>
      <c r="H26" s="11" t="s">
        <v>306</v>
      </c>
    </row>
    <row r="27" spans="6:8" x14ac:dyDescent="0.25">
      <c r="F27" s="122" t="s">
        <v>166</v>
      </c>
      <c r="H27" s="11" t="s">
        <v>328</v>
      </c>
    </row>
    <row r="28" spans="6:8" x14ac:dyDescent="0.25">
      <c r="F28" s="6" t="s">
        <v>494</v>
      </c>
      <c r="H28" s="11" t="s">
        <v>252</v>
      </c>
    </row>
    <row r="29" spans="6:8" x14ac:dyDescent="0.25">
      <c r="H29" s="11" t="s">
        <v>121</v>
      </c>
    </row>
    <row r="30" spans="6:8" x14ac:dyDescent="0.25">
      <c r="H30" s="11" t="s">
        <v>342</v>
      </c>
    </row>
    <row r="31" spans="6:8" x14ac:dyDescent="0.25">
      <c r="H31" s="11" t="s">
        <v>132</v>
      </c>
    </row>
    <row r="32" spans="6:8" x14ac:dyDescent="0.25">
      <c r="H32" s="11" t="s">
        <v>1632</v>
      </c>
    </row>
    <row r="33" spans="8:8" x14ac:dyDescent="0.25">
      <c r="H33" s="11" t="s">
        <v>297</v>
      </c>
    </row>
    <row r="34" spans="8:8" x14ac:dyDescent="0.25">
      <c r="H34" s="11" t="s">
        <v>106</v>
      </c>
    </row>
    <row r="35" spans="8:8" x14ac:dyDescent="0.25">
      <c r="H35" s="11" t="s">
        <v>223</v>
      </c>
    </row>
    <row r="36" spans="8:8" x14ac:dyDescent="0.25">
      <c r="H36" s="11" t="s">
        <v>242</v>
      </c>
    </row>
    <row r="37" spans="8:8" x14ac:dyDescent="0.25">
      <c r="H37" s="11" t="s">
        <v>195</v>
      </c>
    </row>
    <row r="38" spans="8:8" x14ac:dyDescent="0.25">
      <c r="H38" s="11" t="s">
        <v>1633</v>
      </c>
    </row>
    <row r="39" spans="8:8" x14ac:dyDescent="0.25">
      <c r="H39" s="11" t="s">
        <v>250</v>
      </c>
    </row>
    <row r="40" spans="8:8" x14ac:dyDescent="0.25">
      <c r="H40" s="11" t="s">
        <v>238</v>
      </c>
    </row>
    <row r="41" spans="8:8" x14ac:dyDescent="0.25">
      <c r="H41" s="11" t="s">
        <v>168</v>
      </c>
    </row>
    <row r="42" spans="8:8" x14ac:dyDescent="0.25">
      <c r="H42" s="11" t="s">
        <v>295</v>
      </c>
    </row>
    <row r="43" spans="8:8" x14ac:dyDescent="0.25">
      <c r="H43" s="11" t="s">
        <v>224</v>
      </c>
    </row>
    <row r="44" spans="8:8" x14ac:dyDescent="0.25">
      <c r="H44" s="11" t="s">
        <v>259</v>
      </c>
    </row>
    <row r="45" spans="8:8" x14ac:dyDescent="0.25">
      <c r="H45" s="11" t="s">
        <v>148</v>
      </c>
    </row>
    <row r="46" spans="8:8" x14ac:dyDescent="0.25">
      <c r="H46" s="11" t="s">
        <v>154</v>
      </c>
    </row>
    <row r="47" spans="8:8" x14ac:dyDescent="0.25">
      <c r="H47" s="11" t="s">
        <v>115</v>
      </c>
    </row>
    <row r="48" spans="8:8" x14ac:dyDescent="0.25">
      <c r="H48" s="11" t="s">
        <v>94</v>
      </c>
    </row>
    <row r="49" spans="8:8" x14ac:dyDescent="0.25">
      <c r="H49" s="11" t="s">
        <v>228</v>
      </c>
    </row>
    <row r="50" spans="8:8" x14ac:dyDescent="0.25">
      <c r="H50" s="11" t="s">
        <v>337</v>
      </c>
    </row>
    <row r="51" spans="8:8" x14ac:dyDescent="0.25">
      <c r="H51" s="11" t="s">
        <v>229</v>
      </c>
    </row>
    <row r="52" spans="8:8" x14ac:dyDescent="0.25">
      <c r="H52" s="11" t="s">
        <v>388</v>
      </c>
    </row>
    <row r="53" spans="8:8" x14ac:dyDescent="0.25">
      <c r="H53" s="11" t="s">
        <v>153</v>
      </c>
    </row>
    <row r="54" spans="8:8" x14ac:dyDescent="0.25">
      <c r="H54" s="11" t="s">
        <v>241</v>
      </c>
    </row>
    <row r="55" spans="8:8" x14ac:dyDescent="0.25">
      <c r="H55" s="11" t="s">
        <v>211</v>
      </c>
    </row>
    <row r="56" spans="8:8" x14ac:dyDescent="0.25">
      <c r="H56" s="11"/>
    </row>
  </sheetData>
  <sortState xmlns:xlrd2="http://schemas.microsoft.com/office/spreadsheetml/2017/richdata2" ref="L1:L753">
    <sortCondition ref="L1:L753"/>
  </sortState>
  <mergeCells count="3">
    <mergeCell ref="A2:H2"/>
    <mergeCell ref="D3:H3"/>
    <mergeCell ref="A3:C3"/>
  </mergeCells>
  <conditionalFormatting sqref="B1">
    <cfRule type="containsText" dxfId="5" priority="1" operator="containsText" text="In Dispute">
      <formula>NOT(ISERROR(SEARCH("In Dispute",B1)))</formula>
    </cfRule>
    <cfRule type="containsText" dxfId="4" priority="2" operator="containsText" text="RMA">
      <formula>NOT(ISERROR(SEARCH("RMA",B1)))</formula>
    </cfRule>
  </conditionalFormatting>
  <dataValidations count="1">
    <dataValidation type="list" allowBlank="1" showInputMessage="1" showErrorMessage="1" sqref="G5:G21" xr:uid="{B27770C4-9FC7-4F3E-960D-6912F3699234}">
      <formula1>$H$5:$H$55</formula1>
    </dataValidation>
  </dataValidations>
  <pageMargins left="0.7" right="0.7" top="0.75" bottom="0.75" header="0.3" footer="0.3"/>
  <pageSetup orientation="portrait" r:id="rId1"/>
  <customProperties>
    <customPr name="PolyworksSheetId" r:id="rId2"/>
  </customProperties>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0A68-3709-4C8A-9559-E987869A959E}">
  <dimension ref="A1:B2"/>
  <sheetViews>
    <sheetView workbookViewId="0">
      <selection activeCell="E7" sqref="E7"/>
    </sheetView>
  </sheetViews>
  <sheetFormatPr defaultRowHeight="15" x14ac:dyDescent="0.25"/>
  <cols>
    <col min="1" max="1" width="16" customWidth="1"/>
    <col min="2" max="2" width="49.140625" customWidth="1"/>
  </cols>
  <sheetData>
    <row r="1" spans="1:2" x14ac:dyDescent="0.25">
      <c r="A1" s="88" t="s">
        <v>1823</v>
      </c>
      <c r="B1" s="88" t="s">
        <v>1824</v>
      </c>
    </row>
    <row r="2" spans="1:2" x14ac:dyDescent="0.25">
      <c r="A2" t="s">
        <v>1825</v>
      </c>
      <c r="B2" t="s">
        <v>1826</v>
      </c>
    </row>
  </sheetData>
  <pageMargins left="0.7" right="0.7" top="0.75" bottom="0.75" header="0.3" footer="0.3"/>
  <customProperties>
    <customPr name="PolyworksSheetId" r:id="rId1"/>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pageSetUpPr fitToPage="1"/>
  </sheetPr>
  <dimension ref="A2:B34"/>
  <sheetViews>
    <sheetView topLeftCell="A2" zoomScale="55" zoomScaleNormal="55" workbookViewId="0">
      <selection activeCell="B3" sqref="B3"/>
    </sheetView>
  </sheetViews>
  <sheetFormatPr defaultColWidth="9.28515625" defaultRowHeight="23.25" x14ac:dyDescent="0.35"/>
  <cols>
    <col min="1" max="1" width="255.7109375" style="82" customWidth="1"/>
    <col min="2" max="2" width="37" style="81" bestFit="1" customWidth="1"/>
    <col min="3" max="16384" width="9.28515625" style="80"/>
  </cols>
  <sheetData>
    <row r="2" spans="1:2" ht="63" x14ac:dyDescent="0.5">
      <c r="A2" s="83" t="s">
        <v>44</v>
      </c>
      <c r="B2" s="84" t="s">
        <v>111</v>
      </c>
    </row>
    <row r="3" spans="1:2" ht="31.5" x14ac:dyDescent="0.5">
      <c r="A3" s="83" t="s">
        <v>1634</v>
      </c>
      <c r="B3" s="84" t="s">
        <v>1610</v>
      </c>
    </row>
    <row r="4" spans="1:2" ht="31.5" x14ac:dyDescent="0.5">
      <c r="A4" s="83" t="s">
        <v>1635</v>
      </c>
      <c r="B4" s="84" t="s">
        <v>23</v>
      </c>
    </row>
    <row r="5" spans="1:2" ht="31.5" x14ac:dyDescent="0.5">
      <c r="A5" s="83" t="s">
        <v>45</v>
      </c>
      <c r="B5" s="84" t="s">
        <v>1581</v>
      </c>
    </row>
    <row r="6" spans="1:2" ht="18.75" x14ac:dyDescent="0.3">
      <c r="A6"/>
      <c r="B6"/>
    </row>
    <row r="7" spans="1:2" ht="31.5" x14ac:dyDescent="0.5">
      <c r="A7" s="83" t="s">
        <v>1583</v>
      </c>
      <c r="B7" s="84" t="s">
        <v>1636</v>
      </c>
    </row>
    <row r="8" spans="1:2" ht="31.5" x14ac:dyDescent="0.5">
      <c r="A8" s="85" t="s">
        <v>113</v>
      </c>
      <c r="B8" s="84">
        <v>18</v>
      </c>
    </row>
    <row r="9" spans="1:2" ht="31.5" x14ac:dyDescent="0.5">
      <c r="A9" s="85" t="s">
        <v>255</v>
      </c>
      <c r="B9" s="84">
        <v>1</v>
      </c>
    </row>
    <row r="10" spans="1:2" ht="31.5" x14ac:dyDescent="0.5">
      <c r="A10" s="85" t="s">
        <v>267</v>
      </c>
      <c r="B10" s="84">
        <v>1</v>
      </c>
    </row>
    <row r="11" spans="1:2" ht="31.5" x14ac:dyDescent="0.5">
      <c r="A11" s="85" t="s">
        <v>158</v>
      </c>
      <c r="B11" s="84">
        <v>4</v>
      </c>
    </row>
    <row r="12" spans="1:2" ht="63" x14ac:dyDescent="0.5">
      <c r="A12" s="85" t="s">
        <v>278</v>
      </c>
      <c r="B12" s="84">
        <v>1</v>
      </c>
    </row>
    <row r="13" spans="1:2" ht="31.5" x14ac:dyDescent="0.5">
      <c r="A13" s="85" t="s">
        <v>279</v>
      </c>
      <c r="B13" s="84">
        <v>1</v>
      </c>
    </row>
    <row r="14" spans="1:2" ht="63" x14ac:dyDescent="0.5">
      <c r="A14" s="85" t="s">
        <v>280</v>
      </c>
      <c r="B14" s="84">
        <v>1</v>
      </c>
    </row>
    <row r="15" spans="1:2" ht="63" x14ac:dyDescent="0.5">
      <c r="A15" s="85" t="s">
        <v>272</v>
      </c>
      <c r="B15" s="84">
        <v>1</v>
      </c>
    </row>
    <row r="16" spans="1:2" ht="31.5" x14ac:dyDescent="0.5">
      <c r="A16" s="85" t="s">
        <v>277</v>
      </c>
      <c r="B16" s="84">
        <v>3</v>
      </c>
    </row>
    <row r="17" spans="1:2" ht="63" x14ac:dyDescent="0.5">
      <c r="A17" s="85" t="s">
        <v>276</v>
      </c>
      <c r="B17" s="84">
        <v>3</v>
      </c>
    </row>
    <row r="18" spans="1:2" ht="31.5" x14ac:dyDescent="0.5">
      <c r="A18" s="85" t="s">
        <v>275</v>
      </c>
      <c r="B18" s="84">
        <v>3</v>
      </c>
    </row>
    <row r="19" spans="1:2" ht="63" x14ac:dyDescent="0.5">
      <c r="A19" s="85" t="s">
        <v>276</v>
      </c>
      <c r="B19" s="84">
        <v>3</v>
      </c>
    </row>
    <row r="20" spans="1:2" ht="31.5" x14ac:dyDescent="0.5">
      <c r="A20" s="85" t="s">
        <v>236</v>
      </c>
      <c r="B20" s="84">
        <v>1</v>
      </c>
    </row>
    <row r="21" spans="1:2" ht="31.5" x14ac:dyDescent="0.5">
      <c r="A21" s="85" t="s">
        <v>283</v>
      </c>
      <c r="B21" s="84">
        <v>1</v>
      </c>
    </row>
    <row r="22" spans="1:2" ht="31.5" x14ac:dyDescent="0.5">
      <c r="A22" s="85" t="s">
        <v>131</v>
      </c>
      <c r="B22" s="84">
        <v>1</v>
      </c>
    </row>
    <row r="23" spans="1:2" ht="31.5" x14ac:dyDescent="0.5">
      <c r="A23" s="85" t="s">
        <v>266</v>
      </c>
      <c r="B23" s="84">
        <v>1</v>
      </c>
    </row>
    <row r="24" spans="1:2" ht="31.5" x14ac:dyDescent="0.5">
      <c r="A24" s="85" t="s">
        <v>268</v>
      </c>
      <c r="B24" s="84">
        <v>1</v>
      </c>
    </row>
    <row r="25" spans="1:2" ht="31.5" x14ac:dyDescent="0.5">
      <c r="A25" s="85" t="s">
        <v>269</v>
      </c>
      <c r="B25" s="84">
        <v>1</v>
      </c>
    </row>
    <row r="26" spans="1:2" ht="31.5" x14ac:dyDescent="0.5">
      <c r="A26" s="85" t="s">
        <v>270</v>
      </c>
      <c r="B26" s="84">
        <v>1</v>
      </c>
    </row>
    <row r="27" spans="1:2" ht="31.5" x14ac:dyDescent="0.5">
      <c r="A27" s="85" t="s">
        <v>271</v>
      </c>
      <c r="B27" s="84">
        <v>1</v>
      </c>
    </row>
    <row r="28" spans="1:2" ht="31.5" x14ac:dyDescent="0.5">
      <c r="A28" s="85" t="s">
        <v>273</v>
      </c>
      <c r="B28" s="84">
        <v>1</v>
      </c>
    </row>
    <row r="29" spans="1:2" ht="63" x14ac:dyDescent="0.5">
      <c r="A29" s="85" t="s">
        <v>274</v>
      </c>
      <c r="B29" s="84">
        <v>1</v>
      </c>
    </row>
    <row r="30" spans="1:2" ht="31.5" x14ac:dyDescent="0.5">
      <c r="A30" s="85" t="s">
        <v>281</v>
      </c>
      <c r="B30" s="84">
        <v>1</v>
      </c>
    </row>
    <row r="31" spans="1:2" ht="31.5" x14ac:dyDescent="0.5">
      <c r="A31" s="85" t="s">
        <v>282</v>
      </c>
      <c r="B31" s="84">
        <v>1</v>
      </c>
    </row>
    <row r="32" spans="1:2" ht="31.5" x14ac:dyDescent="0.5">
      <c r="A32" s="85" t="s">
        <v>284</v>
      </c>
      <c r="B32" s="84">
        <v>1</v>
      </c>
    </row>
    <row r="33" spans="1:2" ht="31.5" x14ac:dyDescent="0.5">
      <c r="A33" s="85" t="s">
        <v>285</v>
      </c>
      <c r="B33" s="84">
        <v>1</v>
      </c>
    </row>
    <row r="34" spans="1:2" ht="31.5" x14ac:dyDescent="0.5">
      <c r="A34" s="85" t="s">
        <v>1585</v>
      </c>
      <c r="B34" s="84">
        <v>18</v>
      </c>
    </row>
  </sheetData>
  <pageMargins left="0.7" right="0.7" top="0.75" bottom="0.75" header="0.3" footer="0.3"/>
  <pageSetup scale="30" orientation="portrait" r:id="rId2"/>
  <customProperties>
    <customPr name="PolyworksSheetId" r:id="rId3"/>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O82"/>
  <sheetViews>
    <sheetView topLeftCell="A3" workbookViewId="0">
      <selection activeCell="K14" sqref="K14"/>
    </sheetView>
  </sheetViews>
  <sheetFormatPr defaultRowHeight="15" x14ac:dyDescent="0.25"/>
  <cols>
    <col min="2" max="2" width="15.28515625" style="12" customWidth="1"/>
    <col min="3" max="3" width="20.28515625" style="12" customWidth="1"/>
    <col min="4" max="8" width="15.28515625" style="12" customWidth="1"/>
    <col min="9" max="12" width="10.28515625" style="12" customWidth="1"/>
    <col min="14" max="14" width="20.28515625" customWidth="1"/>
  </cols>
  <sheetData>
    <row r="1" spans="2:15" x14ac:dyDescent="0.25">
      <c r="B1" s="54" t="s">
        <v>1637</v>
      </c>
      <c r="I1" s="57"/>
      <c r="J1" s="294" t="s">
        <v>1638</v>
      </c>
      <c r="K1" s="295"/>
      <c r="L1" s="295"/>
      <c r="N1" s="55"/>
      <c r="O1" s="55"/>
    </row>
    <row r="2" spans="2:15" ht="15.75" thickBot="1" x14ac:dyDescent="0.3">
      <c r="I2" s="72"/>
      <c r="J2" s="296" t="s">
        <v>1638</v>
      </c>
      <c r="K2" s="297"/>
      <c r="L2" s="297"/>
      <c r="N2" s="56" t="s">
        <v>1639</v>
      </c>
      <c r="O2" s="55"/>
    </row>
    <row r="3" spans="2:15" ht="45" x14ac:dyDescent="0.25">
      <c r="B3" s="33" t="s">
        <v>1640</v>
      </c>
      <c r="C3" s="31" t="s">
        <v>1641</v>
      </c>
      <c r="D3" s="34" t="s">
        <v>1642</v>
      </c>
      <c r="E3" s="34" t="s">
        <v>1643</v>
      </c>
      <c r="F3" s="34" t="s">
        <v>1644</v>
      </c>
      <c r="G3" s="34" t="s">
        <v>1645</v>
      </c>
      <c r="H3" s="35" t="s">
        <v>45</v>
      </c>
      <c r="I3" s="50" t="s">
        <v>1646</v>
      </c>
      <c r="J3" s="51" t="s">
        <v>1647</v>
      </c>
      <c r="K3" s="52" t="s">
        <v>1648</v>
      </c>
      <c r="L3" s="53" t="s">
        <v>1649</v>
      </c>
      <c r="N3" s="65" t="s">
        <v>1650</v>
      </c>
      <c r="O3" s="32" t="s">
        <v>1651</v>
      </c>
    </row>
    <row r="4" spans="2:15" x14ac:dyDescent="0.25">
      <c r="B4" s="36">
        <v>11049</v>
      </c>
      <c r="C4" s="29">
        <v>43262</v>
      </c>
      <c r="D4" s="27" t="s">
        <v>1652</v>
      </c>
      <c r="E4" s="27" t="s">
        <v>1653</v>
      </c>
      <c r="F4" s="27" t="s">
        <v>1654</v>
      </c>
      <c r="G4" s="27" t="s">
        <v>1655</v>
      </c>
      <c r="H4" s="37" t="s">
        <v>1656</v>
      </c>
      <c r="I4" s="58" t="e">
        <f>COUNTIF(#REF!, B4)</f>
        <v>#REF!</v>
      </c>
      <c r="J4" s="63" t="e">
        <f t="shared" ref="J4:J67" si="0">I4/$I$82</f>
        <v>#REF!</v>
      </c>
      <c r="K4" s="61" t="e">
        <f>SUMIF(#REF!,'Employee ID'!B4,#REF!)</f>
        <v>#REF!</v>
      </c>
      <c r="L4" s="63" t="e">
        <f t="shared" ref="L4:L67" si="1">K4/$K$82</f>
        <v>#REF!</v>
      </c>
      <c r="N4" s="66" t="s">
        <v>1657</v>
      </c>
      <c r="O4" s="67">
        <v>1</v>
      </c>
    </row>
    <row r="5" spans="2:15" x14ac:dyDescent="0.25">
      <c r="B5" s="36">
        <v>11040</v>
      </c>
      <c r="C5" s="14">
        <v>43245</v>
      </c>
      <c r="D5" s="27" t="s">
        <v>1658</v>
      </c>
      <c r="E5" s="27" t="s">
        <v>1659</v>
      </c>
      <c r="F5" s="28" t="s">
        <v>1660</v>
      </c>
      <c r="G5" s="27"/>
      <c r="H5" s="37" t="s">
        <v>1656</v>
      </c>
      <c r="I5" s="58" t="e">
        <f>COUNTIF(#REF!, B5)</f>
        <v>#REF!</v>
      </c>
      <c r="J5" s="63" t="e">
        <f t="shared" si="0"/>
        <v>#REF!</v>
      </c>
      <c r="K5" s="61" t="e">
        <f>SUMIF(#REF!,'Employee ID'!B5,#REF!)</f>
        <v>#REF!</v>
      </c>
      <c r="L5" s="63" t="e">
        <f t="shared" si="1"/>
        <v>#REF!</v>
      </c>
      <c r="N5" s="66" t="s">
        <v>1661</v>
      </c>
      <c r="O5" s="67">
        <v>1</v>
      </c>
    </row>
    <row r="6" spans="2:15" x14ac:dyDescent="0.25">
      <c r="B6" s="38">
        <v>11039</v>
      </c>
      <c r="C6" s="14">
        <v>43245</v>
      </c>
      <c r="D6" s="28" t="s">
        <v>1662</v>
      </c>
      <c r="E6" s="28" t="s">
        <v>1663</v>
      </c>
      <c r="F6" s="28" t="s">
        <v>1664</v>
      </c>
      <c r="G6" s="28"/>
      <c r="H6" s="37" t="s">
        <v>1656</v>
      </c>
      <c r="I6" s="58" t="e">
        <f>COUNTIF(#REF!, B6)</f>
        <v>#REF!</v>
      </c>
      <c r="J6" s="63" t="e">
        <f t="shared" si="0"/>
        <v>#REF!</v>
      </c>
      <c r="K6" s="61" t="e">
        <f>SUMIF(#REF!,'Employee ID'!B6,#REF!)</f>
        <v>#REF!</v>
      </c>
      <c r="L6" s="63" t="e">
        <f t="shared" si="1"/>
        <v>#REF!</v>
      </c>
      <c r="N6" s="66" t="s">
        <v>1665</v>
      </c>
      <c r="O6" s="67">
        <v>1</v>
      </c>
    </row>
    <row r="7" spans="2:15" x14ac:dyDescent="0.25">
      <c r="B7" s="39">
        <v>11038</v>
      </c>
      <c r="C7" s="14">
        <v>43245</v>
      </c>
      <c r="D7" s="15" t="s">
        <v>1666</v>
      </c>
      <c r="E7" s="15" t="s">
        <v>1667</v>
      </c>
      <c r="F7" s="15" t="s">
        <v>1660</v>
      </c>
      <c r="G7" s="15"/>
      <c r="H7" s="37" t="s">
        <v>1656</v>
      </c>
      <c r="I7" s="58" t="e">
        <f>COUNTIF(#REF!, B7)</f>
        <v>#REF!</v>
      </c>
      <c r="J7" s="63" t="e">
        <f t="shared" si="0"/>
        <v>#REF!</v>
      </c>
      <c r="K7" s="61" t="e">
        <f>SUMIF(#REF!,'Employee ID'!B7,#REF!)</f>
        <v>#REF!</v>
      </c>
      <c r="L7" s="63" t="e">
        <f t="shared" si="1"/>
        <v>#REF!</v>
      </c>
      <c r="N7" s="66" t="s">
        <v>1665</v>
      </c>
      <c r="O7" s="67">
        <v>5</v>
      </c>
    </row>
    <row r="8" spans="2:15" x14ac:dyDescent="0.25">
      <c r="B8" s="40">
        <v>11037</v>
      </c>
      <c r="C8" s="14">
        <v>43245</v>
      </c>
      <c r="D8" s="18" t="s">
        <v>1668</v>
      </c>
      <c r="E8" s="18" t="s">
        <v>162</v>
      </c>
      <c r="F8" s="18" t="s">
        <v>1660</v>
      </c>
      <c r="G8" s="18" t="s">
        <v>1669</v>
      </c>
      <c r="H8" s="37" t="s">
        <v>1656</v>
      </c>
      <c r="I8" s="58" t="e">
        <f>COUNTIF(#REF!, B8)</f>
        <v>#REF!</v>
      </c>
      <c r="J8" s="63" t="e">
        <f t="shared" si="0"/>
        <v>#REF!</v>
      </c>
      <c r="K8" s="61" t="e">
        <f>SUMIF(#REF!,'Employee ID'!B8,#REF!)</f>
        <v>#REF!</v>
      </c>
      <c r="L8" s="63" t="e">
        <f t="shared" si="1"/>
        <v>#REF!</v>
      </c>
      <c r="N8" s="66" t="s">
        <v>1670</v>
      </c>
      <c r="O8" s="67">
        <v>1</v>
      </c>
    </row>
    <row r="9" spans="2:15" x14ac:dyDescent="0.25">
      <c r="B9" s="41">
        <v>11036</v>
      </c>
      <c r="C9" s="14">
        <v>43245</v>
      </c>
      <c r="D9" s="15" t="s">
        <v>1671</v>
      </c>
      <c r="E9" s="15" t="s">
        <v>1672</v>
      </c>
      <c r="F9" s="15" t="s">
        <v>1660</v>
      </c>
      <c r="G9" s="17"/>
      <c r="H9" s="37" t="s">
        <v>1656</v>
      </c>
      <c r="I9" s="58" t="e">
        <f>COUNTIF(#REF!, B9)</f>
        <v>#REF!</v>
      </c>
      <c r="J9" s="63" t="e">
        <f t="shared" si="0"/>
        <v>#REF!</v>
      </c>
      <c r="K9" s="61" t="e">
        <f>SUMIF(#REF!,'Employee ID'!B9,#REF!)</f>
        <v>#REF!</v>
      </c>
      <c r="L9" s="63" t="e">
        <f t="shared" si="1"/>
        <v>#REF!</v>
      </c>
      <c r="N9" s="66" t="s">
        <v>1673</v>
      </c>
      <c r="O9" s="67">
        <v>1</v>
      </c>
    </row>
    <row r="10" spans="2:15" x14ac:dyDescent="0.25">
      <c r="B10" s="41">
        <v>11033</v>
      </c>
      <c r="C10" s="14">
        <v>43234</v>
      </c>
      <c r="D10" s="15" t="s">
        <v>1674</v>
      </c>
      <c r="E10" s="15" t="s">
        <v>1675</v>
      </c>
      <c r="F10" s="15" t="s">
        <v>1660</v>
      </c>
      <c r="G10" s="15" t="s">
        <v>1676</v>
      </c>
      <c r="H10" s="37" t="s">
        <v>1656</v>
      </c>
      <c r="I10" s="58" t="e">
        <f>COUNTIF(#REF!, B10)</f>
        <v>#REF!</v>
      </c>
      <c r="J10" s="63" t="e">
        <f t="shared" si="0"/>
        <v>#REF!</v>
      </c>
      <c r="K10" s="61" t="e">
        <f>SUMIF(#REF!,'Employee ID'!B10,#REF!)</f>
        <v>#REF!</v>
      </c>
      <c r="L10" s="63" t="e">
        <f t="shared" si="1"/>
        <v>#REF!</v>
      </c>
      <c r="N10" s="66" t="s">
        <v>1673</v>
      </c>
      <c r="O10" s="67">
        <v>1</v>
      </c>
    </row>
    <row r="11" spans="2:15" ht="15.75" thickBot="1" x14ac:dyDescent="0.3">
      <c r="B11" s="39">
        <v>11032</v>
      </c>
      <c r="C11" s="14">
        <v>43234</v>
      </c>
      <c r="D11" s="15" t="s">
        <v>1677</v>
      </c>
      <c r="E11" s="15" t="s">
        <v>1678</v>
      </c>
      <c r="F11" s="15" t="s">
        <v>1660</v>
      </c>
      <c r="G11" s="15"/>
      <c r="H11" s="37" t="s">
        <v>1656</v>
      </c>
      <c r="I11" s="58" t="e">
        <f>COUNTIF(#REF!, B11)</f>
        <v>#REF!</v>
      </c>
      <c r="J11" s="63" t="e">
        <f t="shared" si="0"/>
        <v>#REF!</v>
      </c>
      <c r="K11" s="61" t="e">
        <f>SUMIF(#REF!,'Employee ID'!B11,#REF!)</f>
        <v>#REF!</v>
      </c>
      <c r="L11" s="63" t="e">
        <f t="shared" si="1"/>
        <v>#REF!</v>
      </c>
      <c r="N11" s="68" t="s">
        <v>1679</v>
      </c>
      <c r="O11" s="69">
        <v>1</v>
      </c>
    </row>
    <row r="12" spans="2:15" x14ac:dyDescent="0.25">
      <c r="B12" s="41">
        <v>11029</v>
      </c>
      <c r="C12" s="20">
        <v>43231</v>
      </c>
      <c r="D12" s="15" t="s">
        <v>1680</v>
      </c>
      <c r="E12" s="15" t="s">
        <v>1681</v>
      </c>
      <c r="F12" s="15" t="s">
        <v>1660</v>
      </c>
      <c r="G12" s="15"/>
      <c r="H12" s="37" t="s">
        <v>1656</v>
      </c>
      <c r="I12" s="58" t="e">
        <f>COUNTIF(#REF!, B12)</f>
        <v>#REF!</v>
      </c>
      <c r="J12" s="63" t="e">
        <f t="shared" si="0"/>
        <v>#REF!</v>
      </c>
      <c r="K12" s="61" t="e">
        <f>SUMIF(#REF!,'Employee ID'!B12,#REF!)</f>
        <v>#REF!</v>
      </c>
      <c r="L12" s="63" t="e">
        <f t="shared" si="1"/>
        <v>#REF!</v>
      </c>
    </row>
    <row r="13" spans="2:15" x14ac:dyDescent="0.25">
      <c r="B13" s="41">
        <v>11028</v>
      </c>
      <c r="C13" s="20">
        <v>43227</v>
      </c>
      <c r="D13" s="15" t="s">
        <v>1682</v>
      </c>
      <c r="E13" s="15" t="s">
        <v>1683</v>
      </c>
      <c r="F13" s="15" t="s">
        <v>1654</v>
      </c>
      <c r="G13" s="15" t="s">
        <v>1684</v>
      </c>
      <c r="H13" s="37" t="s">
        <v>1656</v>
      </c>
      <c r="I13" s="58" t="e">
        <f>COUNTIF(#REF!, B13)</f>
        <v>#REF!</v>
      </c>
      <c r="J13" s="63" t="e">
        <f t="shared" si="0"/>
        <v>#REF!</v>
      </c>
      <c r="K13" s="61" t="e">
        <f>SUMIF(#REF!,'Employee ID'!B13,#REF!)</f>
        <v>#REF!</v>
      </c>
      <c r="L13" s="63" t="e">
        <f t="shared" si="1"/>
        <v>#REF!</v>
      </c>
    </row>
    <row r="14" spans="2:15" x14ac:dyDescent="0.25">
      <c r="B14" s="39">
        <v>11026</v>
      </c>
      <c r="C14" s="14">
        <v>43227</v>
      </c>
      <c r="D14" s="15" t="s">
        <v>1685</v>
      </c>
      <c r="E14" s="15" t="s">
        <v>1686</v>
      </c>
      <c r="F14" s="15" t="s">
        <v>1654</v>
      </c>
      <c r="G14" s="15" t="s">
        <v>1655</v>
      </c>
      <c r="H14" s="37" t="s">
        <v>1656</v>
      </c>
      <c r="I14" s="58" t="e">
        <f>COUNTIF(#REF!, B14)</f>
        <v>#REF!</v>
      </c>
      <c r="J14" s="63" t="e">
        <f t="shared" si="0"/>
        <v>#REF!</v>
      </c>
      <c r="K14" s="61" t="e">
        <f>SUMIF(#REF!,'Employee ID'!B14,#REF!)</f>
        <v>#REF!</v>
      </c>
      <c r="L14" s="63" t="e">
        <f t="shared" si="1"/>
        <v>#REF!</v>
      </c>
    </row>
    <row r="15" spans="2:15" x14ac:dyDescent="0.25">
      <c r="B15" s="39">
        <v>10999</v>
      </c>
      <c r="C15" s="14">
        <v>43154</v>
      </c>
      <c r="D15" s="15" t="s">
        <v>1687</v>
      </c>
      <c r="E15" s="15" t="s">
        <v>1688</v>
      </c>
      <c r="F15" s="15" t="s">
        <v>1660</v>
      </c>
      <c r="G15" s="15"/>
      <c r="H15" s="37" t="s">
        <v>1656</v>
      </c>
      <c r="I15" s="58" t="e">
        <f>COUNTIF(#REF!, B15)</f>
        <v>#REF!</v>
      </c>
      <c r="J15" s="63" t="e">
        <f t="shared" si="0"/>
        <v>#REF!</v>
      </c>
      <c r="K15" s="61" t="e">
        <f>SUMIF(#REF!,'Employee ID'!B15,#REF!)</f>
        <v>#REF!</v>
      </c>
      <c r="L15" s="63" t="e">
        <f t="shared" si="1"/>
        <v>#REF!</v>
      </c>
    </row>
    <row r="16" spans="2:15" x14ac:dyDescent="0.25">
      <c r="B16" s="41">
        <v>10998</v>
      </c>
      <c r="C16" s="14">
        <v>43147</v>
      </c>
      <c r="D16" s="16" t="s">
        <v>1689</v>
      </c>
      <c r="E16" s="16" t="s">
        <v>1690</v>
      </c>
      <c r="F16" s="16" t="s">
        <v>1660</v>
      </c>
      <c r="G16" s="17" t="s">
        <v>1655</v>
      </c>
      <c r="H16" s="37" t="s">
        <v>1656</v>
      </c>
      <c r="I16" s="58" t="e">
        <f>COUNTIF(#REF!, B16)</f>
        <v>#REF!</v>
      </c>
      <c r="J16" s="63" t="e">
        <f t="shared" si="0"/>
        <v>#REF!</v>
      </c>
      <c r="K16" s="61" t="e">
        <f>SUMIF(#REF!,'Employee ID'!B16,#REF!)</f>
        <v>#REF!</v>
      </c>
      <c r="L16" s="63" t="e">
        <f t="shared" si="1"/>
        <v>#REF!</v>
      </c>
    </row>
    <row r="17" spans="2:12" x14ac:dyDescent="0.25">
      <c r="B17" s="41">
        <v>10995</v>
      </c>
      <c r="C17" s="14">
        <v>43136</v>
      </c>
      <c r="D17" s="15" t="s">
        <v>1691</v>
      </c>
      <c r="E17" s="15" t="s">
        <v>1692</v>
      </c>
      <c r="F17" s="15" t="s">
        <v>1660</v>
      </c>
      <c r="G17" s="21" t="s">
        <v>1693</v>
      </c>
      <c r="H17" s="37" t="s">
        <v>1656</v>
      </c>
      <c r="I17" s="70" t="e">
        <f>COUNTIF(#REF!, B17)+O4</f>
        <v>#REF!</v>
      </c>
      <c r="J17" s="63" t="e">
        <f t="shared" si="0"/>
        <v>#REF!</v>
      </c>
      <c r="K17" s="71" t="e">
        <f>SUMIF(#REF!,'Employee ID'!B17,#REF!)+O4</f>
        <v>#REF!</v>
      </c>
      <c r="L17" s="63" t="e">
        <f t="shared" si="1"/>
        <v>#REF!</v>
      </c>
    </row>
    <row r="18" spans="2:12" x14ac:dyDescent="0.25">
      <c r="B18" s="41">
        <v>10994</v>
      </c>
      <c r="C18" s="14">
        <v>43126</v>
      </c>
      <c r="D18" s="15" t="s">
        <v>1694</v>
      </c>
      <c r="E18" s="15" t="s">
        <v>1695</v>
      </c>
      <c r="F18" s="15" t="s">
        <v>1660</v>
      </c>
      <c r="G18" s="17" t="s">
        <v>1693</v>
      </c>
      <c r="H18" s="37" t="s">
        <v>1656</v>
      </c>
      <c r="I18" s="58" t="e">
        <f>COUNTIF(#REF!, B18)</f>
        <v>#REF!</v>
      </c>
      <c r="J18" s="63" t="e">
        <f t="shared" si="0"/>
        <v>#REF!</v>
      </c>
      <c r="K18" s="61" t="e">
        <f>SUMIF(#REF!,'Employee ID'!B18,#REF!)</f>
        <v>#REF!</v>
      </c>
      <c r="L18" s="63" t="e">
        <f t="shared" si="1"/>
        <v>#REF!</v>
      </c>
    </row>
    <row r="19" spans="2:12" x14ac:dyDescent="0.25">
      <c r="B19" s="41">
        <v>10991</v>
      </c>
      <c r="C19" s="20">
        <v>43122</v>
      </c>
      <c r="D19" s="15" t="s">
        <v>1696</v>
      </c>
      <c r="E19" s="15" t="s">
        <v>1697</v>
      </c>
      <c r="F19" s="15" t="s">
        <v>1654</v>
      </c>
      <c r="G19" s="15" t="s">
        <v>237</v>
      </c>
      <c r="H19" s="37" t="s">
        <v>1656</v>
      </c>
      <c r="I19" s="58" t="e">
        <f>COUNTIF(#REF!, B19)</f>
        <v>#REF!</v>
      </c>
      <c r="J19" s="63" t="e">
        <f t="shared" si="0"/>
        <v>#REF!</v>
      </c>
      <c r="K19" s="61" t="e">
        <f>SUMIF(#REF!,'Employee ID'!B19,#REF!)</f>
        <v>#REF!</v>
      </c>
      <c r="L19" s="63" t="e">
        <f t="shared" si="1"/>
        <v>#REF!</v>
      </c>
    </row>
    <row r="20" spans="2:12" x14ac:dyDescent="0.25">
      <c r="B20" s="42">
        <v>10989</v>
      </c>
      <c r="C20" s="14">
        <v>43119</v>
      </c>
      <c r="D20" s="23" t="s">
        <v>1698</v>
      </c>
      <c r="E20" s="23" t="s">
        <v>1699</v>
      </c>
      <c r="F20" s="15" t="s">
        <v>1660</v>
      </c>
      <c r="G20" s="22" t="s">
        <v>226</v>
      </c>
      <c r="H20" s="43" t="s">
        <v>1656</v>
      </c>
      <c r="I20" s="58" t="e">
        <f>COUNTIF(#REF!, B20)</f>
        <v>#REF!</v>
      </c>
      <c r="J20" s="63" t="e">
        <f t="shared" si="0"/>
        <v>#REF!</v>
      </c>
      <c r="K20" s="61" t="e">
        <f>SUMIF(#REF!,'Employee ID'!B20,#REF!)</f>
        <v>#REF!</v>
      </c>
      <c r="L20" s="63" t="e">
        <f t="shared" si="1"/>
        <v>#REF!</v>
      </c>
    </row>
    <row r="21" spans="2:12" x14ac:dyDescent="0.25">
      <c r="B21" s="41">
        <v>10988</v>
      </c>
      <c r="C21" s="14">
        <v>43119</v>
      </c>
      <c r="D21" s="16" t="s">
        <v>1700</v>
      </c>
      <c r="E21" s="16" t="s">
        <v>1701</v>
      </c>
      <c r="F21" s="15" t="s">
        <v>1654</v>
      </c>
      <c r="G21" s="16" t="s">
        <v>1655</v>
      </c>
      <c r="H21" s="37" t="s">
        <v>1656</v>
      </c>
      <c r="I21" s="58" t="e">
        <f>COUNTIF(#REF!, B21)</f>
        <v>#REF!</v>
      </c>
      <c r="J21" s="63" t="e">
        <f t="shared" si="0"/>
        <v>#REF!</v>
      </c>
      <c r="K21" s="61" t="e">
        <f>SUMIF(#REF!,'Employee ID'!B21,#REF!)</f>
        <v>#REF!</v>
      </c>
      <c r="L21" s="63" t="e">
        <f t="shared" si="1"/>
        <v>#REF!</v>
      </c>
    </row>
    <row r="22" spans="2:12" x14ac:dyDescent="0.25">
      <c r="B22" s="39">
        <v>10987</v>
      </c>
      <c r="C22" s="20">
        <v>43119</v>
      </c>
      <c r="D22" s="15" t="s">
        <v>1702</v>
      </c>
      <c r="E22" s="15" t="s">
        <v>1703</v>
      </c>
      <c r="F22" s="15" t="s">
        <v>1654</v>
      </c>
      <c r="G22" s="15" t="s">
        <v>226</v>
      </c>
      <c r="H22" s="37" t="s">
        <v>1656</v>
      </c>
      <c r="I22" s="58" t="e">
        <f>COUNTIF(#REF!, B22)</f>
        <v>#REF!</v>
      </c>
      <c r="J22" s="63" t="e">
        <f t="shared" si="0"/>
        <v>#REF!</v>
      </c>
      <c r="K22" s="61" t="e">
        <f>SUMIF(#REF!,'Employee ID'!B22,#REF!)</f>
        <v>#REF!</v>
      </c>
      <c r="L22" s="63" t="e">
        <f t="shared" si="1"/>
        <v>#REF!</v>
      </c>
    </row>
    <row r="23" spans="2:12" x14ac:dyDescent="0.25">
      <c r="B23" s="42">
        <v>10983</v>
      </c>
      <c r="C23" s="14">
        <v>43112</v>
      </c>
      <c r="D23" s="23" t="s">
        <v>1704</v>
      </c>
      <c r="E23" s="23" t="s">
        <v>1705</v>
      </c>
      <c r="F23" s="15" t="s">
        <v>1660</v>
      </c>
      <c r="G23" s="22" t="s">
        <v>1706</v>
      </c>
      <c r="H23" s="43" t="s">
        <v>1656</v>
      </c>
      <c r="I23" s="58" t="e">
        <f>COUNTIF(#REF!, B23)</f>
        <v>#REF!</v>
      </c>
      <c r="J23" s="63" t="e">
        <f t="shared" si="0"/>
        <v>#REF!</v>
      </c>
      <c r="K23" s="61" t="e">
        <f>SUMIF(#REF!,'Employee ID'!B23,#REF!)</f>
        <v>#REF!</v>
      </c>
      <c r="L23" s="63" t="e">
        <f t="shared" si="1"/>
        <v>#REF!</v>
      </c>
    </row>
    <row r="24" spans="2:12" x14ac:dyDescent="0.25">
      <c r="B24" s="41">
        <v>10980</v>
      </c>
      <c r="C24" s="14">
        <v>43108</v>
      </c>
      <c r="D24" s="15" t="s">
        <v>1707</v>
      </c>
      <c r="E24" s="15" t="s">
        <v>1708</v>
      </c>
      <c r="F24" s="15" t="s">
        <v>1660</v>
      </c>
      <c r="G24" s="17" t="s">
        <v>196</v>
      </c>
      <c r="H24" s="37" t="s">
        <v>1656</v>
      </c>
      <c r="I24" s="58" t="e">
        <f>COUNTIF(#REF!, B24)</f>
        <v>#REF!</v>
      </c>
      <c r="J24" s="63" t="e">
        <f t="shared" si="0"/>
        <v>#REF!</v>
      </c>
      <c r="K24" s="61" t="e">
        <f>SUMIF(#REF!,'Employee ID'!B24,#REF!)</f>
        <v>#REF!</v>
      </c>
      <c r="L24" s="63" t="e">
        <f t="shared" si="1"/>
        <v>#REF!</v>
      </c>
    </row>
    <row r="25" spans="2:12" x14ac:dyDescent="0.25">
      <c r="B25" s="41">
        <v>10979</v>
      </c>
      <c r="C25" s="14">
        <v>43108</v>
      </c>
      <c r="D25" s="13" t="s">
        <v>1709</v>
      </c>
      <c r="E25" s="13" t="s">
        <v>1710</v>
      </c>
      <c r="F25" s="16" t="s">
        <v>1660</v>
      </c>
      <c r="G25" s="13" t="s">
        <v>1711</v>
      </c>
      <c r="H25" s="43" t="s">
        <v>1656</v>
      </c>
      <c r="I25" s="58" t="e">
        <f>COUNTIF(#REF!, B25)</f>
        <v>#REF!</v>
      </c>
      <c r="J25" s="63" t="e">
        <f t="shared" si="0"/>
        <v>#REF!</v>
      </c>
      <c r="K25" s="61" t="e">
        <f>SUMIF(#REF!,'Employee ID'!B25,#REF!)</f>
        <v>#REF!</v>
      </c>
      <c r="L25" s="63" t="e">
        <f t="shared" si="1"/>
        <v>#REF!</v>
      </c>
    </row>
    <row r="26" spans="2:12" x14ac:dyDescent="0.25">
      <c r="B26" s="39">
        <v>10977</v>
      </c>
      <c r="C26" s="14">
        <v>43102</v>
      </c>
      <c r="D26" s="15" t="s">
        <v>1712</v>
      </c>
      <c r="E26" s="15" t="s">
        <v>1713</v>
      </c>
      <c r="F26" s="15" t="s">
        <v>1660</v>
      </c>
      <c r="G26" s="15" t="s">
        <v>1655</v>
      </c>
      <c r="H26" s="37" t="s">
        <v>1656</v>
      </c>
      <c r="I26" s="58" t="e">
        <f>COUNTIF(#REF!, B26)</f>
        <v>#REF!</v>
      </c>
      <c r="J26" s="63" t="e">
        <f t="shared" si="0"/>
        <v>#REF!</v>
      </c>
      <c r="K26" s="61" t="e">
        <f>SUMIF(#REF!,'Employee ID'!B26,#REF!)</f>
        <v>#REF!</v>
      </c>
      <c r="L26" s="63" t="e">
        <f t="shared" si="1"/>
        <v>#REF!</v>
      </c>
    </row>
    <row r="27" spans="2:12" x14ac:dyDescent="0.25">
      <c r="B27" s="41">
        <v>10975</v>
      </c>
      <c r="C27" s="14">
        <v>43080</v>
      </c>
      <c r="D27" s="15" t="s">
        <v>1714</v>
      </c>
      <c r="E27" s="15" t="s">
        <v>1715</v>
      </c>
      <c r="F27" s="15" t="s">
        <v>1660</v>
      </c>
      <c r="G27" s="15" t="s">
        <v>1716</v>
      </c>
      <c r="H27" s="37" t="s">
        <v>1656</v>
      </c>
      <c r="I27" s="58" t="e">
        <f>COUNTIF(#REF!, B27)</f>
        <v>#REF!</v>
      </c>
      <c r="J27" s="63" t="e">
        <f t="shared" si="0"/>
        <v>#REF!</v>
      </c>
      <c r="K27" s="61" t="e">
        <f>SUMIF(#REF!,'Employee ID'!B27,#REF!)</f>
        <v>#REF!</v>
      </c>
      <c r="L27" s="63" t="e">
        <f t="shared" si="1"/>
        <v>#REF!</v>
      </c>
    </row>
    <row r="28" spans="2:12" x14ac:dyDescent="0.25">
      <c r="B28" s="39">
        <v>10971</v>
      </c>
      <c r="C28" s="14">
        <v>43070</v>
      </c>
      <c r="D28" s="15" t="s">
        <v>1717</v>
      </c>
      <c r="E28" s="15" t="s">
        <v>1718</v>
      </c>
      <c r="F28" s="15" t="s">
        <v>1660</v>
      </c>
      <c r="G28" s="15" t="s">
        <v>226</v>
      </c>
      <c r="H28" s="37" t="s">
        <v>1656</v>
      </c>
      <c r="I28" s="58" t="e">
        <f>COUNTIF(#REF!, B28)</f>
        <v>#REF!</v>
      </c>
      <c r="J28" s="63" t="e">
        <f t="shared" si="0"/>
        <v>#REF!</v>
      </c>
      <c r="K28" s="61" t="e">
        <f>SUMIF(#REF!,'Employee ID'!B28,#REF!)</f>
        <v>#REF!</v>
      </c>
      <c r="L28" s="63" t="e">
        <f t="shared" si="1"/>
        <v>#REF!</v>
      </c>
    </row>
    <row r="29" spans="2:12" x14ac:dyDescent="0.25">
      <c r="B29" s="41">
        <v>10958</v>
      </c>
      <c r="C29" s="14">
        <v>43031</v>
      </c>
      <c r="D29" s="15" t="s">
        <v>1719</v>
      </c>
      <c r="E29" s="15" t="s">
        <v>1720</v>
      </c>
      <c r="F29" s="15" t="s">
        <v>1660</v>
      </c>
      <c r="G29" s="17" t="s">
        <v>1721</v>
      </c>
      <c r="H29" s="37" t="s">
        <v>1656</v>
      </c>
      <c r="I29" s="58" t="e">
        <f>COUNTIF(#REF!, B29)</f>
        <v>#REF!</v>
      </c>
      <c r="J29" s="63" t="e">
        <f t="shared" si="0"/>
        <v>#REF!</v>
      </c>
      <c r="K29" s="61" t="e">
        <f>SUMIF(#REF!,'Employee ID'!B29,#REF!)</f>
        <v>#REF!</v>
      </c>
      <c r="L29" s="63" t="e">
        <f t="shared" si="1"/>
        <v>#REF!</v>
      </c>
    </row>
    <row r="30" spans="2:12" x14ac:dyDescent="0.25">
      <c r="B30" s="41">
        <v>10950</v>
      </c>
      <c r="C30" s="14">
        <v>43024</v>
      </c>
      <c r="D30" s="16" t="s">
        <v>1722</v>
      </c>
      <c r="E30" s="16" t="s">
        <v>257</v>
      </c>
      <c r="F30" s="15" t="s">
        <v>1660</v>
      </c>
      <c r="G30" s="22" t="s">
        <v>1676</v>
      </c>
      <c r="H30" s="43" t="s">
        <v>1656</v>
      </c>
      <c r="I30" s="58" t="e">
        <f>COUNTIF(#REF!, B30)</f>
        <v>#REF!</v>
      </c>
      <c r="J30" s="63" t="e">
        <f t="shared" si="0"/>
        <v>#REF!</v>
      </c>
      <c r="K30" s="61" t="e">
        <f>SUMIF(#REF!,'Employee ID'!B30,#REF!)</f>
        <v>#REF!</v>
      </c>
      <c r="L30" s="63" t="e">
        <f t="shared" si="1"/>
        <v>#REF!</v>
      </c>
    </row>
    <row r="31" spans="2:12" x14ac:dyDescent="0.25">
      <c r="B31" s="41">
        <v>10945</v>
      </c>
      <c r="C31" s="14">
        <v>43018</v>
      </c>
      <c r="D31" s="15" t="s">
        <v>1723</v>
      </c>
      <c r="E31" s="15" t="s">
        <v>1724</v>
      </c>
      <c r="F31" s="15" t="s">
        <v>1660</v>
      </c>
      <c r="G31" s="16" t="s">
        <v>196</v>
      </c>
      <c r="H31" s="37" t="s">
        <v>1656</v>
      </c>
      <c r="I31" s="70" t="e">
        <f>COUNTIF(#REF!,B31)+COUNT(O6:O7)</f>
        <v>#REF!</v>
      </c>
      <c r="J31" s="63" t="e">
        <f t="shared" si="0"/>
        <v>#REF!</v>
      </c>
      <c r="K31" s="71" t="e">
        <f>SUMIF(#REF!,'Employee ID'!B31,#REF!)+O7</f>
        <v>#REF!</v>
      </c>
      <c r="L31" s="63" t="e">
        <f t="shared" si="1"/>
        <v>#REF!</v>
      </c>
    </row>
    <row r="32" spans="2:12" x14ac:dyDescent="0.25">
      <c r="B32" s="41">
        <v>10943</v>
      </c>
      <c r="C32" s="14">
        <v>43018</v>
      </c>
      <c r="D32" s="13" t="s">
        <v>1725</v>
      </c>
      <c r="E32" s="13" t="s">
        <v>1726</v>
      </c>
      <c r="F32" s="16" t="s">
        <v>1660</v>
      </c>
      <c r="G32" s="13" t="s">
        <v>1676</v>
      </c>
      <c r="H32" s="43" t="s">
        <v>1656</v>
      </c>
      <c r="I32" s="58" t="e">
        <f>COUNTIF(#REF!, B32)</f>
        <v>#REF!</v>
      </c>
      <c r="J32" s="63" t="e">
        <f t="shared" si="0"/>
        <v>#REF!</v>
      </c>
      <c r="K32" s="61" t="e">
        <f>SUMIF(#REF!,'Employee ID'!B32,#REF!)</f>
        <v>#REF!</v>
      </c>
      <c r="L32" s="63" t="e">
        <f t="shared" si="1"/>
        <v>#REF!</v>
      </c>
    </row>
    <row r="33" spans="2:12" x14ac:dyDescent="0.25">
      <c r="B33" s="44">
        <v>10924</v>
      </c>
      <c r="C33" s="14">
        <v>42989</v>
      </c>
      <c r="D33" s="23" t="s">
        <v>1727</v>
      </c>
      <c r="E33" s="23" t="s">
        <v>294</v>
      </c>
      <c r="F33" s="15" t="s">
        <v>1660</v>
      </c>
      <c r="G33" s="23" t="s">
        <v>226</v>
      </c>
      <c r="H33" s="43" t="s">
        <v>1656</v>
      </c>
      <c r="I33" s="58" t="e">
        <f>COUNTIF(#REF!, B33)</f>
        <v>#REF!</v>
      </c>
      <c r="J33" s="63" t="e">
        <f t="shared" si="0"/>
        <v>#REF!</v>
      </c>
      <c r="K33" s="61" t="e">
        <f>SUMIF(#REF!,'Employee ID'!B33,#REF!)</f>
        <v>#REF!</v>
      </c>
      <c r="L33" s="63" t="e">
        <f t="shared" si="1"/>
        <v>#REF!</v>
      </c>
    </row>
    <row r="34" spans="2:12" x14ac:dyDescent="0.25">
      <c r="B34" s="39">
        <v>10917</v>
      </c>
      <c r="C34" s="14">
        <v>42979</v>
      </c>
      <c r="D34" s="15" t="s">
        <v>1728</v>
      </c>
      <c r="E34" s="15" t="s">
        <v>1729</v>
      </c>
      <c r="F34" s="15" t="s">
        <v>1660</v>
      </c>
      <c r="G34" s="15" t="s">
        <v>227</v>
      </c>
      <c r="H34" s="37" t="s">
        <v>1656</v>
      </c>
      <c r="I34" s="58" t="e">
        <f>COUNTIF(#REF!, B34)</f>
        <v>#REF!</v>
      </c>
      <c r="J34" s="63" t="e">
        <f t="shared" si="0"/>
        <v>#REF!</v>
      </c>
      <c r="K34" s="61" t="e">
        <f>SUMIF(#REF!,'Employee ID'!B34,#REF!)</f>
        <v>#REF!</v>
      </c>
      <c r="L34" s="63" t="e">
        <f t="shared" si="1"/>
        <v>#REF!</v>
      </c>
    </row>
    <row r="35" spans="2:12" x14ac:dyDescent="0.25">
      <c r="B35" s="41">
        <v>10916</v>
      </c>
      <c r="C35" s="14">
        <v>42825</v>
      </c>
      <c r="D35" s="15" t="s">
        <v>1730</v>
      </c>
      <c r="E35" s="15" t="s">
        <v>1731</v>
      </c>
      <c r="F35" s="15" t="s">
        <v>1660</v>
      </c>
      <c r="G35" s="17" t="s">
        <v>1732</v>
      </c>
      <c r="H35" s="37" t="s">
        <v>1656</v>
      </c>
      <c r="I35" s="58" t="e">
        <f>COUNTIF(#REF!, B35)</f>
        <v>#REF!</v>
      </c>
      <c r="J35" s="63" t="e">
        <f t="shared" si="0"/>
        <v>#REF!</v>
      </c>
      <c r="K35" s="61" t="e">
        <f>SUMIF(#REF!,'Employee ID'!B35,#REF!)</f>
        <v>#REF!</v>
      </c>
      <c r="L35" s="63" t="e">
        <f t="shared" si="1"/>
        <v>#REF!</v>
      </c>
    </row>
    <row r="36" spans="2:12" x14ac:dyDescent="0.25">
      <c r="B36" s="41">
        <v>10915</v>
      </c>
      <c r="C36" s="14">
        <v>75906</v>
      </c>
      <c r="D36" s="16" t="s">
        <v>1733</v>
      </c>
      <c r="E36" s="16" t="s">
        <v>1672</v>
      </c>
      <c r="F36" s="15" t="s">
        <v>1660</v>
      </c>
      <c r="G36" s="22" t="s">
        <v>1676</v>
      </c>
      <c r="H36" s="43" t="s">
        <v>1656</v>
      </c>
      <c r="I36" s="58" t="e">
        <f>COUNTIF(#REF!, B36)</f>
        <v>#REF!</v>
      </c>
      <c r="J36" s="63" t="e">
        <f t="shared" si="0"/>
        <v>#REF!</v>
      </c>
      <c r="K36" s="61" t="e">
        <f>SUMIF(#REF!,'Employee ID'!B36,#REF!)</f>
        <v>#REF!</v>
      </c>
      <c r="L36" s="63" t="e">
        <f t="shared" si="1"/>
        <v>#REF!</v>
      </c>
    </row>
    <row r="37" spans="2:12" x14ac:dyDescent="0.25">
      <c r="B37" s="39">
        <v>10904</v>
      </c>
      <c r="C37" s="14">
        <v>42961</v>
      </c>
      <c r="D37" s="15" t="s">
        <v>1734</v>
      </c>
      <c r="E37" s="15" t="s">
        <v>1726</v>
      </c>
      <c r="F37" s="15" t="s">
        <v>1660</v>
      </c>
      <c r="G37" s="15" t="s">
        <v>348</v>
      </c>
      <c r="H37" s="37" t="s">
        <v>1656</v>
      </c>
      <c r="I37" s="58" t="e">
        <f>COUNTIF(#REF!, B37)</f>
        <v>#REF!</v>
      </c>
      <c r="J37" s="63" t="e">
        <f t="shared" si="0"/>
        <v>#REF!</v>
      </c>
      <c r="K37" s="61" t="e">
        <f>SUMIF(#REF!,'Employee ID'!B37,#REF!)</f>
        <v>#REF!</v>
      </c>
      <c r="L37" s="63" t="e">
        <f t="shared" si="1"/>
        <v>#REF!</v>
      </c>
    </row>
    <row r="38" spans="2:12" x14ac:dyDescent="0.25">
      <c r="B38" s="41">
        <v>10891</v>
      </c>
      <c r="C38" s="14">
        <v>42916</v>
      </c>
      <c r="D38" s="15" t="s">
        <v>1735</v>
      </c>
      <c r="E38" s="15" t="s">
        <v>1736</v>
      </c>
      <c r="F38" s="15" t="s">
        <v>1660</v>
      </c>
      <c r="G38" s="24" t="s">
        <v>1737</v>
      </c>
      <c r="H38" s="43" t="s">
        <v>1656</v>
      </c>
      <c r="I38" s="58" t="e">
        <f>COUNTIF(#REF!, B38)</f>
        <v>#REF!</v>
      </c>
      <c r="J38" s="63" t="e">
        <f t="shared" si="0"/>
        <v>#REF!</v>
      </c>
      <c r="K38" s="61" t="e">
        <f>SUMIF(#REF!,'Employee ID'!B38,#REF!)</f>
        <v>#REF!</v>
      </c>
      <c r="L38" s="63" t="e">
        <f t="shared" si="1"/>
        <v>#REF!</v>
      </c>
    </row>
    <row r="39" spans="2:12" x14ac:dyDescent="0.25">
      <c r="B39" s="41">
        <v>10881</v>
      </c>
      <c r="C39" s="14">
        <v>42907</v>
      </c>
      <c r="D39" s="16" t="s">
        <v>1738</v>
      </c>
      <c r="E39" s="16" t="s">
        <v>1739</v>
      </c>
      <c r="F39" s="16" t="s">
        <v>1660</v>
      </c>
      <c r="G39" s="16" t="s">
        <v>230</v>
      </c>
      <c r="H39" s="37" t="s">
        <v>1656</v>
      </c>
      <c r="I39" s="58" t="e">
        <f>COUNTIF(#REF!, B39)</f>
        <v>#REF!</v>
      </c>
      <c r="J39" s="63" t="e">
        <f t="shared" si="0"/>
        <v>#REF!</v>
      </c>
      <c r="K39" s="61" t="e">
        <f>SUMIF(#REF!,'Employee ID'!B39,#REF!)</f>
        <v>#REF!</v>
      </c>
      <c r="L39" s="63" t="e">
        <f t="shared" si="1"/>
        <v>#REF!</v>
      </c>
    </row>
    <row r="40" spans="2:12" x14ac:dyDescent="0.25">
      <c r="B40" s="41">
        <v>10869</v>
      </c>
      <c r="C40" s="14">
        <v>42881</v>
      </c>
      <c r="D40" s="16" t="s">
        <v>1740</v>
      </c>
      <c r="E40" s="16" t="s">
        <v>1741</v>
      </c>
      <c r="F40" s="15" t="s">
        <v>1660</v>
      </c>
      <c r="G40" s="22" t="s">
        <v>237</v>
      </c>
      <c r="H40" s="43" t="s">
        <v>1656</v>
      </c>
      <c r="I40" s="58" t="e">
        <f>COUNTIF(#REF!, B40)</f>
        <v>#REF!</v>
      </c>
      <c r="J40" s="63" t="e">
        <f t="shared" si="0"/>
        <v>#REF!</v>
      </c>
      <c r="K40" s="61" t="e">
        <f>SUMIF(#REF!,'Employee ID'!B40,#REF!)</f>
        <v>#REF!</v>
      </c>
      <c r="L40" s="63" t="e">
        <f t="shared" si="1"/>
        <v>#REF!</v>
      </c>
    </row>
    <row r="41" spans="2:12" x14ac:dyDescent="0.25">
      <c r="B41" s="41">
        <v>10860</v>
      </c>
      <c r="C41" s="14">
        <v>42870</v>
      </c>
      <c r="D41" s="16" t="s">
        <v>1742</v>
      </c>
      <c r="E41" s="16" t="s">
        <v>1743</v>
      </c>
      <c r="F41" s="16" t="s">
        <v>1654</v>
      </c>
      <c r="G41" s="16" t="s">
        <v>1655</v>
      </c>
      <c r="H41" s="37" t="s">
        <v>1656</v>
      </c>
      <c r="I41" s="58" t="e">
        <f>COUNTIF(#REF!, B41)</f>
        <v>#REF!</v>
      </c>
      <c r="J41" s="63" t="e">
        <f t="shared" si="0"/>
        <v>#REF!</v>
      </c>
      <c r="K41" s="61" t="e">
        <f>SUMIF(#REF!,'Employee ID'!B41,#REF!)</f>
        <v>#REF!</v>
      </c>
      <c r="L41" s="63" t="e">
        <f t="shared" si="1"/>
        <v>#REF!</v>
      </c>
    </row>
    <row r="42" spans="2:12" x14ac:dyDescent="0.25">
      <c r="B42" s="41">
        <v>10849</v>
      </c>
      <c r="C42" s="14">
        <v>42863</v>
      </c>
      <c r="D42" s="16" t="s">
        <v>1744</v>
      </c>
      <c r="E42" s="16" t="s">
        <v>1745</v>
      </c>
      <c r="F42" s="16" t="s">
        <v>1654</v>
      </c>
      <c r="G42" s="17" t="s">
        <v>226</v>
      </c>
      <c r="H42" s="37" t="s">
        <v>1656</v>
      </c>
      <c r="I42" s="58" t="e">
        <f>COUNTIF(#REF!, B42)</f>
        <v>#REF!</v>
      </c>
      <c r="J42" s="63" t="e">
        <f t="shared" si="0"/>
        <v>#REF!</v>
      </c>
      <c r="K42" s="61" t="e">
        <f>SUMIF(#REF!,'Employee ID'!B42,#REF!)</f>
        <v>#REF!</v>
      </c>
      <c r="L42" s="63" t="e">
        <f t="shared" si="1"/>
        <v>#REF!</v>
      </c>
    </row>
    <row r="43" spans="2:12" x14ac:dyDescent="0.25">
      <c r="B43" s="41">
        <v>10848</v>
      </c>
      <c r="C43" s="14">
        <v>42863</v>
      </c>
      <c r="D43" s="16" t="s">
        <v>1746</v>
      </c>
      <c r="E43" s="16" t="s">
        <v>1672</v>
      </c>
      <c r="F43" s="15" t="s">
        <v>1660</v>
      </c>
      <c r="G43" s="17" t="s">
        <v>1676</v>
      </c>
      <c r="H43" s="37" t="s">
        <v>1656</v>
      </c>
      <c r="I43" s="58" t="e">
        <f>COUNTIF(#REF!, B43)</f>
        <v>#REF!</v>
      </c>
      <c r="J43" s="63" t="e">
        <f t="shared" si="0"/>
        <v>#REF!</v>
      </c>
      <c r="K43" s="61" t="e">
        <f>SUMIF(#REF!,'Employee ID'!B43,#REF!)</f>
        <v>#REF!</v>
      </c>
      <c r="L43" s="63" t="e">
        <f t="shared" si="1"/>
        <v>#REF!</v>
      </c>
    </row>
    <row r="44" spans="2:12" x14ac:dyDescent="0.25">
      <c r="B44" s="41">
        <v>10843</v>
      </c>
      <c r="C44" s="14">
        <v>42856</v>
      </c>
      <c r="D44" s="16" t="s">
        <v>1747</v>
      </c>
      <c r="E44" s="16" t="s">
        <v>1748</v>
      </c>
      <c r="F44" s="16" t="s">
        <v>1660</v>
      </c>
      <c r="G44" s="22" t="s">
        <v>1749</v>
      </c>
      <c r="H44" s="43" t="s">
        <v>1656</v>
      </c>
      <c r="I44" s="58" t="e">
        <f>COUNTIF(#REF!, B44)</f>
        <v>#REF!</v>
      </c>
      <c r="J44" s="63" t="e">
        <f t="shared" si="0"/>
        <v>#REF!</v>
      </c>
      <c r="K44" s="61" t="e">
        <f>SUMIF(#REF!,'Employee ID'!B44,#REF!)</f>
        <v>#REF!</v>
      </c>
      <c r="L44" s="63" t="e">
        <f t="shared" si="1"/>
        <v>#REF!</v>
      </c>
    </row>
    <row r="45" spans="2:12" x14ac:dyDescent="0.25">
      <c r="B45" s="41">
        <v>10842</v>
      </c>
      <c r="C45" s="14">
        <v>42856</v>
      </c>
      <c r="D45" s="16" t="s">
        <v>1750</v>
      </c>
      <c r="E45" s="16" t="s">
        <v>1751</v>
      </c>
      <c r="F45" s="16" t="s">
        <v>1660</v>
      </c>
      <c r="G45" s="17" t="s">
        <v>226</v>
      </c>
      <c r="H45" s="37" t="s">
        <v>1656</v>
      </c>
      <c r="I45" s="58" t="e">
        <f>COUNTIF(#REF!, B45)</f>
        <v>#REF!</v>
      </c>
      <c r="J45" s="63" t="e">
        <f t="shared" si="0"/>
        <v>#REF!</v>
      </c>
      <c r="K45" s="61" t="e">
        <f>SUMIF(#REF!,'Employee ID'!B45,#REF!)</f>
        <v>#REF!</v>
      </c>
      <c r="L45" s="63" t="e">
        <f t="shared" si="1"/>
        <v>#REF!</v>
      </c>
    </row>
    <row r="46" spans="2:12" x14ac:dyDescent="0.25">
      <c r="B46" s="41">
        <v>10839</v>
      </c>
      <c r="C46" s="14">
        <v>42856</v>
      </c>
      <c r="D46" s="16" t="s">
        <v>1752</v>
      </c>
      <c r="E46" s="16" t="s">
        <v>1753</v>
      </c>
      <c r="F46" s="16" t="s">
        <v>1660</v>
      </c>
      <c r="G46" s="17" t="s">
        <v>1655</v>
      </c>
      <c r="H46" s="37" t="s">
        <v>1656</v>
      </c>
      <c r="I46" s="58" t="e">
        <f>COUNTIF(#REF!, B46)</f>
        <v>#REF!</v>
      </c>
      <c r="J46" s="63" t="e">
        <f t="shared" si="0"/>
        <v>#REF!</v>
      </c>
      <c r="K46" s="61" t="e">
        <f>SUMIF(#REF!,'Employee ID'!B46,#REF!)</f>
        <v>#REF!</v>
      </c>
      <c r="L46" s="63" t="e">
        <f t="shared" si="1"/>
        <v>#REF!</v>
      </c>
    </row>
    <row r="47" spans="2:12" x14ac:dyDescent="0.25">
      <c r="B47" s="41">
        <v>10838</v>
      </c>
      <c r="C47" s="14">
        <v>42856</v>
      </c>
      <c r="D47" s="16" t="s">
        <v>1754</v>
      </c>
      <c r="E47" s="16" t="s">
        <v>1681</v>
      </c>
      <c r="F47" s="16" t="s">
        <v>1654</v>
      </c>
      <c r="G47" s="17" t="s">
        <v>1655</v>
      </c>
      <c r="H47" s="37" t="s">
        <v>1656</v>
      </c>
      <c r="I47" s="58" t="e">
        <f>COUNTIF(#REF!, B47)</f>
        <v>#REF!</v>
      </c>
      <c r="J47" s="63" t="e">
        <f t="shared" si="0"/>
        <v>#REF!</v>
      </c>
      <c r="K47" s="61" t="e">
        <f>SUMIF(#REF!,'Employee ID'!B47,#REF!)</f>
        <v>#REF!</v>
      </c>
      <c r="L47" s="63" t="e">
        <f t="shared" si="1"/>
        <v>#REF!</v>
      </c>
    </row>
    <row r="48" spans="2:12" x14ac:dyDescent="0.25">
      <c r="B48" s="41">
        <v>10833</v>
      </c>
      <c r="C48" s="14">
        <v>42849</v>
      </c>
      <c r="D48" s="16" t="s">
        <v>1755</v>
      </c>
      <c r="E48" s="16" t="s">
        <v>1756</v>
      </c>
      <c r="F48" s="15" t="s">
        <v>1660</v>
      </c>
      <c r="G48" s="17" t="s">
        <v>1757</v>
      </c>
      <c r="H48" s="37" t="s">
        <v>1656</v>
      </c>
      <c r="I48" s="58" t="e">
        <f>COUNTIF(#REF!, B48)</f>
        <v>#REF!</v>
      </c>
      <c r="J48" s="63" t="e">
        <f t="shared" si="0"/>
        <v>#REF!</v>
      </c>
      <c r="K48" s="61" t="e">
        <f>SUMIF(#REF!,'Employee ID'!B48,#REF!)</f>
        <v>#REF!</v>
      </c>
      <c r="L48" s="63" t="e">
        <f t="shared" si="1"/>
        <v>#REF!</v>
      </c>
    </row>
    <row r="49" spans="2:12" x14ac:dyDescent="0.25">
      <c r="B49" s="41">
        <v>10814</v>
      </c>
      <c r="C49" s="14">
        <v>42825</v>
      </c>
      <c r="D49" s="15" t="s">
        <v>1758</v>
      </c>
      <c r="E49" s="15" t="s">
        <v>1759</v>
      </c>
      <c r="F49" s="15" t="s">
        <v>1654</v>
      </c>
      <c r="G49" s="17" t="s">
        <v>1676</v>
      </c>
      <c r="H49" s="37" t="s">
        <v>1656</v>
      </c>
      <c r="I49" s="58" t="e">
        <f>COUNTIF(#REF!, B49)</f>
        <v>#REF!</v>
      </c>
      <c r="J49" s="63" t="e">
        <f t="shared" si="0"/>
        <v>#REF!</v>
      </c>
      <c r="K49" s="61" t="e">
        <f>SUMIF(#REF!,'Employee ID'!B49,#REF!)</f>
        <v>#REF!</v>
      </c>
      <c r="L49" s="63" t="e">
        <f t="shared" si="1"/>
        <v>#REF!</v>
      </c>
    </row>
    <row r="50" spans="2:12" x14ac:dyDescent="0.25">
      <c r="B50" s="42">
        <v>10808</v>
      </c>
      <c r="C50" s="14">
        <v>42821</v>
      </c>
      <c r="D50" s="15" t="s">
        <v>1760</v>
      </c>
      <c r="E50" s="15" t="s">
        <v>1761</v>
      </c>
      <c r="F50" s="15" t="s">
        <v>1660</v>
      </c>
      <c r="G50" s="22" t="s">
        <v>1693</v>
      </c>
      <c r="H50" s="43" t="s">
        <v>1656</v>
      </c>
      <c r="I50" s="58" t="e">
        <f>COUNTIF(#REF!, B50)</f>
        <v>#REF!</v>
      </c>
      <c r="J50" s="63" t="e">
        <f t="shared" si="0"/>
        <v>#REF!</v>
      </c>
      <c r="K50" s="61" t="e">
        <f>SUMIF(#REF!,'Employee ID'!B50,#REF!)</f>
        <v>#REF!</v>
      </c>
      <c r="L50" s="63" t="e">
        <f t="shared" si="1"/>
        <v>#REF!</v>
      </c>
    </row>
    <row r="51" spans="2:12" x14ac:dyDescent="0.25">
      <c r="B51" s="39">
        <v>10801</v>
      </c>
      <c r="C51" s="14">
        <v>42807</v>
      </c>
      <c r="D51" s="15" t="s">
        <v>1762</v>
      </c>
      <c r="E51" s="15" t="s">
        <v>1763</v>
      </c>
      <c r="F51" s="15" t="s">
        <v>1654</v>
      </c>
      <c r="G51" s="15" t="s">
        <v>196</v>
      </c>
      <c r="H51" s="37" t="s">
        <v>1656</v>
      </c>
      <c r="I51" s="58" t="e">
        <f>COUNTIF(#REF!, B51)</f>
        <v>#REF!</v>
      </c>
      <c r="J51" s="63" t="e">
        <f t="shared" si="0"/>
        <v>#REF!</v>
      </c>
      <c r="K51" s="61" t="e">
        <f>SUMIF(#REF!,'Employee ID'!B51,#REF!)</f>
        <v>#REF!</v>
      </c>
      <c r="L51" s="63" t="e">
        <f t="shared" si="1"/>
        <v>#REF!</v>
      </c>
    </row>
    <row r="52" spans="2:12" x14ac:dyDescent="0.25">
      <c r="B52" s="41">
        <v>10800</v>
      </c>
      <c r="C52" s="14">
        <v>42887</v>
      </c>
      <c r="D52" s="19" t="s">
        <v>1764</v>
      </c>
      <c r="E52" s="19" t="s">
        <v>1765</v>
      </c>
      <c r="F52" s="15" t="s">
        <v>1660</v>
      </c>
      <c r="G52" s="15" t="s">
        <v>1766</v>
      </c>
      <c r="H52" s="37" t="s">
        <v>1656</v>
      </c>
      <c r="I52" s="58" t="e">
        <f>COUNTIF(#REF!, B52)</f>
        <v>#REF!</v>
      </c>
      <c r="J52" s="63" t="e">
        <f t="shared" si="0"/>
        <v>#REF!</v>
      </c>
      <c r="K52" s="61" t="e">
        <f>SUMIF(#REF!,'Employee ID'!B52,#REF!)</f>
        <v>#REF!</v>
      </c>
      <c r="L52" s="63" t="e">
        <f t="shared" si="1"/>
        <v>#REF!</v>
      </c>
    </row>
    <row r="53" spans="2:12" x14ac:dyDescent="0.25">
      <c r="B53" s="42">
        <v>10798</v>
      </c>
      <c r="C53" s="14">
        <v>42801</v>
      </c>
      <c r="D53" s="15" t="s">
        <v>1767</v>
      </c>
      <c r="E53" s="15" t="s">
        <v>293</v>
      </c>
      <c r="F53" s="15" t="s">
        <v>1660</v>
      </c>
      <c r="G53" s="23"/>
      <c r="H53" s="43" t="s">
        <v>1656</v>
      </c>
      <c r="I53" s="58" t="e">
        <f>COUNTIF(#REF!, B53)</f>
        <v>#REF!</v>
      </c>
      <c r="J53" s="63" t="e">
        <f t="shared" si="0"/>
        <v>#REF!</v>
      </c>
      <c r="K53" s="61" t="e">
        <f>SUMIF(#REF!,'Employee ID'!B53,#REF!)</f>
        <v>#REF!</v>
      </c>
      <c r="L53" s="63" t="e">
        <f t="shared" si="1"/>
        <v>#REF!</v>
      </c>
    </row>
    <row r="54" spans="2:12" x14ac:dyDescent="0.25">
      <c r="B54" s="39">
        <v>9900</v>
      </c>
      <c r="C54" s="14">
        <v>38908</v>
      </c>
      <c r="D54" s="15" t="s">
        <v>1768</v>
      </c>
      <c r="E54" s="15" t="s">
        <v>1769</v>
      </c>
      <c r="F54" s="15" t="s">
        <v>1654</v>
      </c>
      <c r="G54" s="15" t="s">
        <v>226</v>
      </c>
      <c r="H54" s="37" t="s">
        <v>1656</v>
      </c>
      <c r="I54" s="58" t="e">
        <f>COUNTIF(#REF!, B54)</f>
        <v>#REF!</v>
      </c>
      <c r="J54" s="63" t="e">
        <f t="shared" si="0"/>
        <v>#REF!</v>
      </c>
      <c r="K54" s="61" t="e">
        <f>SUMIF(#REF!,'Employee ID'!B54,#REF!)</f>
        <v>#REF!</v>
      </c>
      <c r="L54" s="63" t="e">
        <f t="shared" si="1"/>
        <v>#REF!</v>
      </c>
    </row>
    <row r="55" spans="2:12" x14ac:dyDescent="0.25">
      <c r="B55" s="45">
        <v>9887</v>
      </c>
      <c r="C55" s="25">
        <v>38810</v>
      </c>
      <c r="D55" s="25" t="s">
        <v>1770</v>
      </c>
      <c r="E55" s="25" t="s">
        <v>1672</v>
      </c>
      <c r="F55" s="25" t="s">
        <v>1660</v>
      </c>
      <c r="G55" s="25" t="s">
        <v>1771</v>
      </c>
      <c r="H55" s="43" t="s">
        <v>1772</v>
      </c>
      <c r="I55" s="58" t="e">
        <f>COUNTIF(#REF!, B55)</f>
        <v>#REF!</v>
      </c>
      <c r="J55" s="63" t="e">
        <f t="shared" si="0"/>
        <v>#REF!</v>
      </c>
      <c r="K55" s="61" t="e">
        <f>SUMIF(#REF!,'Employee ID'!B55,#REF!)</f>
        <v>#REF!</v>
      </c>
      <c r="L55" s="63" t="e">
        <f t="shared" si="1"/>
        <v>#REF!</v>
      </c>
    </row>
    <row r="56" spans="2:12" x14ac:dyDescent="0.25">
      <c r="B56" s="40">
        <v>9882</v>
      </c>
      <c r="C56" s="14">
        <v>38763</v>
      </c>
      <c r="D56" s="18" t="s">
        <v>1773</v>
      </c>
      <c r="E56" s="18" t="s">
        <v>1724</v>
      </c>
      <c r="F56" s="18" t="s">
        <v>1654</v>
      </c>
      <c r="G56" s="18" t="s">
        <v>230</v>
      </c>
      <c r="H56" s="37" t="s">
        <v>1656</v>
      </c>
      <c r="I56" s="58" t="e">
        <f>COUNTIF(#REF!, B56)</f>
        <v>#REF!</v>
      </c>
      <c r="J56" s="63" t="e">
        <f t="shared" si="0"/>
        <v>#REF!</v>
      </c>
      <c r="K56" s="61" t="e">
        <f>SUMIF(#REF!,'Employee ID'!B56,#REF!)</f>
        <v>#REF!</v>
      </c>
      <c r="L56" s="63" t="e">
        <f t="shared" si="1"/>
        <v>#REF!</v>
      </c>
    </row>
    <row r="57" spans="2:12" x14ac:dyDescent="0.25">
      <c r="B57" s="40">
        <v>9879</v>
      </c>
      <c r="C57" s="14">
        <v>38721</v>
      </c>
      <c r="D57" s="18" t="s">
        <v>1774</v>
      </c>
      <c r="E57" s="18" t="s">
        <v>1775</v>
      </c>
      <c r="F57" s="18" t="s">
        <v>1654</v>
      </c>
      <c r="G57" s="18" t="s">
        <v>1676</v>
      </c>
      <c r="H57" s="37" t="s">
        <v>1656</v>
      </c>
      <c r="I57" s="58" t="e">
        <f>COUNTIF(#REF!, B57)</f>
        <v>#REF!</v>
      </c>
      <c r="J57" s="63" t="e">
        <f t="shared" si="0"/>
        <v>#REF!</v>
      </c>
      <c r="K57" s="61" t="e">
        <f>SUMIF(#REF!,'Employee ID'!B57,#REF!)</f>
        <v>#REF!</v>
      </c>
      <c r="L57" s="63" t="e">
        <f t="shared" si="1"/>
        <v>#REF!</v>
      </c>
    </row>
    <row r="58" spans="2:12" x14ac:dyDescent="0.25">
      <c r="B58" s="45">
        <v>9857</v>
      </c>
      <c r="C58" s="25">
        <v>38544</v>
      </c>
      <c r="D58" s="25" t="s">
        <v>1776</v>
      </c>
      <c r="E58" s="25" t="s">
        <v>1777</v>
      </c>
      <c r="F58" s="25" t="s">
        <v>1654</v>
      </c>
      <c r="G58" s="25" t="s">
        <v>1771</v>
      </c>
      <c r="H58" s="43" t="s">
        <v>1772</v>
      </c>
      <c r="I58" s="58" t="e">
        <f>COUNTIF(#REF!, B58)</f>
        <v>#REF!</v>
      </c>
      <c r="J58" s="63" t="e">
        <f t="shared" si="0"/>
        <v>#REF!</v>
      </c>
      <c r="K58" s="61" t="e">
        <f>SUMIF(#REF!,'Employee ID'!B58,#REF!)</f>
        <v>#REF!</v>
      </c>
      <c r="L58" s="63" t="e">
        <f t="shared" si="1"/>
        <v>#REF!</v>
      </c>
    </row>
    <row r="59" spans="2:12" x14ac:dyDescent="0.25">
      <c r="B59" s="39">
        <v>9840</v>
      </c>
      <c r="C59" s="14">
        <v>38334</v>
      </c>
      <c r="D59" s="15" t="s">
        <v>1778</v>
      </c>
      <c r="E59" s="15" t="s">
        <v>1779</v>
      </c>
      <c r="F59" s="15" t="s">
        <v>1654</v>
      </c>
      <c r="G59" s="15" t="s">
        <v>1749</v>
      </c>
      <c r="H59" s="37" t="s">
        <v>1780</v>
      </c>
      <c r="I59" s="58" t="e">
        <f>COUNTIF(#REF!, B59)</f>
        <v>#REF!</v>
      </c>
      <c r="J59" s="63" t="e">
        <f t="shared" si="0"/>
        <v>#REF!</v>
      </c>
      <c r="K59" s="61" t="e">
        <f>SUMIF(#REF!,'Employee ID'!B59,#REF!)</f>
        <v>#REF!</v>
      </c>
      <c r="L59" s="63" t="e">
        <f t="shared" si="1"/>
        <v>#REF!</v>
      </c>
    </row>
    <row r="60" spans="2:12" x14ac:dyDescent="0.25">
      <c r="B60" s="39">
        <v>9834</v>
      </c>
      <c r="C60" s="14">
        <v>38250</v>
      </c>
      <c r="D60" s="15" t="s">
        <v>1781</v>
      </c>
      <c r="E60" s="15" t="s">
        <v>1782</v>
      </c>
      <c r="F60" s="15" t="s">
        <v>1654</v>
      </c>
      <c r="G60" s="15" t="s">
        <v>1492</v>
      </c>
      <c r="H60" s="37" t="s">
        <v>1656</v>
      </c>
      <c r="I60" s="58" t="e">
        <f>COUNTIF(#REF!, B60)</f>
        <v>#REF!</v>
      </c>
      <c r="J60" s="63" t="e">
        <f t="shared" si="0"/>
        <v>#REF!</v>
      </c>
      <c r="K60" s="61" t="e">
        <f>SUMIF(#REF!,'Employee ID'!B60,#REF!)</f>
        <v>#REF!</v>
      </c>
      <c r="L60" s="63" t="e">
        <f t="shared" si="1"/>
        <v>#REF!</v>
      </c>
    </row>
    <row r="61" spans="2:12" x14ac:dyDescent="0.25">
      <c r="B61" s="39">
        <v>9830</v>
      </c>
      <c r="C61" s="14">
        <v>38229</v>
      </c>
      <c r="D61" s="15" t="s">
        <v>1783</v>
      </c>
      <c r="E61" s="15" t="s">
        <v>1784</v>
      </c>
      <c r="F61" s="15" t="s">
        <v>1654</v>
      </c>
      <c r="G61" s="15" t="s">
        <v>1766</v>
      </c>
      <c r="H61" s="37" t="s">
        <v>1656</v>
      </c>
      <c r="I61" s="58" t="e">
        <f>COUNTIF(#REF!, B61)</f>
        <v>#REF!</v>
      </c>
      <c r="J61" s="63" t="e">
        <f t="shared" si="0"/>
        <v>#REF!</v>
      </c>
      <c r="K61" s="61" t="e">
        <f>SUMIF(#REF!,'Employee ID'!B61,#REF!)</f>
        <v>#REF!</v>
      </c>
      <c r="L61" s="63" t="e">
        <f t="shared" si="1"/>
        <v>#REF!</v>
      </c>
    </row>
    <row r="62" spans="2:12" x14ac:dyDescent="0.25">
      <c r="B62" s="39">
        <v>9829</v>
      </c>
      <c r="C62" s="14">
        <v>38208</v>
      </c>
      <c r="D62" s="23" t="s">
        <v>1785</v>
      </c>
      <c r="E62" s="15" t="s">
        <v>1786</v>
      </c>
      <c r="F62" s="15" t="s">
        <v>1660</v>
      </c>
      <c r="G62" s="23" t="s">
        <v>348</v>
      </c>
      <c r="H62" s="43" t="s">
        <v>1656</v>
      </c>
      <c r="I62" s="58" t="e">
        <f>COUNTIF(#REF!, B62)</f>
        <v>#REF!</v>
      </c>
      <c r="J62" s="63" t="e">
        <f t="shared" si="0"/>
        <v>#REF!</v>
      </c>
      <c r="K62" s="61" t="e">
        <f>SUMIF(#REF!,'Employee ID'!B62,#REF!)</f>
        <v>#REF!</v>
      </c>
      <c r="L62" s="63" t="e">
        <f t="shared" si="1"/>
        <v>#REF!</v>
      </c>
    </row>
    <row r="63" spans="2:12" x14ac:dyDescent="0.25">
      <c r="B63" s="40">
        <v>9825</v>
      </c>
      <c r="C63" s="14">
        <v>38152</v>
      </c>
      <c r="D63" s="18" t="s">
        <v>1787</v>
      </c>
      <c r="E63" s="18" t="s">
        <v>1788</v>
      </c>
      <c r="F63" s="18" t="s">
        <v>1654</v>
      </c>
      <c r="G63" s="18" t="s">
        <v>1655</v>
      </c>
      <c r="H63" s="37" t="s">
        <v>1656</v>
      </c>
      <c r="I63" s="58" t="e">
        <f>COUNTIF(#REF!, B63)</f>
        <v>#REF!</v>
      </c>
      <c r="J63" s="63" t="e">
        <f t="shared" si="0"/>
        <v>#REF!</v>
      </c>
      <c r="K63" s="61" t="e">
        <f>SUMIF(#REF!,'Employee ID'!B63,#REF!)</f>
        <v>#REF!</v>
      </c>
      <c r="L63" s="63" t="e">
        <f t="shared" si="1"/>
        <v>#REF!</v>
      </c>
    </row>
    <row r="64" spans="2:12" x14ac:dyDescent="0.25">
      <c r="B64" s="39">
        <v>9823</v>
      </c>
      <c r="C64" s="14">
        <v>38145</v>
      </c>
      <c r="D64" s="15" t="s">
        <v>1764</v>
      </c>
      <c r="E64" s="15" t="s">
        <v>1789</v>
      </c>
      <c r="F64" s="15" t="s">
        <v>1654</v>
      </c>
      <c r="G64" s="15" t="s">
        <v>226</v>
      </c>
      <c r="H64" s="37" t="s">
        <v>1656</v>
      </c>
      <c r="I64" s="58" t="e">
        <f>COUNTIF(#REF!, B64)</f>
        <v>#REF!</v>
      </c>
      <c r="J64" s="63" t="e">
        <f t="shared" si="0"/>
        <v>#REF!</v>
      </c>
      <c r="K64" s="61">
        <f>SUMIF('CAR LOG'!AL4:AL13,'Employee ID'!B64,'CAR LOG'!U4:U13)</f>
        <v>0</v>
      </c>
      <c r="L64" s="63" t="e">
        <f t="shared" si="1"/>
        <v>#REF!</v>
      </c>
    </row>
    <row r="65" spans="2:12" x14ac:dyDescent="0.25">
      <c r="B65" s="39">
        <v>9822</v>
      </c>
      <c r="C65" s="14">
        <v>38132</v>
      </c>
      <c r="D65" s="15" t="s">
        <v>1790</v>
      </c>
      <c r="E65" s="15" t="s">
        <v>1791</v>
      </c>
      <c r="F65" s="15" t="s">
        <v>1654</v>
      </c>
      <c r="G65" s="15" t="s">
        <v>1655</v>
      </c>
      <c r="H65" s="37" t="s">
        <v>1656</v>
      </c>
      <c r="I65" s="58" t="e">
        <f>COUNTIF(#REF!, B65)</f>
        <v>#REF!</v>
      </c>
      <c r="J65" s="63" t="e">
        <f t="shared" si="0"/>
        <v>#REF!</v>
      </c>
      <c r="K65" s="61">
        <f>SUMIF('CAR LOG'!AL4:AL13,'Employee ID'!B65,'CAR LOG'!U4:U13)</f>
        <v>0</v>
      </c>
      <c r="L65" s="63" t="e">
        <f t="shared" si="1"/>
        <v>#REF!</v>
      </c>
    </row>
    <row r="66" spans="2:12" x14ac:dyDescent="0.25">
      <c r="B66" s="39">
        <v>9821</v>
      </c>
      <c r="C66" s="14">
        <v>38062</v>
      </c>
      <c r="D66" s="15" t="s">
        <v>1792</v>
      </c>
      <c r="E66" s="15" t="s">
        <v>1793</v>
      </c>
      <c r="F66" s="15" t="s">
        <v>1654</v>
      </c>
      <c r="G66" s="15" t="s">
        <v>237</v>
      </c>
      <c r="H66" s="37" t="s">
        <v>1656</v>
      </c>
      <c r="I66" s="58" t="e">
        <f>COUNTIF(#REF!, B66)</f>
        <v>#REF!</v>
      </c>
      <c r="J66" s="63" t="e">
        <f t="shared" si="0"/>
        <v>#REF!</v>
      </c>
      <c r="K66" s="61">
        <f>SUMIF('CAR LOG'!AL4:AL13,'Employee ID'!B66,'CAR LOG'!U4:U13)</f>
        <v>0</v>
      </c>
      <c r="L66" s="63" t="e">
        <f t="shared" si="1"/>
        <v>#REF!</v>
      </c>
    </row>
    <row r="67" spans="2:12" x14ac:dyDescent="0.25">
      <c r="B67" s="39">
        <v>9816</v>
      </c>
      <c r="C67" s="14">
        <v>38005</v>
      </c>
      <c r="D67" s="15" t="s">
        <v>1778</v>
      </c>
      <c r="E67" s="15" t="s">
        <v>1794</v>
      </c>
      <c r="F67" s="15" t="s">
        <v>1654</v>
      </c>
      <c r="G67" s="15" t="s">
        <v>1676</v>
      </c>
      <c r="H67" s="37" t="s">
        <v>1656</v>
      </c>
      <c r="I67" s="70" t="e">
        <f>COUNTIF(#REF!, B67)+O5</f>
        <v>#REF!</v>
      </c>
      <c r="J67" s="63" t="e">
        <f t="shared" si="0"/>
        <v>#REF!</v>
      </c>
      <c r="K67" s="71">
        <f>SUMIF('CAR LOG'!AL4:AL13,'Employee ID'!B67,'CAR LOG'!U4:U13)+O5</f>
        <v>1</v>
      </c>
      <c r="L67" s="63" t="e">
        <f t="shared" si="1"/>
        <v>#REF!</v>
      </c>
    </row>
    <row r="68" spans="2:12" x14ac:dyDescent="0.25">
      <c r="B68" s="39">
        <v>9812</v>
      </c>
      <c r="C68" s="14">
        <v>37922</v>
      </c>
      <c r="D68" s="15" t="s">
        <v>1795</v>
      </c>
      <c r="E68" s="15" t="s">
        <v>1796</v>
      </c>
      <c r="F68" s="15" t="s">
        <v>1654</v>
      </c>
      <c r="G68" s="15" t="s">
        <v>1676</v>
      </c>
      <c r="H68" s="37" t="s">
        <v>1656</v>
      </c>
      <c r="I68" s="70" t="e">
        <f>COUNTIF(#REF!, B68)+O5</f>
        <v>#REF!</v>
      </c>
      <c r="J68" s="63" t="e">
        <f t="shared" ref="J68:J79" si="2">I68/$I$82</f>
        <v>#REF!</v>
      </c>
      <c r="K68" s="71">
        <f>SUMIF('CAR LOG'!AL4:AL13,'Employee ID'!B68,'CAR LOG'!U4:U13)+O5</f>
        <v>1</v>
      </c>
      <c r="L68" s="63" t="e">
        <f t="shared" ref="L68:L79" si="3">K68/$K$82</f>
        <v>#REF!</v>
      </c>
    </row>
    <row r="69" spans="2:12" x14ac:dyDescent="0.25">
      <c r="B69" s="39">
        <v>9808</v>
      </c>
      <c r="C69" s="14">
        <v>37602</v>
      </c>
      <c r="D69" s="15" t="s">
        <v>1797</v>
      </c>
      <c r="E69" s="15" t="s">
        <v>1798</v>
      </c>
      <c r="F69" s="15" t="s">
        <v>1654</v>
      </c>
      <c r="G69" s="15" t="s">
        <v>230</v>
      </c>
      <c r="H69" s="37" t="s">
        <v>1656</v>
      </c>
      <c r="I69" s="58" t="e">
        <f>COUNTIF(#REF!, B69)</f>
        <v>#REF!</v>
      </c>
      <c r="J69" s="63" t="e">
        <f t="shared" si="2"/>
        <v>#REF!</v>
      </c>
      <c r="K69" s="61">
        <f>SUMIF('CAR LOG'!AL4:AL13,'Employee ID'!B69,'CAR LOG'!U4:U13)</f>
        <v>0</v>
      </c>
      <c r="L69" s="63" t="e">
        <f t="shared" si="3"/>
        <v>#REF!</v>
      </c>
    </row>
    <row r="70" spans="2:12" x14ac:dyDescent="0.25">
      <c r="B70" s="39">
        <v>9805</v>
      </c>
      <c r="C70" s="14">
        <v>36549</v>
      </c>
      <c r="D70" s="15" t="s">
        <v>1799</v>
      </c>
      <c r="E70" s="15" t="s">
        <v>1800</v>
      </c>
      <c r="F70" s="15" t="s">
        <v>1654</v>
      </c>
      <c r="G70" s="15" t="s">
        <v>1706</v>
      </c>
      <c r="H70" s="37" t="s">
        <v>1656</v>
      </c>
      <c r="I70" s="58" t="e">
        <f>COUNTIF(#REF!, B70)</f>
        <v>#REF!</v>
      </c>
      <c r="J70" s="63" t="e">
        <f t="shared" si="2"/>
        <v>#REF!</v>
      </c>
      <c r="K70" s="61">
        <f>SUMIF('CAR LOG'!AL4:AL13,'Employee ID'!B70,'CAR LOG'!U4:U13)</f>
        <v>0</v>
      </c>
      <c r="L70" s="63" t="e">
        <f t="shared" si="3"/>
        <v>#REF!</v>
      </c>
    </row>
    <row r="71" spans="2:12" x14ac:dyDescent="0.25">
      <c r="B71" s="39">
        <v>9804</v>
      </c>
      <c r="C71" s="14">
        <v>36542</v>
      </c>
      <c r="D71" s="15" t="s">
        <v>1801</v>
      </c>
      <c r="E71" s="30" t="s">
        <v>1802</v>
      </c>
      <c r="F71" s="15" t="s">
        <v>1654</v>
      </c>
      <c r="G71" s="15" t="s">
        <v>1684</v>
      </c>
      <c r="H71" s="37" t="s">
        <v>1656</v>
      </c>
      <c r="I71" s="58" t="e">
        <f>COUNTIF(#REF!, B71)</f>
        <v>#REF!</v>
      </c>
      <c r="J71" s="63" t="e">
        <f t="shared" si="2"/>
        <v>#REF!</v>
      </c>
      <c r="K71" s="61">
        <f>SUMIF('CAR LOG'!AL4:AL13,'Employee ID'!B71,'CAR LOG'!U4:U13)</f>
        <v>0</v>
      </c>
      <c r="L71" s="63" t="e">
        <f t="shared" si="3"/>
        <v>#REF!</v>
      </c>
    </row>
    <row r="72" spans="2:12" x14ac:dyDescent="0.25">
      <c r="B72" s="39">
        <v>9802</v>
      </c>
      <c r="C72" s="14">
        <v>36500</v>
      </c>
      <c r="D72" s="15" t="s">
        <v>1803</v>
      </c>
      <c r="E72" s="15" t="s">
        <v>1794</v>
      </c>
      <c r="F72" s="15" t="s">
        <v>1654</v>
      </c>
      <c r="G72" s="15" t="s">
        <v>1676</v>
      </c>
      <c r="H72" s="37" t="s">
        <v>1656</v>
      </c>
      <c r="I72" s="58" t="e">
        <f>COUNTIF(#REF!, B72)</f>
        <v>#REF!</v>
      </c>
      <c r="J72" s="63" t="e">
        <f t="shared" si="2"/>
        <v>#REF!</v>
      </c>
      <c r="K72" s="61">
        <f>SUMIF('CAR LOG'!AL4:AL13,'Employee ID'!B72,'CAR LOG'!U4:U13)</f>
        <v>0</v>
      </c>
      <c r="L72" s="63" t="e">
        <f t="shared" si="3"/>
        <v>#REF!</v>
      </c>
    </row>
    <row r="73" spans="2:12" x14ac:dyDescent="0.25">
      <c r="B73" s="39">
        <v>9793</v>
      </c>
      <c r="C73" s="14">
        <v>35079</v>
      </c>
      <c r="D73" s="15" t="s">
        <v>1804</v>
      </c>
      <c r="E73" s="15" t="s">
        <v>1805</v>
      </c>
      <c r="F73" s="15" t="s">
        <v>1654</v>
      </c>
      <c r="G73" s="15" t="s">
        <v>1806</v>
      </c>
      <c r="H73" s="37" t="s">
        <v>1656</v>
      </c>
      <c r="I73" s="58" t="e">
        <f>COUNTIF(#REF!, B73)</f>
        <v>#REF!</v>
      </c>
      <c r="J73" s="63" t="e">
        <f t="shared" si="2"/>
        <v>#REF!</v>
      </c>
      <c r="K73" s="61">
        <f>SUMIF('CAR LOG'!AL4:AL13,'Employee ID'!B73,'CAR LOG'!U4:U13)</f>
        <v>0</v>
      </c>
      <c r="L73" s="63" t="e">
        <f t="shared" si="3"/>
        <v>#REF!</v>
      </c>
    </row>
    <row r="74" spans="2:12" x14ac:dyDescent="0.25">
      <c r="B74" s="39">
        <v>9788</v>
      </c>
      <c r="C74" s="14">
        <v>32853</v>
      </c>
      <c r="D74" s="15" t="s">
        <v>1807</v>
      </c>
      <c r="E74" s="15" t="s">
        <v>1808</v>
      </c>
      <c r="F74" s="15" t="s">
        <v>1654</v>
      </c>
      <c r="G74" s="15" t="s">
        <v>227</v>
      </c>
      <c r="H74" s="37" t="s">
        <v>1656</v>
      </c>
      <c r="I74" s="58" t="e">
        <f>COUNTIF(#REF!, B74)</f>
        <v>#REF!</v>
      </c>
      <c r="J74" s="63" t="e">
        <f t="shared" si="2"/>
        <v>#REF!</v>
      </c>
      <c r="K74" s="61">
        <f>SUMIF('CAR LOG'!AL4:AL13,'Employee ID'!B74,'CAR LOG'!U4:U13)</f>
        <v>0</v>
      </c>
      <c r="L74" s="63" t="e">
        <f t="shared" si="3"/>
        <v>#REF!</v>
      </c>
    </row>
    <row r="75" spans="2:12" x14ac:dyDescent="0.25">
      <c r="B75" s="39">
        <v>9783</v>
      </c>
      <c r="C75" s="14">
        <v>32818</v>
      </c>
      <c r="D75" s="15" t="s">
        <v>1809</v>
      </c>
      <c r="E75" s="15" t="s">
        <v>31</v>
      </c>
      <c r="F75" s="15" t="s">
        <v>1654</v>
      </c>
      <c r="G75" s="15" t="s">
        <v>1721</v>
      </c>
      <c r="H75" s="37" t="s">
        <v>1656</v>
      </c>
      <c r="I75" s="58" t="e">
        <f>COUNTIF(#REF!, B75)</f>
        <v>#REF!</v>
      </c>
      <c r="J75" s="63" t="e">
        <f t="shared" si="2"/>
        <v>#REF!</v>
      </c>
      <c r="K75" s="61">
        <f>SUMIF('CAR LOG'!AL4:AL13,'Employee ID'!B75,'CAR LOG'!U4:U13)</f>
        <v>0</v>
      </c>
      <c r="L75" s="63" t="e">
        <f t="shared" si="3"/>
        <v>#REF!</v>
      </c>
    </row>
    <row r="76" spans="2:12" x14ac:dyDescent="0.25">
      <c r="B76" s="39">
        <v>9778</v>
      </c>
      <c r="C76" s="14">
        <v>34877</v>
      </c>
      <c r="D76" s="15" t="s">
        <v>1810</v>
      </c>
      <c r="E76" s="15" t="s">
        <v>1782</v>
      </c>
      <c r="F76" s="15" t="s">
        <v>1654</v>
      </c>
      <c r="G76" s="26" t="s">
        <v>1655</v>
      </c>
      <c r="H76" s="37" t="s">
        <v>1656</v>
      </c>
      <c r="I76" s="70" t="e">
        <f>COUNTIF(#REF!, B76)+O5</f>
        <v>#REF!</v>
      </c>
      <c r="J76" s="63" t="e">
        <f t="shared" si="2"/>
        <v>#REF!</v>
      </c>
      <c r="K76" s="71">
        <f>SUMIF('CAR LOG'!AL4:AL13,'Employee ID'!B76,'CAR LOG'!U4:U13)+O5</f>
        <v>1</v>
      </c>
      <c r="L76" s="63" t="e">
        <f t="shared" si="3"/>
        <v>#REF!</v>
      </c>
    </row>
    <row r="77" spans="2:12" x14ac:dyDescent="0.25">
      <c r="B77" s="39">
        <v>9776</v>
      </c>
      <c r="C77" s="14">
        <v>32475</v>
      </c>
      <c r="D77" s="15" t="s">
        <v>1811</v>
      </c>
      <c r="E77" s="15" t="s">
        <v>1812</v>
      </c>
      <c r="F77" s="15" t="s">
        <v>1654</v>
      </c>
      <c r="G77" s="15" t="s">
        <v>1711</v>
      </c>
      <c r="H77" s="37" t="s">
        <v>1780</v>
      </c>
      <c r="I77" s="58" t="e">
        <f>COUNTIF(#REF!, B77)</f>
        <v>#REF!</v>
      </c>
      <c r="J77" s="63" t="e">
        <f t="shared" si="2"/>
        <v>#REF!</v>
      </c>
      <c r="K77" s="61">
        <f>SUMIF('CAR LOG'!AL4:AL13,'Employee ID'!B77,'CAR LOG'!U4:U13)</f>
        <v>0</v>
      </c>
      <c r="L77" s="63" t="e">
        <f t="shared" si="3"/>
        <v>#REF!</v>
      </c>
    </row>
    <row r="78" spans="2:12" x14ac:dyDescent="0.25">
      <c r="B78" s="39">
        <v>9771</v>
      </c>
      <c r="C78" s="14">
        <v>29040</v>
      </c>
      <c r="D78" s="15" t="s">
        <v>1813</v>
      </c>
      <c r="E78" s="15" t="s">
        <v>1814</v>
      </c>
      <c r="F78" s="15" t="s">
        <v>1654</v>
      </c>
      <c r="G78" s="15" t="s">
        <v>1737</v>
      </c>
      <c r="H78" s="37" t="s">
        <v>1656</v>
      </c>
      <c r="I78" s="58" t="e">
        <f>COUNTIF(#REF!, B78)</f>
        <v>#REF!</v>
      </c>
      <c r="J78" s="63" t="e">
        <f t="shared" si="2"/>
        <v>#REF!</v>
      </c>
      <c r="K78" s="61">
        <f>SUMIF('CAR LOG'!AL4:AL13,'Employee ID'!B78,'CAR LOG'!U4:U13)</f>
        <v>0</v>
      </c>
      <c r="L78" s="63" t="e">
        <f t="shared" si="3"/>
        <v>#REF!</v>
      </c>
    </row>
    <row r="79" spans="2:12" x14ac:dyDescent="0.25">
      <c r="B79" s="39">
        <v>9763</v>
      </c>
      <c r="C79" s="14">
        <v>34578</v>
      </c>
      <c r="D79" s="15" t="s">
        <v>1815</v>
      </c>
      <c r="E79" s="15" t="s">
        <v>256</v>
      </c>
      <c r="F79" s="15" t="s">
        <v>1654</v>
      </c>
      <c r="G79" s="15" t="s">
        <v>227</v>
      </c>
      <c r="H79" s="37" t="s">
        <v>1656</v>
      </c>
      <c r="I79" s="58" t="e">
        <f>COUNTIF(#REF!, B79)</f>
        <v>#REF!</v>
      </c>
      <c r="J79" s="63" t="e">
        <f t="shared" si="2"/>
        <v>#REF!</v>
      </c>
      <c r="K79" s="61">
        <f>SUMIF('CAR LOG'!AL4:AL13,'Employee ID'!B79,'CAR LOG'!U4:U13)</f>
        <v>0</v>
      </c>
      <c r="L79" s="63" t="e">
        <f t="shared" si="3"/>
        <v>#REF!</v>
      </c>
    </row>
    <row r="80" spans="2:12" x14ac:dyDescent="0.25">
      <c r="B80" s="39">
        <v>9753</v>
      </c>
      <c r="C80" s="14">
        <v>31343</v>
      </c>
      <c r="D80" s="15" t="s">
        <v>1816</v>
      </c>
      <c r="E80" s="15" t="s">
        <v>1794</v>
      </c>
      <c r="F80" s="15" t="s">
        <v>1654</v>
      </c>
      <c r="G80" s="15" t="s">
        <v>1817</v>
      </c>
      <c r="H80" s="37" t="s">
        <v>1656</v>
      </c>
      <c r="I80" s="58" t="e">
        <f>COUNTIF(#REF!, B80)</f>
        <v>#REF!</v>
      </c>
      <c r="J80" s="63" t="e">
        <f>I80/$I$82</f>
        <v>#REF!</v>
      </c>
      <c r="K80" s="61">
        <f>SUMIF('CAR LOG'!AL4:AL13,'Employee ID'!B80,'CAR LOG'!U4:U13)</f>
        <v>0</v>
      </c>
      <c r="L80" s="63" t="e">
        <f>K80/$K$82</f>
        <v>#REF!</v>
      </c>
    </row>
    <row r="81" spans="2:12" ht="15.75" thickBot="1" x14ac:dyDescent="0.3">
      <c r="B81" s="46">
        <v>9700</v>
      </c>
      <c r="C81" s="47">
        <v>39650</v>
      </c>
      <c r="D81" s="48" t="s">
        <v>1818</v>
      </c>
      <c r="E81" s="48" t="s">
        <v>1819</v>
      </c>
      <c r="F81" s="48" t="s">
        <v>1654</v>
      </c>
      <c r="G81" s="48" t="s">
        <v>1732</v>
      </c>
      <c r="H81" s="49" t="s">
        <v>1656</v>
      </c>
      <c r="I81" s="59" t="e">
        <f>COUNTIF(#REF!, B81)</f>
        <v>#REF!</v>
      </c>
      <c r="J81" s="64" t="e">
        <f>I81/$I$82</f>
        <v>#REF!</v>
      </c>
      <c r="K81" s="62">
        <f>SUMIF('CAR LOG'!AL4:AL13,'Employee ID'!B81,'CAR LOG'!U4:U13)</f>
        <v>0</v>
      </c>
      <c r="L81" s="64" t="e">
        <f>K81/$K$82</f>
        <v>#REF!</v>
      </c>
    </row>
    <row r="82" spans="2:12" ht="15.75" thickBot="1" x14ac:dyDescent="0.3">
      <c r="G82" s="293" t="s">
        <v>1820</v>
      </c>
      <c r="H82" s="293"/>
      <c r="I82" s="60" t="e">
        <f>SUM(I4:I81)</f>
        <v>#REF!</v>
      </c>
      <c r="K82" s="60" t="e">
        <f>SUM(K4:K81)</f>
        <v>#REF!</v>
      </c>
    </row>
  </sheetData>
  <sortState xmlns:xlrd2="http://schemas.microsoft.com/office/spreadsheetml/2017/richdata2" ref="B4:H81">
    <sortCondition descending="1" ref="B4:B81"/>
  </sortState>
  <mergeCells count="3">
    <mergeCell ref="G82:H82"/>
    <mergeCell ref="J1:L1"/>
    <mergeCell ref="J2:L2"/>
  </mergeCells>
  <conditionalFormatting sqref="H4:H81">
    <cfRule type="cellIs" dxfId="3" priority="3" stopIfTrue="1" operator="equal">
      <formula>"ACTIVE"</formula>
    </cfRule>
    <cfRule type="cellIs" dxfId="2" priority="4" stopIfTrue="1" operator="equal">
      <formula>"INACTIVE"</formula>
    </cfRule>
  </conditionalFormatting>
  <conditionalFormatting sqref="J4:J81">
    <cfRule type="cellIs" dxfId="1" priority="2" operator="greaterThan">
      <formula>0.05</formula>
    </cfRule>
  </conditionalFormatting>
  <conditionalFormatting sqref="L4:L81">
    <cfRule type="cellIs" dxfId="0" priority="1" operator="greaterThan">
      <formula>0.05</formula>
    </cfRule>
  </conditionalFormatting>
  <dataValidations disablePrompts="1" count="1">
    <dataValidation type="list" allowBlank="1" showInputMessage="1" showErrorMessage="1" sqref="H4:H81" xr:uid="{00000000-0002-0000-0C00-000000000000}">
      <formula1>"INACTIVE,ACTIVE, TEAM LEAD"</formula1>
    </dataValidation>
  </dataValidations>
  <pageMargins left="0.7" right="0.7" top="0.75" bottom="0.75" header="0.3" footer="0.3"/>
  <pageSetup orientation="portrait" r:id="rId1"/>
  <customProperties>
    <customPr name="PolyworksSheet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12c8107e-bb4d-460b-970f-9cfdfe3ead54">
      <UserInfo>
        <DisplayName>Stratford CAR Log Team Members</DisplayName>
        <AccountId>36</AccountId>
        <AccountType/>
      </UserInfo>
      <UserInfo>
        <DisplayName>Chris Manson</DisplayName>
        <AccountId>9</AccountId>
        <AccountType/>
      </UserInfo>
      <UserInfo>
        <DisplayName>Catriona Colleran</DisplayName>
        <AccountId>58</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94CD76A1A32E14CA06544078664D6CA" ma:contentTypeVersion="6" ma:contentTypeDescription="Create a new document." ma:contentTypeScope="" ma:versionID="659a610a83ed1094ff29c9a508e44518">
  <xsd:schema xmlns:xsd="http://www.w3.org/2001/XMLSchema" xmlns:xs="http://www.w3.org/2001/XMLSchema" xmlns:p="http://schemas.microsoft.com/office/2006/metadata/properties" xmlns:ns2="1637c402-6125-4b2f-ad5e-fd252e284817" xmlns:ns3="12c8107e-bb4d-460b-970f-9cfdfe3ead54" targetNamespace="http://schemas.microsoft.com/office/2006/metadata/properties" ma:root="true" ma:fieldsID="c76849427529df635f185addfaa1af9b" ns2:_="" ns3:_="">
    <xsd:import namespace="1637c402-6125-4b2f-ad5e-fd252e284817"/>
    <xsd:import namespace="12c8107e-bb4d-460b-970f-9cfdfe3ead5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37c402-6125-4b2f-ad5e-fd252e2848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c8107e-bb4d-460b-970f-9cfdfe3ead5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ReportLoop>
  <AddInVersion year="22" major="6" minor="0" build="6027"/>
  <DataVersion major="1" minor="0"> </DataVersion>
  <Snapshots>
    <Version>1</Version>
  </Snapshots>
  <ProjectData>
    <Version/>
    <Workspaces/>
  </ProjectData>
</ReportLoop>
</file>

<file path=customXml/itemProps1.xml><?xml version="1.0" encoding="utf-8"?>
<ds:datastoreItem xmlns:ds="http://schemas.openxmlformats.org/officeDocument/2006/customXml" ds:itemID="{9988F527-ADA0-49B6-9010-DE32EBE64BA7}">
  <ds:schemaRefs>
    <ds:schemaRef ds:uri="http://purl.org/dc/terms/"/>
    <ds:schemaRef ds:uri="1637c402-6125-4b2f-ad5e-fd252e284817"/>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12c8107e-bb4d-460b-970f-9cfdfe3ead54"/>
    <ds:schemaRef ds:uri="http://www.w3.org/XML/1998/namespace"/>
    <ds:schemaRef ds:uri="http://purl.org/dc/dcmitype/"/>
  </ds:schemaRefs>
</ds:datastoreItem>
</file>

<file path=customXml/itemProps2.xml><?xml version="1.0" encoding="utf-8"?>
<ds:datastoreItem xmlns:ds="http://schemas.openxmlformats.org/officeDocument/2006/customXml" ds:itemID="{FF0AE7C7-0B30-4867-95FB-FD0683B79C8A}">
  <ds:schemaRefs>
    <ds:schemaRef ds:uri="http://schemas.microsoft.com/sharepoint/v3/contenttype/forms"/>
  </ds:schemaRefs>
</ds:datastoreItem>
</file>

<file path=customXml/itemProps3.xml><?xml version="1.0" encoding="utf-8"?>
<ds:datastoreItem xmlns:ds="http://schemas.openxmlformats.org/officeDocument/2006/customXml" ds:itemID="{3482686B-35E4-42AD-9967-7E0528F38E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37c402-6125-4b2f-ad5e-fd252e284817"/>
    <ds:schemaRef ds:uri="12c8107e-bb4d-460b-970f-9cfdfe3ead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68A7FCB-55C9-4687-9DF8-3114F8E607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Komatsu 2021</vt:lpstr>
      <vt:lpstr>Komatsu 2020</vt:lpstr>
      <vt:lpstr>Komatsu 2022</vt:lpstr>
      <vt:lpstr>pivot</vt:lpstr>
      <vt:lpstr>Summary</vt:lpstr>
      <vt:lpstr>CAR LOG</vt:lpstr>
      <vt:lpstr>Komatsu 2023</vt:lpstr>
      <vt:lpstr>Quaterly Reporting</vt:lpstr>
      <vt:lpstr>LS1131717 Data</vt:lpstr>
      <vt:lpstr>Komatsu 2024</vt:lpstr>
      <vt:lpstr>Komatsu 2025</vt:lpstr>
      <vt:lpstr>Komatsu Defect Codes</vt:lpstr>
      <vt:lpstr>Lists</vt:lpstr>
      <vt:lpstr>CAR meeting Cambridge</vt:lpstr>
      <vt:lpstr>Camb Huddle Board Chart</vt:lpstr>
      <vt:lpstr>Employee 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Manson</dc:creator>
  <cp:keywords/>
  <dc:description/>
  <cp:lastModifiedBy>Yingman Cheng</cp:lastModifiedBy>
  <cp:revision/>
  <dcterms:created xsi:type="dcterms:W3CDTF">2017-12-19T17:56:01Z</dcterms:created>
  <dcterms:modified xsi:type="dcterms:W3CDTF">2026-01-12T15:53:47Z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0x010100F94CD76A1A32E14CA06544078664D6CA</vt:lpwstr>
  </property>
</Properties>
</file>