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Part II " sheetId="1" r:id="rId1"/>
  </sheets>
  <calcPr calcId="152511"/>
</workbook>
</file>

<file path=xl/calcChain.xml><?xml version="1.0" encoding="utf-8"?>
<calcChain xmlns="http://schemas.openxmlformats.org/spreadsheetml/2006/main">
  <c r="G25" i="1" l="1"/>
  <c r="G15" i="1"/>
  <c r="H16" i="1"/>
  <c r="H15" i="1"/>
  <c r="I16" i="1"/>
  <c r="I17" i="1"/>
  <c r="I15" i="1"/>
  <c r="L2" i="1"/>
  <c r="J3" i="1"/>
  <c r="J2" i="1"/>
  <c r="J1" i="1"/>
  <c r="H11" i="1"/>
  <c r="I11" i="1"/>
  <c r="I21" i="1" s="1"/>
  <c r="I12" i="1"/>
  <c r="I22" i="1" s="1"/>
  <c r="I27" i="1" s="1"/>
  <c r="H10" i="1"/>
  <c r="I10" i="1"/>
  <c r="I20" i="1" s="1"/>
  <c r="I25" i="1" s="1"/>
  <c r="G10" i="1"/>
  <c r="H20" i="1" l="1"/>
  <c r="G20" i="1" s="1"/>
  <c r="I26" i="1"/>
  <c r="H21" i="1"/>
  <c r="H25" i="1" l="1"/>
  <c r="H26" i="1"/>
  <c r="C12" i="1" l="1"/>
  <c r="C19" i="1" s="1"/>
  <c r="C11" i="1"/>
  <c r="C18" i="1" s="1"/>
  <c r="C10" i="1"/>
  <c r="C17" i="1" s="1"/>
  <c r="B11" i="1" l="1"/>
  <c r="B18" i="1" s="1"/>
  <c r="B10" i="1"/>
  <c r="B17" i="1" s="1"/>
  <c r="A10" i="1" l="1"/>
  <c r="A17" i="1" s="1"/>
  <c r="A23" i="1" l="1"/>
</calcChain>
</file>

<file path=xl/sharedStrings.xml><?xml version="1.0" encoding="utf-8"?>
<sst xmlns="http://schemas.openxmlformats.org/spreadsheetml/2006/main" count="39" uniqueCount="29">
  <si>
    <t>i=0</t>
  </si>
  <si>
    <t>i=1</t>
  </si>
  <si>
    <t>i=2</t>
  </si>
  <si>
    <t>1)</t>
  </si>
  <si>
    <t>i=3</t>
  </si>
  <si>
    <t>coupon</t>
  </si>
  <si>
    <t>non-callable bond</t>
  </si>
  <si>
    <t>The option to Call</t>
  </si>
  <si>
    <t>callable bond = non-callable bond - The option to Call</t>
  </si>
  <si>
    <t>2)</t>
  </si>
  <si>
    <t>r(0)</t>
  </si>
  <si>
    <t>r(0,1)</t>
  </si>
  <si>
    <t>r(1,2)</t>
  </si>
  <si>
    <t>Cash Flow tree</t>
  </si>
  <si>
    <t>strike rate</t>
  </si>
  <si>
    <t>CF(0)</t>
  </si>
  <si>
    <t>notional</t>
  </si>
  <si>
    <t>CF(0,1)</t>
  </si>
  <si>
    <t>CF(1,2)</t>
  </si>
  <si>
    <t>V(0)</t>
  </si>
  <si>
    <t>V(0,1)</t>
  </si>
  <si>
    <t>V(1,2)</t>
  </si>
  <si>
    <t>Swap value tree</t>
  </si>
  <si>
    <t>probability</t>
  </si>
  <si>
    <t>Z(0,1)</t>
  </si>
  <si>
    <t>Z(0,2)</t>
  </si>
  <si>
    <t>Z(0,3)</t>
  </si>
  <si>
    <t>swap rate</t>
  </si>
  <si>
    <t>Value of American Swapion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</si>
</sst>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1" xfId="0" applyFill="1" applyBorder="1"/>
    <xf numFmtId="0" fontId="0" fillId="0" borderId="0" xfId="0" applyBorder="1"/>
    <xf numFmtId="0" fontId="1" fillId="0" borderId="1" xfId="0" applyFont="1" applyBorder="1"/>
    <xf numFmtId="164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topLeftCell="A4" workbookViewId="0">
      <selection activeCell="F24" sqref="F24"/>
    </sheetView>
  </sheetViews>
  <sheetFormatPr defaultRowHeight="15" x14ac:dyDescent="0.25"/>
  <cols>
    <col min="5" max="5" width="11.85546875" customWidth="1"/>
    <col min="7" max="7" width="12" bestFit="1" customWidth="1"/>
  </cols>
  <sheetData>
    <row r="1" spans="1:12" x14ac:dyDescent="0.25">
      <c r="A1" s="3" t="s">
        <v>0</v>
      </c>
      <c r="B1" s="3" t="s">
        <v>1</v>
      </c>
      <c r="C1" s="3" t="s">
        <v>2</v>
      </c>
      <c r="E1" s="3" t="s">
        <v>23</v>
      </c>
      <c r="F1" s="3"/>
      <c r="G1" s="3"/>
      <c r="I1" s="3" t="s">
        <v>24</v>
      </c>
      <c r="J1" s="3">
        <f>EXP(-A2*E2)</f>
        <v>0.95122942450071402</v>
      </c>
      <c r="L1" s="3" t="s">
        <v>27</v>
      </c>
    </row>
    <row r="2" spans="1:12" x14ac:dyDescent="0.25">
      <c r="A2" s="3">
        <v>0.05</v>
      </c>
      <c r="B2" s="3">
        <v>5.5E-2</v>
      </c>
      <c r="C2" s="3">
        <v>0.06</v>
      </c>
      <c r="E2" s="3">
        <v>1</v>
      </c>
      <c r="F2" s="3">
        <v>0.5</v>
      </c>
      <c r="G2" s="3">
        <v>0.25</v>
      </c>
      <c r="I2" s="3" t="s">
        <v>25</v>
      </c>
      <c r="J2" s="3">
        <f>F2*EXP(-(A2+B2))+F3*EXP(-(A2+B3))</f>
        <v>0.90394026435976915</v>
      </c>
      <c r="L2" s="3">
        <f>(1-J3)/(J1+J2+J3)</f>
        <v>5.202477318025215E-2</v>
      </c>
    </row>
    <row r="3" spans="1:12" x14ac:dyDescent="0.25">
      <c r="A3" s="3"/>
      <c r="B3" s="3">
        <v>4.7E-2</v>
      </c>
      <c r="C3" s="3">
        <v>0.05</v>
      </c>
      <c r="E3" s="3"/>
      <c r="F3" s="3">
        <v>0.5</v>
      </c>
      <c r="G3" s="3">
        <v>0.5</v>
      </c>
      <c r="I3" s="3" t="s">
        <v>26</v>
      </c>
      <c r="J3" s="3">
        <f>G2*EXP(-(A2+B2+C2))+(G3/2)*EXP(-(A2+B2+C3))+(G3/2)*EXP(-(A2+B3+C3))+G4*EXP(-(A2+B3+C4))</f>
        <v>0.85880602886844071</v>
      </c>
    </row>
    <row r="4" spans="1:12" x14ac:dyDescent="0.25">
      <c r="A4" s="3"/>
      <c r="B4" s="3"/>
      <c r="C4" s="3">
        <v>4.4999999999999998E-2</v>
      </c>
      <c r="E4" s="3"/>
      <c r="F4" s="3"/>
      <c r="G4" s="3">
        <v>0.25</v>
      </c>
    </row>
    <row r="6" spans="1:12" x14ac:dyDescent="0.25">
      <c r="A6" s="1" t="s">
        <v>3</v>
      </c>
      <c r="B6" t="s">
        <v>5</v>
      </c>
      <c r="C6">
        <v>5.25</v>
      </c>
      <c r="F6" s="1" t="s">
        <v>9</v>
      </c>
      <c r="G6" s="3" t="s">
        <v>14</v>
      </c>
      <c r="H6" s="3">
        <v>5.2499999999999998E-2</v>
      </c>
    </row>
    <row r="7" spans="1:12" x14ac:dyDescent="0.25">
      <c r="A7" s="2"/>
      <c r="F7" s="2"/>
      <c r="G7" s="3" t="s">
        <v>16</v>
      </c>
      <c r="H7" s="3">
        <v>100</v>
      </c>
    </row>
    <row r="8" spans="1:12" x14ac:dyDescent="0.25">
      <c r="A8" t="s">
        <v>6</v>
      </c>
    </row>
    <row r="9" spans="1:12" x14ac:dyDescent="0.25">
      <c r="A9" s="3" t="s">
        <v>0</v>
      </c>
      <c r="B9" s="3" t="s">
        <v>1</v>
      </c>
      <c r="C9" s="3" t="s">
        <v>2</v>
      </c>
      <c r="D9" s="3" t="s">
        <v>4</v>
      </c>
      <c r="G9" s="3" t="s">
        <v>10</v>
      </c>
      <c r="H9" s="4" t="s">
        <v>11</v>
      </c>
      <c r="I9" s="3" t="s">
        <v>12</v>
      </c>
    </row>
    <row r="10" spans="1:12" x14ac:dyDescent="0.25">
      <c r="A10" s="3">
        <f>EXP(-A2)*(0.5*(B10+B11)+$C$6)</f>
        <v>100.12897540492092</v>
      </c>
      <c r="B10" s="3">
        <f>EXP(-B2)*(0.5*(C10+C11)+$C$6)</f>
        <v>99.256768350955028</v>
      </c>
      <c r="C10" s="3">
        <f>EXP(-C2)*(0.5*(D10+D11)+$C$6)</f>
        <v>99.120717159742185</v>
      </c>
      <c r="D10" s="3">
        <v>100</v>
      </c>
      <c r="G10" s="3">
        <f>EXP(A2)-1</f>
        <v>5.1271096376024117E-2</v>
      </c>
      <c r="H10" s="3">
        <f t="shared" ref="H10:I10" si="0">EXP(B2)-1</f>
        <v>5.6540614675494316E-2</v>
      </c>
      <c r="I10" s="3">
        <f t="shared" si="0"/>
        <v>6.1836546545359639E-2</v>
      </c>
    </row>
    <row r="11" spans="1:12" x14ac:dyDescent="0.25">
      <c r="A11" s="3"/>
      <c r="B11" s="3">
        <f>EXP(-B3)*(0.5*(C11+C12)+$C$6)</f>
        <v>100.76862715492329</v>
      </c>
      <c r="C11" s="3">
        <f>EXP(-C3)*(0.5*(D11+D12)+$C$6)</f>
        <v>100.11689692870014</v>
      </c>
      <c r="D11" s="3">
        <v>100</v>
      </c>
      <c r="G11" s="3"/>
      <c r="H11" s="3">
        <f>EXP(B3)-1</f>
        <v>4.8122009079655692E-2</v>
      </c>
      <c r="I11" s="3">
        <f t="shared" ref="I11:I12" si="1">EXP(C3)-1</f>
        <v>5.1271096376024117E-2</v>
      </c>
    </row>
    <row r="12" spans="1:12" x14ac:dyDescent="0.25">
      <c r="A12" s="3"/>
      <c r="B12" s="3"/>
      <c r="C12" s="3">
        <f>EXP(-C4)*(0.5*(D12+D13)+$C$6)</f>
        <v>100.61873496293377</v>
      </c>
      <c r="D12" s="3">
        <v>100</v>
      </c>
      <c r="G12" s="3"/>
      <c r="H12" s="3"/>
      <c r="I12" s="3">
        <f t="shared" si="1"/>
        <v>4.6027859908716939E-2</v>
      </c>
    </row>
    <row r="13" spans="1:12" x14ac:dyDescent="0.25">
      <c r="A13" s="3"/>
      <c r="B13" s="3"/>
      <c r="C13" s="3"/>
      <c r="D13" s="3">
        <v>100</v>
      </c>
      <c r="F13" t="s">
        <v>13</v>
      </c>
    </row>
    <row r="14" spans="1:12" x14ac:dyDescent="0.25">
      <c r="G14" s="3" t="s">
        <v>15</v>
      </c>
      <c r="H14" s="3" t="s">
        <v>17</v>
      </c>
      <c r="I14" s="3" t="s">
        <v>18</v>
      </c>
    </row>
    <row r="15" spans="1:12" x14ac:dyDescent="0.25">
      <c r="A15" t="s">
        <v>7</v>
      </c>
      <c r="G15" s="3">
        <f>$H$7*(G10-$H$6)</f>
        <v>-0.12289036239758813</v>
      </c>
      <c r="H15" s="3">
        <f>$H$7*(H10-$H$6)</f>
        <v>0.40406146754943184</v>
      </c>
      <c r="I15" s="3">
        <f>$H$7*(I10-$H$6)</f>
        <v>0.93365465453596408</v>
      </c>
    </row>
    <row r="16" spans="1:12" x14ac:dyDescent="0.25">
      <c r="A16" s="3" t="s">
        <v>0</v>
      </c>
      <c r="B16" s="3" t="s">
        <v>1</v>
      </c>
      <c r="C16" s="3" t="s">
        <v>2</v>
      </c>
      <c r="D16" s="3" t="s">
        <v>4</v>
      </c>
      <c r="G16" s="3"/>
      <c r="H16" s="3">
        <f>$H$7*(H11-$H$6)</f>
        <v>-0.43779909203443057</v>
      </c>
      <c r="I16" s="3">
        <f t="shared" ref="I16:I17" si="2">$H$7*(I11-$H$6)</f>
        <v>-0.12289036239758813</v>
      </c>
    </row>
    <row r="17" spans="1:9" x14ac:dyDescent="0.25">
      <c r="A17" s="3">
        <f>MAX(A10-100,EXP(-A2)*0.5*(B17+B18))</f>
        <v>0.39188167599759238</v>
      </c>
      <c r="B17" s="3">
        <f>MAX(B10-100,EXP(-B2)*0.5*(C17+C18))</f>
        <v>5.5320603428031405E-2</v>
      </c>
      <c r="C17" s="3">
        <f>MAX(C10-100,EXP(-C2)*0.5*(D17+D18))</f>
        <v>0</v>
      </c>
      <c r="D17" s="3">
        <v>0</v>
      </c>
      <c r="G17" s="3"/>
      <c r="H17" s="3"/>
      <c r="I17" s="3">
        <f t="shared" si="2"/>
        <v>-0.64721400912830584</v>
      </c>
    </row>
    <row r="18" spans="1:9" x14ac:dyDescent="0.25">
      <c r="A18" s="3"/>
      <c r="B18" s="3">
        <f>MAX(B11-100,EXP(-B3)*0.5*(C18+C19))</f>
        <v>0.76862715492329414</v>
      </c>
      <c r="C18" s="3">
        <f>MAX(C11-100,EXP(-C3)*0.5*(D18+D19))</f>
        <v>0.11689692870014312</v>
      </c>
      <c r="D18" s="3">
        <v>0</v>
      </c>
      <c r="F18" t="s">
        <v>22</v>
      </c>
      <c r="G18" s="5"/>
      <c r="H18" s="5"/>
      <c r="I18" s="5"/>
    </row>
    <row r="19" spans="1:9" x14ac:dyDescent="0.25">
      <c r="A19" s="3"/>
      <c r="B19" s="3"/>
      <c r="C19" s="3">
        <f t="shared" ref="C19" si="3">MAX(C12-100,EXP(-C4)*0.5*(D19+D20))</f>
        <v>0.61873496293377173</v>
      </c>
      <c r="D19" s="3">
        <v>0</v>
      </c>
      <c r="G19" s="3" t="s">
        <v>19</v>
      </c>
      <c r="H19" s="3" t="s">
        <v>20</v>
      </c>
      <c r="I19" s="3" t="s">
        <v>21</v>
      </c>
    </row>
    <row r="20" spans="1:9" x14ac:dyDescent="0.25">
      <c r="A20" s="3"/>
      <c r="B20" s="3"/>
      <c r="C20" s="3"/>
      <c r="D20" s="3">
        <v>0</v>
      </c>
      <c r="G20" s="7">
        <f>EXP(-A2)*(G15+0.5*(H20+H21))</f>
        <v>-0.12897540492090517</v>
      </c>
      <c r="H20" s="3">
        <f>EXP(-B2)*(H15+0.5*(I20+I21))</f>
        <v>0.74323164904498851</v>
      </c>
      <c r="I20" s="3">
        <f>MAX(EXP(-C2)*I15,0)</f>
        <v>0.8792828402578251</v>
      </c>
    </row>
    <row r="21" spans="1:9" x14ac:dyDescent="0.25">
      <c r="G21" s="3"/>
      <c r="H21" s="3">
        <f>EXP(-B3)*(H16+0.5*(I21+I22))</f>
        <v>-0.76862715492329547</v>
      </c>
      <c r="I21" s="3">
        <f>EXP(-C3)*I16</f>
        <v>-0.11689692870014194</v>
      </c>
    </row>
    <row r="22" spans="1:9" x14ac:dyDescent="0.25">
      <c r="A22" t="s">
        <v>8</v>
      </c>
      <c r="G22" s="3"/>
      <c r="H22" s="3"/>
      <c r="I22" s="3">
        <f t="shared" ref="I22" si="4">EXP(-C4)*I17</f>
        <v>-0.6187349629337654</v>
      </c>
    </row>
    <row r="23" spans="1:9" x14ac:dyDescent="0.25">
      <c r="A23" s="3">
        <f>A10-A17</f>
        <v>99.737093728923327</v>
      </c>
      <c r="F23" t="s">
        <v>28</v>
      </c>
    </row>
    <row r="24" spans="1:9" x14ac:dyDescent="0.25">
      <c r="G24" s="3" t="s">
        <v>19</v>
      </c>
      <c r="H24" s="3" t="s">
        <v>20</v>
      </c>
      <c r="I24" s="3" t="s">
        <v>21</v>
      </c>
    </row>
    <row r="25" spans="1:9" x14ac:dyDescent="0.25">
      <c r="G25" s="6">
        <f>MAX(EXP(-A2)*0.5*(H25+H26),G20)</f>
        <v>0.35349190689589055</v>
      </c>
      <c r="H25" s="3">
        <f>MAX(EXP(-B2)*0.5*(I25+I26),H20)</f>
        <v>0.74323164904498851</v>
      </c>
      <c r="I25" s="3">
        <f>MAX(H250,I20)</f>
        <v>0.8792828402578251</v>
      </c>
    </row>
    <row r="26" spans="1:9" x14ac:dyDescent="0.25">
      <c r="G26" s="3"/>
      <c r="H26" s="3">
        <f>MAX(EXP(-B3)*0.5*(I26+I27),H21)</f>
        <v>0</v>
      </c>
      <c r="I26" s="3">
        <f t="shared" ref="I26:I27" si="5">MAX(0,I21)</f>
        <v>0</v>
      </c>
    </row>
    <row r="27" spans="1:9" x14ac:dyDescent="0.25">
      <c r="G27" s="3"/>
      <c r="H27" s="3"/>
      <c r="I27" s="3">
        <f t="shared" si="5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 II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2016-01-17T05:44:38Z</dcterms:modified>
</cp:coreProperties>
</file>