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月度结算汇总" sheetId="1" r:id="rId1"/>
  </sheets>
  <definedNames>
    <definedName name="_xlnm._FilterDatabase" localSheetId="0" hidden="1">月度结算汇总!$A$2:$R$106</definedName>
  </definedNames>
  <calcPr calcId="144525" fullCalcOnLoad="true"/>
</workbook>
</file>

<file path=xl/sharedStrings.xml><?xml version="1.0" encoding="utf-8"?>
<sst xmlns="http://schemas.openxmlformats.org/spreadsheetml/2006/main" count="547" uniqueCount="187">
  <si>
    <t>年/月</t>
  </si>
  <si>
    <t>地市</t>
  </si>
  <si>
    <t>代维公司</t>
  </si>
  <si>
    <t>服务专业</t>
  </si>
  <si>
    <t>包年折扣前金额小计（元）</t>
  </si>
  <si>
    <t>按次折扣前金额小计（元）</t>
  </si>
  <si>
    <t>折扣率</t>
  </si>
  <si>
    <t>包年折扣后金额小计（元）</t>
  </si>
  <si>
    <t>按次折扣后金额小计（元）</t>
  </si>
  <si>
    <t>折扣后金额合计（元）</t>
  </si>
  <si>
    <t>月度考核得分</t>
  </si>
  <si>
    <t>月度考核系数</t>
  </si>
  <si>
    <t>月度应付费用（元）</t>
  </si>
  <si>
    <t>其他扣款（元）</t>
  </si>
  <si>
    <t>月度实付费用（元）</t>
  </si>
  <si>
    <t>月度质保金（元）</t>
  </si>
  <si>
    <t>月度合计费用（元）</t>
  </si>
  <si>
    <t>综合得分</t>
  </si>
  <si>
    <t>{nc_tt.eval_date}</t>
  </si>
  <si>
    <t>南昌</t>
  </si>
  <si>
    <t>铁通</t>
  </si>
  <si>
    <t>集团专线</t>
  </si>
  <si>
    <t>{nc_tt.b_fee}</t>
  </si>
  <si>
    <t>{nc_tt.a_fee}</t>
  </si>
  <si>
    <t>{nc_tt.score}</t>
  </si>
  <si>
    <t>{nc_tt.k_fee}</t>
  </si>
  <si>
    <t>家庭宽带</t>
  </si>
  <si>
    <t>合计金额（元）</t>
  </si>
  <si>
    <t>{nc_jh.eval_date}</t>
  </si>
  <si>
    <t>嘉环</t>
  </si>
  <si>
    <t>基站（含铁塔）</t>
  </si>
  <si>
    <t>{nc_jh.b_fee}</t>
  </si>
  <si>
    <t>{nc_jh.a_fee}</t>
  </si>
  <si>
    <t>{nc_jh.score}</t>
  </si>
  <si>
    <t>{nc_jh.k_fee}</t>
  </si>
  <si>
    <t>传输线路</t>
  </si>
  <si>
    <t>直放站室分</t>
  </si>
  <si>
    <t>{nc_tr.eval_date}</t>
  </si>
  <si>
    <t>唐人</t>
  </si>
  <si>
    <t>{nc_tr.b_fee}</t>
  </si>
  <si>
    <t>{nc_tr.a_fee}</t>
  </si>
  <si>
    <t>{nc_tr.score}</t>
  </si>
  <si>
    <t>{nc_tr.k_fee}</t>
  </si>
  <si>
    <t>{jj_tt.eval_date}</t>
  </si>
  <si>
    <t>九江</t>
  </si>
  <si>
    <t>{jj_tt.b_fee}</t>
  </si>
  <si>
    <t>{jj_tt.a_fee}</t>
  </si>
  <si>
    <t>{jj_tt.score}</t>
  </si>
  <si>
    <t>{jj_tt.k_fee}</t>
  </si>
  <si>
    <t>{jj_jh.eval_date}</t>
  </si>
  <si>
    <t>{jj_jh.b_fee}</t>
  </si>
  <si>
    <t>{jj_jh.a_fee}</t>
  </si>
  <si>
    <t>{jj_jh.score}</t>
  </si>
  <si>
    <t>{jj_jh.k_fee}</t>
  </si>
  <si>
    <t>{jj_tr.eval_date}</t>
  </si>
  <si>
    <t>{jj_tr.b_fee}</t>
  </si>
  <si>
    <t>{jj_tr.a_fee}</t>
  </si>
  <si>
    <t>{jj_tr.score}</t>
  </si>
  <si>
    <t>{jj_tr.k_fee}</t>
  </si>
  <si>
    <t>{sr_tt.eval_date}</t>
  </si>
  <si>
    <t>上饶</t>
  </si>
  <si>
    <t>{sr_tt.b_fee}</t>
  </si>
  <si>
    <t>{sr_tt.a_fee}</t>
  </si>
  <si>
    <t>{sr_tt.score}</t>
  </si>
  <si>
    <t>{sr_tt.k_fee}</t>
  </si>
  <si>
    <t>{sr_jh.eval_date}</t>
  </si>
  <si>
    <t>{sr_jh.b_fee}</t>
  </si>
  <si>
    <t>{sr_jh.a_fee}</t>
  </si>
  <si>
    <t>{sr_jh.score}</t>
  </si>
  <si>
    <t>{sr_jh.k_fee}</t>
  </si>
  <si>
    <t>{sr_tr.eval_date}</t>
  </si>
  <si>
    <t>{sr_tr.b_fee}</t>
  </si>
  <si>
    <t>{sr_tr.a_fee}</t>
  </si>
  <si>
    <t>{sr_tr.score}</t>
  </si>
  <si>
    <t>{sr_tr.k_fee}</t>
  </si>
  <si>
    <t>{fz_tt.eval_date}</t>
  </si>
  <si>
    <t>抚州</t>
  </si>
  <si>
    <t>{fz_tt.b_fee}</t>
  </si>
  <si>
    <t>{fz_tt.a_fee}</t>
  </si>
  <si>
    <t>{fz_tt.score}</t>
  </si>
  <si>
    <t>{fz_tt.k_fee}</t>
  </si>
  <si>
    <t>{fz_rj.eval_date}</t>
  </si>
  <si>
    <t>润建</t>
  </si>
  <si>
    <t>{fz_rj.b_fee}</t>
  </si>
  <si>
    <t>{fz_rj.a_fee}</t>
  </si>
  <si>
    <t>{fz_rj.score}</t>
  </si>
  <si>
    <t>{fz_rj.k_fee}</t>
  </si>
  <si>
    <t>{fz_tr.eval_date}</t>
  </si>
  <si>
    <t>{fz_tr.b_fee}</t>
  </si>
  <si>
    <t>{fz_tr.a_fee}</t>
  </si>
  <si>
    <t>{fz_tr.score}</t>
  </si>
  <si>
    <t>{fz_tr.k_fee}</t>
  </si>
  <si>
    <t>{yc_tt.eval_date}</t>
  </si>
  <si>
    <t>宜春</t>
  </si>
  <si>
    <t>{yc_tt.b_fee}</t>
  </si>
  <si>
    <t>{yc_tt.a_fee}</t>
  </si>
  <si>
    <t>{yc_tt.score}</t>
  </si>
  <si>
    <t>{yc_tt.k_fee}</t>
  </si>
  <si>
    <t>{yc_rj.eval_date}</t>
  </si>
  <si>
    <t>{yc_rj.b_fee}</t>
  </si>
  <si>
    <t>{yc_rj.a_fee}</t>
  </si>
  <si>
    <t>{yc_rj.score}</t>
  </si>
  <si>
    <t>{yc_rj.k_fee}</t>
  </si>
  <si>
    <t>{yc_cs.eval_date}</t>
  </si>
  <si>
    <t>长实</t>
  </si>
  <si>
    <t>{yc_cs.b_fee}</t>
  </si>
  <si>
    <t>{yc_cs.a_fee}</t>
  </si>
  <si>
    <t>{yc_cs.score}</t>
  </si>
  <si>
    <t>{yc_cs.k_fee}</t>
  </si>
  <si>
    <t>{ja_tt.eval_date}</t>
  </si>
  <si>
    <t>吉安</t>
  </si>
  <si>
    <t>{ja_tt.b_fee}</t>
  </si>
  <si>
    <t>{ja_tt.a_fee}</t>
  </si>
  <si>
    <t>{ja_tt.score}</t>
  </si>
  <si>
    <t>{ja_tt.k_fee}</t>
  </si>
  <si>
    <t>{ja_rj.eval_date}</t>
  </si>
  <si>
    <t>{ja_rj.b_fee}</t>
  </si>
  <si>
    <t>{ja_rj.a_fee}</t>
  </si>
  <si>
    <t>{ja_rj.score}</t>
  </si>
  <si>
    <t>{ja_rj.k_fee}</t>
  </si>
  <si>
    <t>{ja_cs.eval_date}</t>
  </si>
  <si>
    <t>{ja_cs.b_fee}</t>
  </si>
  <si>
    <t>{ja_cs.a_fee}</t>
  </si>
  <si>
    <t>{ja_cs.score}</t>
  </si>
  <si>
    <t>{ja_cs.k_fee}</t>
  </si>
  <si>
    <t>{gz_tt.eval_date}</t>
  </si>
  <si>
    <t>赣州</t>
  </si>
  <si>
    <t>{gz_tt.b_fee}</t>
  </si>
  <si>
    <t>{gz_tt.a_fee}</t>
  </si>
  <si>
    <t>{gz_tt.score}</t>
  </si>
  <si>
    <t>{gz_tt.k_fee}</t>
  </si>
  <si>
    <t>{gz_rj.eval_date}</t>
  </si>
  <si>
    <t>{gz_rj.b_fee}</t>
  </si>
  <si>
    <t>{gz_rj.a_fee}</t>
  </si>
  <si>
    <t>{gz_rj.score}</t>
  </si>
  <si>
    <t>{gz_rj.k_fee}</t>
  </si>
  <si>
    <t>{gz_cs.eval_date}</t>
  </si>
  <si>
    <t>{gz_cs.b_fee}</t>
  </si>
  <si>
    <t>{gz_cs.a_fee}</t>
  </si>
  <si>
    <t>{gz_cs.score}</t>
  </si>
  <si>
    <t>{gz_cs.k_fee}</t>
  </si>
  <si>
    <t>{jdz_tt.eval_date}</t>
  </si>
  <si>
    <t>景德镇</t>
  </si>
  <si>
    <t>{jdz_tt.b_fee}</t>
  </si>
  <si>
    <t>{jdz_tt.a_fee}</t>
  </si>
  <si>
    <t>{jdz_tt.score}</t>
  </si>
  <si>
    <t>{jdz_tt.k_fee}</t>
  </si>
  <si>
    <t>{jdz_jh.eval_date}</t>
  </si>
  <si>
    <t>{jdz_jh.b_fee}</t>
  </si>
  <si>
    <t>{jdz_jh.a_fee}</t>
  </si>
  <si>
    <t>{jdz_jh.score}</t>
  </si>
  <si>
    <t>{jdz_jh.k_fee}</t>
  </si>
  <si>
    <t>{px_tt.eval_date}</t>
  </si>
  <si>
    <t>萍乡</t>
  </si>
  <si>
    <t>{px_tt.b_fee}</t>
  </si>
  <si>
    <t>{px_tt.a_fee}</t>
  </si>
  <si>
    <t>{px_tt.score}</t>
  </si>
  <si>
    <t>{px_tt.k_fee}</t>
  </si>
  <si>
    <t>{px_cs.eval_date}</t>
  </si>
  <si>
    <t>{px_cs.b_fee}</t>
  </si>
  <si>
    <t>{px_cs.a_fee}</t>
  </si>
  <si>
    <t>{px_cs.score}</t>
  </si>
  <si>
    <t>{px_cs.k_fee}</t>
  </si>
  <si>
    <t>{xy_tt.eval_date}</t>
  </si>
  <si>
    <t>新余</t>
  </si>
  <si>
    <t>{xy_tt.b_fee}</t>
  </si>
  <si>
    <t>{xy_tt.a_fee}</t>
  </si>
  <si>
    <t>{xy_tt.score}</t>
  </si>
  <si>
    <t>{xy_tt.k_fee}</t>
  </si>
  <si>
    <t>{xy_rj.eval_date}</t>
  </si>
  <si>
    <t>{xy_rj.b_fee}</t>
  </si>
  <si>
    <t>{xy_rj.a_fee}</t>
  </si>
  <si>
    <t>{xy_rj.score}</t>
  </si>
  <si>
    <t>{xy_rj.k_fee}</t>
  </si>
  <si>
    <t>{yt_tt.eval_date}</t>
  </si>
  <si>
    <t>鹰潭</t>
  </si>
  <si>
    <t>{yt_tt.b_fee}</t>
  </si>
  <si>
    <t>{yt_tt.a_fee}</t>
  </si>
  <si>
    <t>{yt_tt.score}</t>
  </si>
  <si>
    <t>{yt_tt.k_fee}</t>
  </si>
  <si>
    <t>{yt_tr.eval_date}</t>
  </si>
  <si>
    <t>{yt_tr.b_fee}</t>
  </si>
  <si>
    <t>{yt_tr.a_fee}</t>
  </si>
  <si>
    <t>{yt_tr.score}</t>
  </si>
  <si>
    <t>{yt_tr.k_fee}</t>
  </si>
  <si>
    <t/>
  </si>
  <si>
    <t>2025-2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</si>
</sst>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/>
      <diagonal/>
    </border>
    <border>
      <left style="thin">
        <color theme="3" tint="0.399853511154515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auto="1"/>
      </right>
      <top/>
      <bottom style="thin">
        <color theme="3" tint="0.39985351115451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0" fontId="22" fillId="0" borderId="0"/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49" applyFont="1" applyFill="1" applyBorder="1" applyAlignment="1" applyProtection="1">
      <alignment horizontal="center" vertical="center" wrapText="1"/>
    </xf>
    <xf numFmtId="0" fontId="2" fillId="3" borderId="2" xfId="51" applyFont="1" applyFill="1" applyBorder="1" applyAlignment="1" applyProtection="1">
      <alignment horizontal="center" vertical="center" wrapText="1"/>
    </xf>
    <xf numFmtId="0" fontId="2" fillId="3" borderId="3" xfId="5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5" xfId="51" applyFont="1" applyFill="1" applyBorder="1" applyAlignment="1" applyProtection="1">
      <alignment horizontal="center" vertical="center" wrapText="1"/>
    </xf>
    <xf numFmtId="0" fontId="2" fillId="3" borderId="6" xfId="5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4" xfId="0" applyNumberFormat="1" applyFont="1" applyFill="1" applyBorder="1" applyAlignment="1">
      <alignment horizontal="center" vertical="center" wrapText="1"/>
    </xf>
    <xf numFmtId="176" fontId="3" fillId="3" borderId="1" xfId="50" applyNumberFormat="1" applyFont="1" applyFill="1" applyBorder="1" applyAlignment="1" applyProtection="1">
      <alignment horizontal="center" vertical="center" wrapText="1"/>
      <protection locked="0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3 2 2 2" xfId="51"/>
  </cellStyles>
  <tableStyles count="0" defaultTableStyle="TableStyleMedium2" defaultPivotStyle="PivotStyleLight16"/>
  <colors>
    <mruColors>
      <color rgb="00BDD7EE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1" sqref="A1"/>
    </sheetView>
  </sheetViews>
  <sheetFormatPr defaultColWidth="8.88333333333333" defaultRowHeight="13.5"/>
  <cols>
    <col min="1" max="1" customWidth="true" style="1" width="10.875" collapsed="true"/>
    <col min="2" max="2" customWidth="true" style="1" width="6.375" collapsed="true"/>
    <col min="3" max="3" customWidth="true" style="1" width="8.0" collapsed="true"/>
    <col min="4" max="4" customWidth="true" style="1" width="13.25" collapsed="true"/>
    <col min="5" max="6" customWidth="true" style="1" width="15.625" collapsed="true"/>
    <col min="7" max="7" style="1" width="9.0" collapsed="true"/>
    <col min="8" max="10" customWidth="true" style="1" width="15.625" collapsed="true"/>
    <col min="11" max="11" style="1" width="9.0" collapsed="true"/>
    <col min="12" max="12" style="1" width="26.0" collapsed="true"/>
    <col min="13" max="17" customWidth="true" style="1" width="15.625" collapsed="true"/>
    <col min="18" max="32" style="1" width="9.0" collapsed="true"/>
    <col min="33" max="16384" style="1" width="8.88333333333333" collapsed="true"/>
  </cols>
  <sheetData>
    <row r="1" ht="18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33" spans="1:18">
      <c r="A2" s="3" t="s">
        <v>186</v>
      </c>
      <c r="B2" s="3" t="s">
        <v>19</v>
      </c>
      <c r="C2" s="4" t="s">
        <v>20</v>
      </c>
      <c r="D2" s="5" t="s">
        <v>21</v>
      </c>
      <c r="E2" s="6" t="n">
        <v>1064446.55</v>
      </c>
      <c r="F2" s="6" t="n">
        <v>1006933.6000000001</v>
      </c>
      <c r="G2" s="5">
        <v>0.88</v>
      </c>
      <c r="H2" s="7" t="e">
        <f>E2*G2</f>
        <v>#VALUE!</v>
      </c>
      <c r="I2" s="7" t="e">
        <f>F2*G2</f>
        <v>#VALUE!</v>
      </c>
      <c r="J2" s="6" t="e">
        <f>H2+I2</f>
        <v>#VALUE!</v>
      </c>
      <c r="K2" s="13" t="n">
        <v>91.88064497970147</v>
      </c>
      <c r="L2" s="14">
        <f>ROUND(IF(K2&lt;60,0,IF(K2&gt;=95,1,(0.6+(K2-60)/35*0.4))),4)</f>
        <v>1</v>
      </c>
      <c r="M2" s="7" t="e">
        <f>J2*L2*90%</f>
        <v>#VALUE!</v>
      </c>
      <c r="N2" s="6" t="n">
        <v>117341.69</v>
      </c>
      <c r="O2" s="7" t="e">
        <f>M2-N2</f>
        <v>#VALUE!</v>
      </c>
      <c r="P2" s="7" t="e">
        <f>J2*0.1</f>
        <v>#VALUE!</v>
      </c>
      <c r="Q2" s="6" t="e">
        <f>O2+P2</f>
        <v>#VALUE!</v>
      </c>
      <c r="R2" s="16" t="e">
        <f>K2*0.25+K3*0.75</f>
        <v>#VALUE!</v>
      </c>
    </row>
    <row r="3" ht="16.5" spans="1:18">
      <c r="A3" s="3" t="s">
        <v>186</v>
      </c>
      <c r="B3" s="3"/>
      <c r="C3" s="4"/>
      <c r="D3" s="5" t="s">
        <v>26</v>
      </c>
      <c r="E3" s="6" t="n">
        <v>3383442.63333333</v>
      </c>
      <c r="F3" s="6" t="n">
        <v>2255464.4</v>
      </c>
      <c r="G3" s="5">
        <v>0.88</v>
      </c>
      <c r="H3" s="7">
        <f>E3*G3</f>
        <v>0</v>
      </c>
      <c r="I3" s="7">
        <f>F3*G3</f>
        <v>0</v>
      </c>
      <c r="J3" s="6">
        <f>H3+I3</f>
        <v>0</v>
      </c>
      <c r="K3" s="13" t="n">
        <v>91.42613095238094</v>
      </c>
      <c r="L3" s="14">
        <f>ROUND(IF(K3&lt;60,0,IF(K3&gt;=95,1,(0.6+(K3-60)/35*0.4))),4)</f>
        <v>0</v>
      </c>
      <c r="M3" s="7">
        <f>J3*L3*90%</f>
        <v>0</v>
      </c>
      <c r="N3" s="6" t="n">
        <v>126876.202743</v>
      </c>
      <c r="O3" s="7">
        <f>M3-N3</f>
        <v>0</v>
      </c>
      <c r="P3" s="7">
        <f>J3*0.1</f>
        <v>0</v>
      </c>
      <c r="Q3" s="6">
        <f>O3+P3</f>
        <v>0</v>
      </c>
      <c r="R3" s="16"/>
    </row>
    <row r="4" ht="16.5" spans="1:18">
      <c r="A4" s="8"/>
      <c r="B4" s="8"/>
      <c r="C4" s="9"/>
      <c r="D4" s="10" t="s">
        <v>27</v>
      </c>
      <c r="E4" s="11">
        <f>SUM(E2:E3)</f>
        <v>0</v>
      </c>
      <c r="F4" s="11">
        <f>SUM(F2:F3)</f>
        <v>0</v>
      </c>
      <c r="G4" s="10"/>
      <c r="H4" s="11" t="e">
        <f>SUM(H2:H3)</f>
        <v>#VALUE!</v>
      </c>
      <c r="I4" s="11" t="e">
        <f>SUM(I2:I3)</f>
        <v>#VALUE!</v>
      </c>
      <c r="J4" s="11" t="e">
        <f>SUM(J2:J3)</f>
        <v>#VALUE!</v>
      </c>
      <c r="K4" s="15"/>
      <c r="L4" s="15"/>
      <c r="M4" s="11" t="e">
        <f>SUM(M2:M3)</f>
        <v>#VALUE!</v>
      </c>
      <c r="N4" s="11">
        <f>SUM(N2:N3)</f>
        <v>0</v>
      </c>
      <c r="O4" s="11" t="e">
        <f>SUM(O2:O3)</f>
        <v>#VALUE!</v>
      </c>
      <c r="P4" s="11" t="e">
        <f>ROUND(SUM(P2:P3),2)</f>
        <v>#VALUE!</v>
      </c>
      <c r="Q4" s="11" t="e">
        <f>SUM(Q2:Q3)</f>
        <v>#VALUE!</v>
      </c>
      <c r="R4" s="17"/>
    </row>
    <row r="5" ht="33" spans="1:18">
      <c r="A5" s="3" t="s">
        <v>186</v>
      </c>
      <c r="B5" s="3" t="s">
        <v>19</v>
      </c>
      <c r="C5" s="4" t="s">
        <v>29</v>
      </c>
      <c r="D5" s="12" t="s">
        <v>30</v>
      </c>
      <c r="E5" s="6" t="n">
        <v>89266.16666666667</v>
      </c>
      <c r="F5" s="6" t="n">
        <v>80234.7</v>
      </c>
      <c r="G5" s="5">
        <v>0.88</v>
      </c>
      <c r="H5" s="7" t="e">
        <f>E5*G5</f>
        <v>#VALUE!</v>
      </c>
      <c r="I5" s="7" t="e">
        <f>F5*G5</f>
        <v>#VALUE!</v>
      </c>
      <c r="J5" s="7" t="e">
        <f>H5+I5</f>
        <v>#VALUE!</v>
      </c>
      <c r="K5" s="13" t="n">
        <v>93.5778458994709</v>
      </c>
      <c r="L5" s="14">
        <f>ROUND(IF(K5&lt;60,0,IF(K5&gt;=95,1,(0.6+(K5-60)/35*0.4))),4)</f>
        <v>1</v>
      </c>
      <c r="M5" s="7" t="e">
        <f>J5*L5*90%</f>
        <v>#VALUE!</v>
      </c>
      <c r="N5" s="6" t="n">
        <v>0.0</v>
      </c>
      <c r="O5" s="7" t="e">
        <f>M5-N5</f>
        <v>#VALUE!</v>
      </c>
      <c r="P5" s="7" t="e">
        <f>J5*0.1</f>
        <v>#VALUE!</v>
      </c>
      <c r="Q5" s="7" t="e">
        <f>O5+P5</f>
        <v>#VALUE!</v>
      </c>
      <c r="R5" s="18" t="e">
        <f>K5*0.35+K6*0.6+K7*0.05</f>
        <v>#VALUE!</v>
      </c>
    </row>
    <row r="6" ht="16.5" spans="1:18">
      <c r="A6" s="3" t="s">
        <v>186</v>
      </c>
      <c r="B6" s="3"/>
      <c r="C6" s="4"/>
      <c r="D6" s="5" t="s">
        <v>35</v>
      </c>
      <c r="E6" s="6" t="n">
        <v>123269.78970066657</v>
      </c>
      <c r="F6" s="6" t="n">
        <v>85940.0</v>
      </c>
      <c r="G6" s="5">
        <v>0.88</v>
      </c>
      <c r="H6" s="7">
        <f>E6*G6</f>
        <v>0</v>
      </c>
      <c r="I6" s="7">
        <f>F6*G6</f>
        <v>0</v>
      </c>
      <c r="J6" s="6">
        <f>H6+I6</f>
        <v>0</v>
      </c>
      <c r="K6" s="13" t="n">
        <v>93.82333333333332</v>
      </c>
      <c r="L6" s="14">
        <f>ROUND(IF(K6&lt;60,0,IF(K6&gt;=95,1,(0.6+(K6-60)/35*0.4))),4)</f>
        <v>0</v>
      </c>
      <c r="M6" s="7">
        <f>J6*L6*90%</f>
        <v>0</v>
      </c>
      <c r="N6" s="6" t="n">
        <v>2000.0</v>
      </c>
      <c r="O6" s="7">
        <f>M6-N6</f>
        <v>0</v>
      </c>
      <c r="P6" s="7">
        <f>J6*0.1</f>
        <v>0</v>
      </c>
      <c r="Q6" s="6">
        <f>O6+P6</f>
        <v>0</v>
      </c>
      <c r="R6" s="16"/>
    </row>
    <row r="7" ht="16.5" spans="1:18">
      <c r="A7" s="3" t="s">
        <v>186</v>
      </c>
      <c r="B7" s="3"/>
      <c r="C7" s="4"/>
      <c r="D7" s="5" t="s">
        <v>36</v>
      </c>
      <c r="E7" s="6" t="n">
        <v>62542.5</v>
      </c>
      <c r="F7" s="6" t="n">
        <v>58667.0</v>
      </c>
      <c r="G7" s="5">
        <v>0.88</v>
      </c>
      <c r="H7" s="7">
        <f>E7*G7</f>
        <v>0</v>
      </c>
      <c r="I7" s="7">
        <f>F7*G7</f>
        <v>0</v>
      </c>
      <c r="J7" s="6">
        <f>H7+I7</f>
        <v>0</v>
      </c>
      <c r="K7" s="13" t="n">
        <v>91.02088756613757</v>
      </c>
      <c r="L7" s="14">
        <f>ROUND(IF(K7&lt;60,0,IF(K7&gt;=95,1,(0.6+(K7-60)/35*0.4))),4)</f>
        <v>0</v>
      </c>
      <c r="M7" s="7">
        <f>J7*L7*90%</f>
        <v>0</v>
      </c>
      <c r="N7" s="6" t="n">
        <v>0.0</v>
      </c>
      <c r="O7" s="7">
        <f>M7-N7</f>
        <v>0</v>
      </c>
      <c r="P7" s="7">
        <f>J7*0.1</f>
        <v>0</v>
      </c>
      <c r="Q7" s="6">
        <f>O7+P7</f>
        <v>0</v>
      </c>
      <c r="R7" s="16"/>
    </row>
    <row r="8" ht="16.5" spans="1:18">
      <c r="A8" s="8"/>
      <c r="B8" s="8"/>
      <c r="C8" s="9"/>
      <c r="D8" s="10" t="s">
        <v>27</v>
      </c>
      <c r="E8" s="11">
        <f>SUM(E5:E7)</f>
        <v>0</v>
      </c>
      <c r="F8" s="11">
        <f>SUM(F5:F7)</f>
        <v>0</v>
      </c>
      <c r="G8" s="10"/>
      <c r="H8" s="11" t="e">
        <f>SUM(H5:H7)</f>
        <v>#VALUE!</v>
      </c>
      <c r="I8" s="11" t="e">
        <f>SUM(I5:I7)</f>
        <v>#VALUE!</v>
      </c>
      <c r="J8" s="11" t="e">
        <f>SUM(J5:J7)</f>
        <v>#VALUE!</v>
      </c>
      <c r="K8" s="15"/>
      <c r="L8" s="15"/>
      <c r="M8" s="11" t="e">
        <f>SUM(M5:M7)</f>
        <v>#VALUE!</v>
      </c>
      <c r="N8" s="11">
        <f>SUM(N5:N7)</f>
        <v>0</v>
      </c>
      <c r="O8" s="11" t="e">
        <f>SUM(O5:O7)</f>
        <v>#VALUE!</v>
      </c>
      <c r="P8" s="11" t="e">
        <f>ROUND(SUM(P5:P7),2)</f>
        <v>#VALUE!</v>
      </c>
      <c r="Q8" s="11" t="e">
        <f>SUM(Q5:Q7)</f>
        <v>#VALUE!</v>
      </c>
      <c r="R8" s="17"/>
    </row>
    <row r="9" ht="33" spans="1:18">
      <c r="A9" s="3" t="s">
        <v>186</v>
      </c>
      <c r="B9" s="3" t="s">
        <v>19</v>
      </c>
      <c r="C9" s="4" t="s">
        <v>38</v>
      </c>
      <c r="D9" s="12" t="s">
        <v>30</v>
      </c>
      <c r="E9" s="6" t="n">
        <v>512839.6666666667</v>
      </c>
      <c r="F9" s="6" t="n">
        <v>487342.72</v>
      </c>
      <c r="G9" s="5">
        <v>0.88</v>
      </c>
      <c r="H9" s="7" t="e">
        <f>E9*G9</f>
        <v>#VALUE!</v>
      </c>
      <c r="I9" s="7" t="e">
        <f>F9*G9</f>
        <v>#VALUE!</v>
      </c>
      <c r="J9" s="7" t="e">
        <f>H9+I9</f>
        <v>#VALUE!</v>
      </c>
      <c r="K9" s="13" t="n">
        <v>88.43948805566859</v>
      </c>
      <c r="L9" s="14">
        <f>ROUND(IF(K9&lt;60,0,IF(K9&gt;=95,1,(0.6+(K9-60)/35*0.4))),4)</f>
        <v>1</v>
      </c>
      <c r="M9" s="7" t="e">
        <f>J9*L9*90%</f>
        <v>#VALUE!</v>
      </c>
      <c r="N9" s="6" t="n">
        <v>0.0</v>
      </c>
      <c r="O9" s="7" t="e">
        <f>M9-N9</f>
        <v>#VALUE!</v>
      </c>
      <c r="P9" s="7" t="e">
        <f>J9*0.1</f>
        <v>#VALUE!</v>
      </c>
      <c r="Q9" s="7" t="e">
        <f>O9+P9</f>
        <v>#VALUE!</v>
      </c>
      <c r="R9" s="18" t="e">
        <f>K9*0.35+K10*0.6+K11*0.05</f>
        <v>#VALUE!</v>
      </c>
    </row>
    <row r="10" ht="16.5" spans="1:18">
      <c r="A10" s="3" t="s">
        <v>186</v>
      </c>
      <c r="B10" s="3"/>
      <c r="C10" s="4"/>
      <c r="D10" s="5" t="s">
        <v>35</v>
      </c>
      <c r="E10" s="6" t="n">
        <v>1004310.3524080012</v>
      </c>
      <c r="F10" s="6" t="n">
        <v>568780.0</v>
      </c>
      <c r="G10" s="5">
        <v>0.88</v>
      </c>
      <c r="H10" s="7">
        <f>E10*G10</f>
        <v>0</v>
      </c>
      <c r="I10" s="7">
        <f>F10*G10</f>
        <v>0</v>
      </c>
      <c r="J10" s="6">
        <f>H10+I10</f>
        <v>0</v>
      </c>
      <c r="K10" s="13" t="n">
        <v>92.29166666666666</v>
      </c>
      <c r="L10" s="14">
        <f>ROUND(IF(K10&lt;60,0,IF(K10&gt;=95,1,(0.6+(K10-60)/35*0.4))),4)</f>
        <v>0</v>
      </c>
      <c r="M10" s="7">
        <f>J10*L10*90%</f>
        <v>0</v>
      </c>
      <c r="N10" s="6" t="n">
        <v>88500.0</v>
      </c>
      <c r="O10" s="7">
        <f>M10-N10</f>
        <v>0</v>
      </c>
      <c r="P10" s="7">
        <f>J10*0.1</f>
        <v>0</v>
      </c>
      <c r="Q10" s="6">
        <f>O10+P10</f>
        <v>0</v>
      </c>
      <c r="R10" s="16"/>
    </row>
    <row r="11" ht="16.5" spans="1:18">
      <c r="A11" s="3" t="s">
        <v>186</v>
      </c>
      <c r="B11" s="3"/>
      <c r="C11" s="4"/>
      <c r="D11" s="5" t="s">
        <v>36</v>
      </c>
      <c r="E11" s="6" t="n">
        <v>257556.5</v>
      </c>
      <c r="F11" s="6" t="n">
        <v>200646.0</v>
      </c>
      <c r="G11" s="5">
        <v>0.88</v>
      </c>
      <c r="H11" s="7">
        <f>E11*G11</f>
        <v>0</v>
      </c>
      <c r="I11" s="7">
        <f>F11*G11</f>
        <v>0</v>
      </c>
      <c r="J11" s="6">
        <f>H11+I11</f>
        <v>0</v>
      </c>
      <c r="K11" s="13" t="n">
        <v>85.25611661692216</v>
      </c>
      <c r="L11" s="14">
        <f>ROUND(IF(K11&lt;60,0,IF(K11&gt;=95,1,(0.6+(K11-60)/35*0.4))),4)</f>
        <v>0</v>
      </c>
      <c r="M11" s="7">
        <f>J11*L11*90%</f>
        <v>0</v>
      </c>
      <c r="N11" s="6" t="n">
        <v>0.0</v>
      </c>
      <c r="O11" s="7">
        <f>M11-N11</f>
        <v>0</v>
      </c>
      <c r="P11" s="7">
        <f>J11*0.1</f>
        <v>0</v>
      </c>
      <c r="Q11" s="6">
        <f>O11+P11</f>
        <v>0</v>
      </c>
      <c r="R11" s="16"/>
    </row>
    <row r="12" ht="16.5" spans="1:18">
      <c r="A12" s="8"/>
      <c r="B12" s="8"/>
      <c r="C12" s="9"/>
      <c r="D12" s="10" t="s">
        <v>27</v>
      </c>
      <c r="E12" s="11">
        <f>SUM(E9:E11)</f>
        <v>0</v>
      </c>
      <c r="F12" s="11">
        <f>SUM(F9:F11)</f>
        <v>0</v>
      </c>
      <c r="G12" s="10"/>
      <c r="H12" s="11" t="e">
        <f>SUM(H9:H11)</f>
        <v>#VALUE!</v>
      </c>
      <c r="I12" s="11" t="e">
        <f>SUM(I9:I11)</f>
        <v>#VALUE!</v>
      </c>
      <c r="J12" s="11" t="e">
        <f>SUM(J9:J11)</f>
        <v>#VALUE!</v>
      </c>
      <c r="K12" s="15"/>
      <c r="L12" s="15"/>
      <c r="M12" s="11" t="e">
        <f>SUM(M9:M11)</f>
        <v>#VALUE!</v>
      </c>
      <c r="N12" s="11">
        <f>SUM(N9:N11)</f>
        <v>0</v>
      </c>
      <c r="O12" s="11" t="e">
        <f>SUM(O9:O11)</f>
        <v>#VALUE!</v>
      </c>
      <c r="P12" s="11" t="e">
        <f>ROUND(SUM(P9:P11),2)</f>
        <v>#VALUE!</v>
      </c>
      <c r="Q12" s="11" t="e">
        <f>SUM(Q9:Q11)</f>
        <v>#VALUE!</v>
      </c>
      <c r="R12" s="17"/>
    </row>
    <row r="13" ht="16.5" spans="1:18">
      <c r="A13" s="3" t="s">
        <v>186</v>
      </c>
      <c r="B13" s="3" t="s">
        <v>44</v>
      </c>
      <c r="C13" s="4" t="s">
        <v>20</v>
      </c>
      <c r="D13" s="5" t="s">
        <v>21</v>
      </c>
      <c r="E13" s="6" t="n">
        <v>874424.35</v>
      </c>
      <c r="F13" s="6" t="n">
        <v>206683.6</v>
      </c>
      <c r="G13" s="5">
        <v>0.88</v>
      </c>
      <c r="H13" s="7" t="e">
        <f>E13*G13</f>
        <v>#VALUE!</v>
      </c>
      <c r="I13" s="7" t="e">
        <f>F13*G13</f>
        <v>#VALUE!</v>
      </c>
      <c r="J13" s="6" t="e">
        <f>H13+I13</f>
        <v>#VALUE!</v>
      </c>
      <c r="K13" s="13" t="n">
        <v>95.08269230769227</v>
      </c>
      <c r="L13" s="14">
        <f>ROUND(IF(K13&lt;60,0,IF(K13&gt;=95,1,(0.6+(K13-60)/35*0.4))),4)</f>
        <v>1</v>
      </c>
      <c r="M13" s="7" t="e">
        <f>J13*L13*90%</f>
        <v>#VALUE!</v>
      </c>
      <c r="N13" s="6" t="n">
        <v>0.0</v>
      </c>
      <c r="O13" s="7" t="e">
        <f>M13-N13</f>
        <v>#VALUE!</v>
      </c>
      <c r="P13" s="7" t="e">
        <f>J13*0.1</f>
        <v>#VALUE!</v>
      </c>
      <c r="Q13" s="6" t="e">
        <f>O13+P13</f>
        <v>#VALUE!</v>
      </c>
      <c r="R13" s="16" t="e">
        <f>K13*0.25+K14*0.75</f>
        <v>#VALUE!</v>
      </c>
    </row>
    <row r="14" ht="16.5" spans="1:18">
      <c r="A14" s="3" t="s">
        <v>186</v>
      </c>
      <c r="B14" s="3"/>
      <c r="C14" s="4"/>
      <c r="D14" s="5" t="s">
        <v>26</v>
      </c>
      <c r="E14" s="6" t="n">
        <v>2868709.46666667</v>
      </c>
      <c r="F14" s="6" t="n">
        <v>1749111.0</v>
      </c>
      <c r="G14" s="5">
        <v>0.88</v>
      </c>
      <c r="H14" s="7">
        <f>E14*G14</f>
        <v>0</v>
      </c>
      <c r="I14" s="7">
        <f>F14*G14</f>
        <v>0</v>
      </c>
      <c r="J14" s="6">
        <f>H14+I14</f>
        <v>0</v>
      </c>
      <c r="K14" s="13" t="n">
        <v>96.84771342791983</v>
      </c>
      <c r="L14" s="14">
        <f>ROUND(IF(K14&lt;60,0,IF(K14&gt;=95,1,(0.6+(K14-60)/35*0.4))),4)</f>
        <v>0</v>
      </c>
      <c r="M14" s="7">
        <f>J14*L14*90%</f>
        <v>0</v>
      </c>
      <c r="N14" s="6" t="n">
        <v>159717.04</v>
      </c>
      <c r="O14" s="7">
        <f>M14-N14</f>
        <v>0</v>
      </c>
      <c r="P14" s="7">
        <f>J14*0.1</f>
        <v>0</v>
      </c>
      <c r="Q14" s="6">
        <f>O14+P14</f>
        <v>0</v>
      </c>
      <c r="R14" s="16"/>
    </row>
    <row r="15" ht="16.5" spans="1:18">
      <c r="A15" s="8"/>
      <c r="B15" s="8"/>
      <c r="C15" s="9"/>
      <c r="D15" s="10" t="s">
        <v>27</v>
      </c>
      <c r="E15" s="11">
        <f>SUM(E13:E14)</f>
        <v>0</v>
      </c>
      <c r="F15" s="11">
        <f>SUM(F13:F14)</f>
        <v>0</v>
      </c>
      <c r="G15" s="10"/>
      <c r="H15" s="11" t="e">
        <f>SUM(H13:H14)</f>
        <v>#VALUE!</v>
      </c>
      <c r="I15" s="11" t="e">
        <f>SUM(I13:I14)</f>
        <v>#VALUE!</v>
      </c>
      <c r="J15" s="11" t="e">
        <f>SUM(J13:J14)</f>
        <v>#VALUE!</v>
      </c>
      <c r="K15" s="15"/>
      <c r="L15" s="15"/>
      <c r="M15" s="11" t="e">
        <f>SUM(M13:M14)</f>
        <v>#VALUE!</v>
      </c>
      <c r="N15" s="11">
        <f>SUM(N13:N14)</f>
        <v>0</v>
      </c>
      <c r="O15" s="11" t="e">
        <f>SUM(O13:O14)</f>
        <v>#VALUE!</v>
      </c>
      <c r="P15" s="11" t="e">
        <f>ROUND(SUM(P13:P14),2)</f>
        <v>#VALUE!</v>
      </c>
      <c r="Q15" s="11" t="e">
        <f>SUM(Q13:Q14)</f>
        <v>#VALUE!</v>
      </c>
      <c r="R15" s="17"/>
    </row>
    <row r="16" ht="16.5" spans="1:18">
      <c r="A16" s="3" t="s">
        <v>186</v>
      </c>
      <c r="B16" s="3" t="s">
        <v>44</v>
      </c>
      <c r="C16" s="4" t="s">
        <v>29</v>
      </c>
      <c r="D16" s="12" t="s">
        <v>30</v>
      </c>
      <c r="E16" s="6" t="n">
        <v>722625.75</v>
      </c>
      <c r="F16" s="6" t="n">
        <v>132126.0</v>
      </c>
      <c r="G16" s="5">
        <v>0.88</v>
      </c>
      <c r="H16" s="7" t="e">
        <f>E16*G16</f>
        <v>#VALUE!</v>
      </c>
      <c r="I16" s="7" t="e">
        <f>F16*G16</f>
        <v>#VALUE!</v>
      </c>
      <c r="J16" s="7" t="e">
        <f>H16+I16</f>
        <v>#VALUE!</v>
      </c>
      <c r="K16" s="13" t="n">
        <v>86.86075851172666</v>
      </c>
      <c r="L16" s="14">
        <f>ROUND(IF(K16&lt;60,0,IF(K16&gt;=95,1,(0.6+(K16-60)/35*0.4))),4)</f>
        <v>1</v>
      </c>
      <c r="M16" s="7" t="e">
        <f>J16*L16*90%</f>
        <v>#VALUE!</v>
      </c>
      <c r="N16" s="6" t="n">
        <v>0.0</v>
      </c>
      <c r="O16" s="7" t="e">
        <f>M16-N16</f>
        <v>#VALUE!</v>
      </c>
      <c r="P16" s="7" t="e">
        <f>J16*0.1</f>
        <v>#VALUE!</v>
      </c>
      <c r="Q16" s="7" t="e">
        <f>O16+P16</f>
        <v>#VALUE!</v>
      </c>
      <c r="R16" s="18" t="e">
        <f>K16*0.35+K17*0.6+K18*0.05</f>
        <v>#VALUE!</v>
      </c>
    </row>
    <row r="17" ht="16.5" spans="1:18">
      <c r="A17" s="3" t="s">
        <v>186</v>
      </c>
      <c r="B17" s="3"/>
      <c r="C17" s="4"/>
      <c r="D17" s="5" t="s">
        <v>35</v>
      </c>
      <c r="E17" s="6" t="n">
        <v>1158052.2253328157</v>
      </c>
      <c r="F17" s="6" t="n">
        <v>675343.04</v>
      </c>
      <c r="G17" s="5">
        <v>0.88</v>
      </c>
      <c r="H17" s="7">
        <f>E17*G17</f>
        <v>0</v>
      </c>
      <c r="I17" s="7">
        <f>F17*G17</f>
        <v>0</v>
      </c>
      <c r="J17" s="6">
        <f>H17+I17</f>
        <v>0</v>
      </c>
      <c r="K17" s="13" t="n">
        <v>94.4575</v>
      </c>
      <c r="L17" s="14">
        <f>ROUND(IF(K17&lt;60,0,IF(K17&gt;=95,1,(0.6+(K17-60)/35*0.4))),4)</f>
        <v>0</v>
      </c>
      <c r="M17" s="7">
        <f>J17*L17*90%</f>
        <v>0</v>
      </c>
      <c r="N17" s="6" t="n">
        <v>14500.0</v>
      </c>
      <c r="O17" s="7">
        <f>M17-N17</f>
        <v>0</v>
      </c>
      <c r="P17" s="7">
        <f>J17*0.1</f>
        <v>0</v>
      </c>
      <c r="Q17" s="6">
        <f>O17+P17</f>
        <v>0</v>
      </c>
      <c r="R17" s="16"/>
    </row>
    <row r="18" ht="16.5" spans="1:18">
      <c r="A18" s="3" t="s">
        <v>186</v>
      </c>
      <c r="B18" s="3"/>
      <c r="C18" s="4"/>
      <c r="D18" s="5" t="s">
        <v>36</v>
      </c>
      <c r="E18" s="6" t="n">
        <v>44038.583333333336</v>
      </c>
      <c r="F18" s="6" t="n">
        <v>41818.0</v>
      </c>
      <c r="G18" s="5">
        <v>0.88</v>
      </c>
      <c r="H18" s="7">
        <f>E18*G18</f>
        <v>0</v>
      </c>
      <c r="I18" s="7">
        <f>F18*G18</f>
        <v>0</v>
      </c>
      <c r="J18" s="6">
        <f>H18+I18</f>
        <v>0</v>
      </c>
      <c r="K18" s="13" t="n">
        <v>88.94716429113245</v>
      </c>
      <c r="L18" s="14">
        <f>ROUND(IF(K18&lt;60,0,IF(K18&gt;=95,1,(0.6+(K18-60)/35*0.4))),4)</f>
        <v>0</v>
      </c>
      <c r="M18" s="7">
        <f>J18*L18*90%</f>
        <v>0</v>
      </c>
      <c r="N18" s="6" t="n">
        <v>0.0</v>
      </c>
      <c r="O18" s="7">
        <f>M18-N18</f>
        <v>0</v>
      </c>
      <c r="P18" s="7">
        <f>J18*0.1</f>
        <v>0</v>
      </c>
      <c r="Q18" s="6">
        <f>O18+P18</f>
        <v>0</v>
      </c>
      <c r="R18" s="16"/>
    </row>
    <row r="19" ht="16.5" spans="1:18">
      <c r="A19" s="8"/>
      <c r="B19" s="8"/>
      <c r="C19" s="9"/>
      <c r="D19" s="10" t="s">
        <v>27</v>
      </c>
      <c r="E19" s="11">
        <f>SUM(E16:E18)</f>
        <v>0</v>
      </c>
      <c r="F19" s="11">
        <f>SUM(F16:F18)</f>
        <v>0</v>
      </c>
      <c r="G19" s="10"/>
      <c r="H19" s="11" t="e">
        <f>SUM(H16:H18)</f>
        <v>#VALUE!</v>
      </c>
      <c r="I19" s="11" t="e">
        <f>SUM(I16:I18)</f>
        <v>#VALUE!</v>
      </c>
      <c r="J19" s="11" t="e">
        <f>SUM(J16:J18)</f>
        <v>#VALUE!</v>
      </c>
      <c r="K19" s="15"/>
      <c r="L19" s="15"/>
      <c r="M19" s="11" t="e">
        <f>SUM(M16:M18)</f>
        <v>#VALUE!</v>
      </c>
      <c r="N19" s="11">
        <f>SUM(N16:N18)</f>
        <v>0</v>
      </c>
      <c r="O19" s="11" t="e">
        <f>SUM(O16:O18)</f>
        <v>#VALUE!</v>
      </c>
      <c r="P19" s="11" t="e">
        <f>ROUND(SUM(P16:P18),2)</f>
        <v>#VALUE!</v>
      </c>
      <c r="Q19" s="11" t="e">
        <f>SUM(Q16:Q18)</f>
        <v>#VALUE!</v>
      </c>
      <c r="R19" s="17"/>
    </row>
    <row r="20" ht="16.5" spans="1:18">
      <c r="A20" s="3" t="s">
        <v>186</v>
      </c>
      <c r="B20" s="3" t="s">
        <v>44</v>
      </c>
      <c r="C20" s="4" t="s">
        <v>38</v>
      </c>
      <c r="D20" s="12" t="s">
        <v>30</v>
      </c>
      <c r="E20" s="6" t="n">
        <v>205948.83333333334</v>
      </c>
      <c r="F20" s="6" t="n">
        <v>86976.0</v>
      </c>
      <c r="G20" s="5">
        <v>0.88</v>
      </c>
      <c r="H20" s="7" t="e">
        <f>E20*G20</f>
        <v>#VALUE!</v>
      </c>
      <c r="I20" s="7" t="e">
        <f>F20*G20</f>
        <v>#VALUE!</v>
      </c>
      <c r="J20" s="7" t="e">
        <f>H20+I20</f>
        <v>#VALUE!</v>
      </c>
      <c r="K20" s="13" t="n">
        <v>89.66409245268619</v>
      </c>
      <c r="L20" s="14">
        <f>ROUND(IF(K20&lt;60,0,IF(K20&gt;=95,1,(0.6+(K20-60)/35*0.4))),4)</f>
        <v>1</v>
      </c>
      <c r="M20" s="7" t="e">
        <f>J20*L20*90%</f>
        <v>#VALUE!</v>
      </c>
      <c r="N20" s="6" t="n">
        <v>6314.0</v>
      </c>
      <c r="O20" s="7" t="e">
        <f>M20-N20</f>
        <v>#VALUE!</v>
      </c>
      <c r="P20" s="7" t="e">
        <f>J20*0.1</f>
        <v>#VALUE!</v>
      </c>
      <c r="Q20" s="7" t="e">
        <f>O20+P20</f>
        <v>#VALUE!</v>
      </c>
      <c r="R20" s="18" t="e">
        <f>K20*0.35+K21*0.6+K22*0.05</f>
        <v>#VALUE!</v>
      </c>
    </row>
    <row r="21" ht="16.5" spans="1:18">
      <c r="A21" s="3" t="s">
        <v>186</v>
      </c>
      <c r="B21" s="3"/>
      <c r="C21" s="4"/>
      <c r="D21" s="5" t="s">
        <v>35</v>
      </c>
      <c r="E21" s="6" t="n">
        <v>264033.80105</v>
      </c>
      <c r="F21" s="6" t="n">
        <v>286560.28</v>
      </c>
      <c r="G21" s="5">
        <v>0.88</v>
      </c>
      <c r="H21" s="7">
        <f>E21*G21</f>
        <v>0</v>
      </c>
      <c r="I21" s="7">
        <f>F21*G21</f>
        <v>0</v>
      </c>
      <c r="J21" s="6">
        <f>H21+I21</f>
        <v>0</v>
      </c>
      <c r="K21" s="13" t="n">
        <v>94.48545252532722</v>
      </c>
      <c r="L21" s="14">
        <f>ROUND(IF(K21&lt;60,0,IF(K21&gt;=95,1,(0.6+(K21-60)/35*0.4))),4)</f>
        <v>0</v>
      </c>
      <c r="M21" s="7">
        <f>J21*L21*90%</f>
        <v>0</v>
      </c>
      <c r="N21" s="6" t="n">
        <v>6500.0</v>
      </c>
      <c r="O21" s="7">
        <f>M21-N21</f>
        <v>0</v>
      </c>
      <c r="P21" s="7">
        <f>J21*0.1</f>
        <v>0</v>
      </c>
      <c r="Q21" s="6">
        <f>O21+P21</f>
        <v>0</v>
      </c>
      <c r="R21" s="16"/>
    </row>
    <row r="22" ht="16.5" spans="1:18">
      <c r="A22" s="3" t="s">
        <v>186</v>
      </c>
      <c r="B22" s="3"/>
      <c r="C22" s="4"/>
      <c r="D22" s="5" t="s">
        <v>36</v>
      </c>
      <c r="E22" s="6" t="n">
        <v>6551.833333333333</v>
      </c>
      <c r="F22" s="6" t="n">
        <v>2233.0</v>
      </c>
      <c r="G22" s="5">
        <v>0.88</v>
      </c>
      <c r="H22" s="7">
        <f>E22*G22</f>
        <v>0</v>
      </c>
      <c r="I22" s="7">
        <f>F22*G22</f>
        <v>0</v>
      </c>
      <c r="J22" s="6">
        <f>H22+I22</f>
        <v>0</v>
      </c>
      <c r="K22" s="13" t="n">
        <v>87.67824790140416</v>
      </c>
      <c r="L22" s="14">
        <f>ROUND(IF(K22&lt;60,0,IF(K22&gt;=95,1,(0.6+(K22-60)/35*0.4))),4)</f>
        <v>0</v>
      </c>
      <c r="M22" s="7">
        <f>J22*L22*90%</f>
        <v>0</v>
      </c>
      <c r="N22" s="6" t="n">
        <v>0.0</v>
      </c>
      <c r="O22" s="7">
        <f>M22-N22</f>
        <v>0</v>
      </c>
      <c r="P22" s="7">
        <f>J22*0.1</f>
        <v>0</v>
      </c>
      <c r="Q22" s="6">
        <f>O22+P22</f>
        <v>0</v>
      </c>
      <c r="R22" s="16"/>
    </row>
    <row r="23" ht="16.5" spans="1:18">
      <c r="A23" s="8"/>
      <c r="B23" s="8"/>
      <c r="C23" s="9"/>
      <c r="D23" s="10" t="s">
        <v>27</v>
      </c>
      <c r="E23" s="11">
        <f>SUM(E20:E22)</f>
        <v>0</v>
      </c>
      <c r="F23" s="11">
        <f>SUM(F20:F22)</f>
        <v>0</v>
      </c>
      <c r="G23" s="10"/>
      <c r="H23" s="11" t="e">
        <f>SUM(H20:H22)</f>
        <v>#VALUE!</v>
      </c>
      <c r="I23" s="11" t="e">
        <f>SUM(I20:I22)</f>
        <v>#VALUE!</v>
      </c>
      <c r="J23" s="11" t="e">
        <f>SUM(J20:J22)</f>
        <v>#VALUE!</v>
      </c>
      <c r="K23" s="15"/>
      <c r="L23" s="15"/>
      <c r="M23" s="11" t="e">
        <f>SUM(M20:M22)</f>
        <v>#VALUE!</v>
      </c>
      <c r="N23" s="11">
        <f>SUM(N20:N22)</f>
        <v>0</v>
      </c>
      <c r="O23" s="11" t="e">
        <f>SUM(O20:O22)</f>
        <v>#VALUE!</v>
      </c>
      <c r="P23" s="11" t="e">
        <f>ROUND(SUM(P20:P22),2)</f>
        <v>#VALUE!</v>
      </c>
      <c r="Q23" s="11" t="e">
        <f>SUM(Q20:Q22)</f>
        <v>#VALUE!</v>
      </c>
      <c r="R23" s="17"/>
    </row>
    <row r="24" ht="33" spans="1:18">
      <c r="A24" s="3" t="s">
        <v>186</v>
      </c>
      <c r="B24" s="3" t="s">
        <v>60</v>
      </c>
      <c r="C24" s="4" t="s">
        <v>20</v>
      </c>
      <c r="D24" s="5" t="s">
        <v>21</v>
      </c>
      <c r="E24" s="6" t="n">
        <v>0.0</v>
      </c>
      <c r="F24" s="6" t="n">
        <v>0.0</v>
      </c>
      <c r="G24" s="5">
        <v>0.88</v>
      </c>
      <c r="H24" s="7" t="e">
        <f>E24*G24</f>
        <v>#VALUE!</v>
      </c>
      <c r="I24" s="7" t="e">
        <f>F24*G24</f>
        <v>#VALUE!</v>
      </c>
      <c r="J24" s="6" t="e">
        <f>H24+I24</f>
        <v>#VALUE!</v>
      </c>
      <c r="K24" s="13" t="n">
        <v>93.21141356255967</v>
      </c>
      <c r="L24" s="14">
        <f>ROUND(IF(K24&lt;60,0,IF(K24&gt;=95,1,(0.6+(K24-60)/35*0.4))),4)</f>
        <v>1</v>
      </c>
      <c r="M24" s="7" t="e">
        <f>J24*L24*90%</f>
        <v>#VALUE!</v>
      </c>
      <c r="N24" s="6" t="n">
        <v>0.0</v>
      </c>
      <c r="O24" s="7" t="e">
        <f>M24-N24</f>
        <v>#VALUE!</v>
      </c>
      <c r="P24" s="7" t="e">
        <f>J24*0.1</f>
        <v>#VALUE!</v>
      </c>
      <c r="Q24" s="6" t="e">
        <f>O24+P24</f>
        <v>#VALUE!</v>
      </c>
      <c r="R24" s="16" t="e">
        <f>K24*0.25+K25*0.75</f>
        <v>#VALUE!</v>
      </c>
    </row>
    <row r="25" ht="16.5" spans="1:18">
      <c r="A25" s="3" t="s">
        <v>186</v>
      </c>
      <c r="B25" s="3"/>
      <c r="C25" s="4"/>
      <c r="D25" s="5" t="s">
        <v>26</v>
      </c>
      <c r="E25" s="6" t="n">
        <v>3850529.51666667</v>
      </c>
      <c r="F25" s="6" t="n">
        <v>2904548.4</v>
      </c>
      <c r="G25" s="5">
        <v>0.88</v>
      </c>
      <c r="H25" s="7">
        <f>E25*G25</f>
        <v>0</v>
      </c>
      <c r="I25" s="7">
        <f>F25*G25</f>
        <v>0</v>
      </c>
      <c r="J25" s="6">
        <f>H25+I25</f>
        <v>0</v>
      </c>
      <c r="K25" s="13" t="n">
        <v>96.38095689176518</v>
      </c>
      <c r="L25" s="14">
        <f>ROUND(IF(K25&lt;60,0,IF(K25&gt;=95,1,(0.6+(K25-60)/35*0.4))),4)</f>
        <v>0</v>
      </c>
      <c r="M25" s="7">
        <f>J25*L25*90%</f>
        <v>0</v>
      </c>
      <c r="N25" s="6" t="n">
        <v>106645.839999999</v>
      </c>
      <c r="O25" s="7">
        <f>M25-N25</f>
        <v>0</v>
      </c>
      <c r="P25" s="7">
        <f>J25*0.1</f>
        <v>0</v>
      </c>
      <c r="Q25" s="6">
        <f>O25+P25</f>
        <v>0</v>
      </c>
      <c r="R25" s="16"/>
    </row>
    <row r="26" ht="16.5" spans="1:18">
      <c r="A26" s="8"/>
      <c r="B26" s="8"/>
      <c r="C26" s="9"/>
      <c r="D26" s="10" t="s">
        <v>27</v>
      </c>
      <c r="E26" s="11">
        <f>SUM(E24:E25)</f>
        <v>0</v>
      </c>
      <c r="F26" s="11">
        <f>SUM(F24:F25)</f>
        <v>0</v>
      </c>
      <c r="G26" s="10"/>
      <c r="H26" s="11" t="e">
        <f>SUM(H24:H25)</f>
        <v>#VALUE!</v>
      </c>
      <c r="I26" s="11" t="e">
        <f>SUM(I24:I25)</f>
        <v>#VALUE!</v>
      </c>
      <c r="J26" s="11" t="e">
        <f>SUM(J24:J25)</f>
        <v>#VALUE!</v>
      </c>
      <c r="K26" s="15"/>
      <c r="L26" s="15"/>
      <c r="M26" s="11" t="e">
        <f>SUM(M24:M25)</f>
        <v>#VALUE!</v>
      </c>
      <c r="N26" s="11">
        <f>SUM(N24:N25)</f>
        <v>0</v>
      </c>
      <c r="O26" s="11" t="e">
        <f>SUM(O24:O25)</f>
        <v>#VALUE!</v>
      </c>
      <c r="P26" s="11" t="e">
        <f>ROUND(SUM(P24:P25),2)</f>
        <v>#VALUE!</v>
      </c>
      <c r="Q26" s="11" t="e">
        <f>SUM(Q24:Q25)</f>
        <v>#VALUE!</v>
      </c>
      <c r="R26" s="17"/>
    </row>
    <row r="27" ht="33" spans="1:18">
      <c r="A27" s="3" t="s">
        <v>186</v>
      </c>
      <c r="B27" s="3" t="s">
        <v>60</v>
      </c>
      <c r="C27" s="4" t="s">
        <v>29</v>
      </c>
      <c r="D27" s="12" t="s">
        <v>30</v>
      </c>
      <c r="E27" s="6" t="n">
        <v>0.0</v>
      </c>
      <c r="F27" s="6" t="n">
        <v>0.0</v>
      </c>
      <c r="G27" s="5">
        <v>0.88</v>
      </c>
      <c r="H27" s="7" t="e">
        <f>E27*G27</f>
        <v>#VALUE!</v>
      </c>
      <c r="I27" s="7" t="e">
        <f>F27*G27</f>
        <v>#VALUE!</v>
      </c>
      <c r="J27" s="7" t="e">
        <f>H27+I27</f>
        <v>#VALUE!</v>
      </c>
      <c r="K27" s="13" t="n">
        <v>0.0</v>
      </c>
      <c r="L27" s="14">
        <f>ROUND(IF(K27&lt;60,0,IF(K27&gt;=95,1,(0.6+(K27-60)/35*0.4))),4)</f>
        <v>1</v>
      </c>
      <c r="M27" s="7" t="e">
        <f>J27*L27*90%</f>
        <v>#VALUE!</v>
      </c>
      <c r="N27" s="6" t="n">
        <v>0.0</v>
      </c>
      <c r="O27" s="7" t="e">
        <f>M27-N27</f>
        <v>#VALUE!</v>
      </c>
      <c r="P27" s="7" t="e">
        <f>J27*0.1</f>
        <v>#VALUE!</v>
      </c>
      <c r="Q27" s="7" t="e">
        <f>O27+P27</f>
        <v>#VALUE!</v>
      </c>
      <c r="R27" s="18" t="e">
        <f>K27*0.35+K28*0.6+K29*0.05</f>
        <v>#VALUE!</v>
      </c>
    </row>
    <row r="28" ht="16.5" spans="1:18">
      <c r="A28" s="3" t="s">
        <v>186</v>
      </c>
      <c r="B28" s="3"/>
      <c r="C28" s="4"/>
      <c r="D28" s="5" t="s">
        <v>35</v>
      </c>
      <c r="E28" s="6" t="n">
        <v>724498.5183588326</v>
      </c>
      <c r="F28" s="6" t="n">
        <v>494158.32</v>
      </c>
      <c r="G28" s="5">
        <v>0.88</v>
      </c>
      <c r="H28" s="7">
        <f>E28*G28</f>
        <v>0</v>
      </c>
      <c r="I28" s="7">
        <f>F28*G28</f>
        <v>0</v>
      </c>
      <c r="J28" s="6">
        <f>H28+I28</f>
        <v>0</v>
      </c>
      <c r="K28" s="13" t="n">
        <v>95.24001520035084</v>
      </c>
      <c r="L28" s="14">
        <f>ROUND(IF(K28&lt;60,0,IF(K28&gt;=95,1,(0.6+(K28-60)/35*0.4))),4)</f>
        <v>0</v>
      </c>
      <c r="M28" s="7">
        <f>J28*L28*90%</f>
        <v>0</v>
      </c>
      <c r="N28" s="6" t="n">
        <v>4000.0</v>
      </c>
      <c r="O28" s="7">
        <f>M28-N28</f>
        <v>0</v>
      </c>
      <c r="P28" s="7">
        <f>J28*0.1</f>
        <v>0</v>
      </c>
      <c r="Q28" s="6">
        <f>O28+P28</f>
        <v>0</v>
      </c>
      <c r="R28" s="16"/>
    </row>
    <row r="29" ht="16.5" spans="1:18">
      <c r="A29" s="3" t="s">
        <v>186</v>
      </c>
      <c r="B29" s="3"/>
      <c r="C29" s="4"/>
      <c r="D29" s="5" t="s">
        <v>36</v>
      </c>
      <c r="E29" s="6" t="n">
        <v>0.0</v>
      </c>
      <c r="F29" s="6" t="n">
        <v>0.0</v>
      </c>
      <c r="G29" s="5">
        <v>0.88</v>
      </c>
      <c r="H29" s="7">
        <f>E29*G29</f>
        <v>0</v>
      </c>
      <c r="I29" s="7">
        <f>F29*G29</f>
        <v>0</v>
      </c>
      <c r="J29" s="6">
        <f>H29+I29</f>
        <v>0</v>
      </c>
      <c r="K29" s="13" t="n">
        <v>88.81655649299145</v>
      </c>
      <c r="L29" s="14">
        <f>ROUND(IF(K29&lt;60,0,IF(K29&gt;=95,1,(0.6+(K29-60)/35*0.4))),4)</f>
        <v>0</v>
      </c>
      <c r="M29" s="7">
        <f>J29*L29*90%</f>
        <v>0</v>
      </c>
      <c r="N29" s="6" t="n">
        <v>0.0</v>
      </c>
      <c r="O29" s="7">
        <f>M29-N29</f>
        <v>0</v>
      </c>
      <c r="P29" s="7">
        <f>J29*0.1</f>
        <v>0</v>
      </c>
      <c r="Q29" s="6">
        <f>O29+P29</f>
        <v>0</v>
      </c>
      <c r="R29" s="16"/>
    </row>
    <row r="30" ht="16.5" spans="1:18">
      <c r="A30" s="8"/>
      <c r="B30" s="8"/>
      <c r="C30" s="9"/>
      <c r="D30" s="10" t="s">
        <v>27</v>
      </c>
      <c r="E30" s="11">
        <f>SUM(E27:E29)</f>
        <v>0</v>
      </c>
      <c r="F30" s="11">
        <f>SUM(F27:F29)</f>
        <v>0</v>
      </c>
      <c r="G30" s="10"/>
      <c r="H30" s="11" t="e">
        <f>SUM(H27:H29)</f>
        <v>#VALUE!</v>
      </c>
      <c r="I30" s="11" t="e">
        <f>SUM(I27:I29)</f>
        <v>#VALUE!</v>
      </c>
      <c r="J30" s="11" t="e">
        <f>SUM(J27:J29)</f>
        <v>#VALUE!</v>
      </c>
      <c r="K30" s="15"/>
      <c r="L30" s="15"/>
      <c r="M30" s="11" t="e">
        <f>SUM(M27:M29)</f>
        <v>#VALUE!</v>
      </c>
      <c r="N30" s="11">
        <f>SUM(N27:N29)</f>
        <v>0</v>
      </c>
      <c r="O30" s="11" t="e">
        <f>SUM(O27:O29)</f>
        <v>#VALUE!</v>
      </c>
      <c r="P30" s="11" t="e">
        <f>ROUND(SUM(P27:P29),2)</f>
        <v>#VALUE!</v>
      </c>
      <c r="Q30" s="11" t="e">
        <f>SUM(Q27:Q29)</f>
        <v>#VALUE!</v>
      </c>
      <c r="R30" s="17"/>
    </row>
    <row r="31" ht="33" spans="1:18">
      <c r="A31" s="3" t="s">
        <v>186</v>
      </c>
      <c r="B31" s="3" t="s">
        <v>60</v>
      </c>
      <c r="C31" s="4" t="s">
        <v>38</v>
      </c>
      <c r="D31" s="12" t="s">
        <v>30</v>
      </c>
      <c r="E31" s="6" t="n">
        <v>0.0</v>
      </c>
      <c r="F31" s="6" t="n">
        <v>0.0</v>
      </c>
      <c r="G31" s="5">
        <v>0.88</v>
      </c>
      <c r="H31" s="7" t="e">
        <f>E31*G31</f>
        <v>#VALUE!</v>
      </c>
      <c r="I31" s="7" t="e">
        <f>F31*G31</f>
        <v>#VALUE!</v>
      </c>
      <c r="J31" s="7" t="e">
        <f>H31+I31</f>
        <v>#VALUE!</v>
      </c>
      <c r="K31" s="13" t="n">
        <v>0.0</v>
      </c>
      <c r="L31" s="14">
        <f>ROUND(IF(K31&lt;60,0,IF(K31&gt;=95,1,(0.6+(K31-60)/35*0.4))),4)</f>
        <v>1</v>
      </c>
      <c r="M31" s="7" t="e">
        <f>J31*L31*90%</f>
        <v>#VALUE!</v>
      </c>
      <c r="N31" s="6" t="n">
        <v>0.0</v>
      </c>
      <c r="O31" s="7" t="e">
        <f>M31-N31</f>
        <v>#VALUE!</v>
      </c>
      <c r="P31" s="7" t="e">
        <f>J31*0.1</f>
        <v>#VALUE!</v>
      </c>
      <c r="Q31" s="7" t="e">
        <f>O31+P31</f>
        <v>#VALUE!</v>
      </c>
      <c r="R31" s="18" t="e">
        <f>K31*0.35+K32*0.6+K33*0.05</f>
        <v>#VALUE!</v>
      </c>
    </row>
    <row r="32" ht="16.5" spans="1:18">
      <c r="A32" s="3" t="s">
        <v>186</v>
      </c>
      <c r="B32" s="3"/>
      <c r="C32" s="4"/>
      <c r="D32" s="5" t="s">
        <v>35</v>
      </c>
      <c r="E32" s="6" t="n">
        <v>702675.6005291672</v>
      </c>
      <c r="F32" s="6" t="n">
        <v>762927.24</v>
      </c>
      <c r="G32" s="5">
        <v>0.88</v>
      </c>
      <c r="H32" s="7">
        <f>E32*G32</f>
        <v>0</v>
      </c>
      <c r="I32" s="7">
        <f>F32*G32</f>
        <v>0</v>
      </c>
      <c r="J32" s="6">
        <f>H32+I32</f>
        <v>0</v>
      </c>
      <c r="K32" s="13" t="n">
        <v>98.31761904761908</v>
      </c>
      <c r="L32" s="14">
        <f>ROUND(IF(K32&lt;60,0,IF(K32&gt;=95,1,(0.6+(K32-60)/35*0.4))),4)</f>
        <v>0</v>
      </c>
      <c r="M32" s="7">
        <f>J32*L32*90%</f>
        <v>0</v>
      </c>
      <c r="N32" s="6" t="n">
        <v>6000.0</v>
      </c>
      <c r="O32" s="7">
        <f>M32-N32</f>
        <v>0</v>
      </c>
      <c r="P32" s="7">
        <f>J32*0.1</f>
        <v>0</v>
      </c>
      <c r="Q32" s="6">
        <f>O32+P32</f>
        <v>0</v>
      </c>
      <c r="R32" s="16"/>
    </row>
    <row r="33" ht="16.5" spans="1:18">
      <c r="A33" s="3" t="s">
        <v>186</v>
      </c>
      <c r="B33" s="3"/>
      <c r="C33" s="4"/>
      <c r="D33" s="5" t="s">
        <v>36</v>
      </c>
      <c r="E33" s="6" t="n">
        <v>0.0</v>
      </c>
      <c r="F33" s="6" t="n">
        <v>0.0</v>
      </c>
      <c r="G33" s="5">
        <v>0.88</v>
      </c>
      <c r="H33" s="7">
        <f>E33*G33</f>
        <v>0</v>
      </c>
      <c r="I33" s="7">
        <f>F33*G33</f>
        <v>0</v>
      </c>
      <c r="J33" s="6">
        <f>H33+I33</f>
        <v>0</v>
      </c>
      <c r="K33" s="13" t="n">
        <v>87.89453561024271</v>
      </c>
      <c r="L33" s="14">
        <f>ROUND(IF(K33&lt;60,0,IF(K33&gt;=95,1,(0.6+(K33-60)/35*0.4))),4)</f>
        <v>0</v>
      </c>
      <c r="M33" s="7">
        <f>J33*L33*90%</f>
        <v>0</v>
      </c>
      <c r="N33" s="6" t="n">
        <v>0.0</v>
      </c>
      <c r="O33" s="7">
        <f>M33-N33</f>
        <v>0</v>
      </c>
      <c r="P33" s="7">
        <f>J33*0.1</f>
        <v>0</v>
      </c>
      <c r="Q33" s="6">
        <f>O33+P33</f>
        <v>0</v>
      </c>
      <c r="R33" s="16"/>
    </row>
    <row r="34" ht="16.5" spans="1:18">
      <c r="A34" s="8"/>
      <c r="B34" s="8"/>
      <c r="C34" s="9"/>
      <c r="D34" s="10" t="s">
        <v>27</v>
      </c>
      <c r="E34" s="11">
        <f>SUM(E31:E33)</f>
        <v>0</v>
      </c>
      <c r="F34" s="11">
        <f>SUM(F31:F33)</f>
        <v>0</v>
      </c>
      <c r="G34" s="10"/>
      <c r="H34" s="11" t="e">
        <f>SUM(H31:H33)</f>
        <v>#VALUE!</v>
      </c>
      <c r="I34" s="11" t="e">
        <f>SUM(I31:I33)</f>
        <v>#VALUE!</v>
      </c>
      <c r="J34" s="11" t="e">
        <f>SUM(J31:J33)</f>
        <v>#VALUE!</v>
      </c>
      <c r="K34" s="15"/>
      <c r="L34" s="15"/>
      <c r="M34" s="11" t="e">
        <f>SUM(M31:M33)</f>
        <v>#VALUE!</v>
      </c>
      <c r="N34" s="11">
        <f>SUM(N31:N33)</f>
        <v>0</v>
      </c>
      <c r="O34" s="11" t="e">
        <f>SUM(O31:O33)</f>
        <v>#VALUE!</v>
      </c>
      <c r="P34" s="11" t="e">
        <f>ROUND(SUM(P31:P33),2)</f>
        <v>#VALUE!</v>
      </c>
      <c r="Q34" s="11" t="e">
        <f>SUM(Q31:Q33)</f>
        <v>#VALUE!</v>
      </c>
      <c r="R34" s="17"/>
    </row>
    <row r="35" ht="33" spans="1:18">
      <c r="A35" s="3" t="s">
        <v>186</v>
      </c>
      <c r="B35" s="3" t="s">
        <v>76</v>
      </c>
      <c r="C35" s="4" t="s">
        <v>20</v>
      </c>
      <c r="D35" s="5" t="s">
        <v>21</v>
      </c>
      <c r="E35" s="6" t="n">
        <v>697172.4750000001</v>
      </c>
      <c r="F35" s="6" t="n">
        <v>254956.6</v>
      </c>
      <c r="G35" s="5">
        <v>0.88</v>
      </c>
      <c r="H35" s="7" t="e">
        <f>E35*G35</f>
        <v>#VALUE!</v>
      </c>
      <c r="I35" s="7" t="e">
        <f>F35*G35</f>
        <v>#VALUE!</v>
      </c>
      <c r="J35" s="6" t="e">
        <f>H35+I35</f>
        <v>#VALUE!</v>
      </c>
      <c r="K35" s="13" t="n">
        <v>96.52971446746636</v>
      </c>
      <c r="L35" s="14">
        <f>ROUND(IF(K35&lt;60,0,IF(K35&gt;=95,1,(0.6+(K35-60)/35*0.4))),4)</f>
        <v>1</v>
      </c>
      <c r="M35" s="7" t="e">
        <f>J35*L35*90%</f>
        <v>#VALUE!</v>
      </c>
      <c r="N35" s="6" t="n">
        <v>0.0</v>
      </c>
      <c r="O35" s="7" t="e">
        <f>M35-N35</f>
        <v>#VALUE!</v>
      </c>
      <c r="P35" s="7" t="e">
        <f>J35*0.1</f>
        <v>#VALUE!</v>
      </c>
      <c r="Q35" s="6" t="e">
        <f>O35+P35</f>
        <v>#VALUE!</v>
      </c>
      <c r="R35" s="16" t="e">
        <f>K35*0.25+K36*0.75</f>
        <v>#VALUE!</v>
      </c>
    </row>
    <row r="36" ht="16.5" spans="1:18">
      <c r="A36" s="3" t="s">
        <v>186</v>
      </c>
      <c r="B36" s="3"/>
      <c r="C36" s="4"/>
      <c r="D36" s="5" t="s">
        <v>26</v>
      </c>
      <c r="E36" s="6" t="n">
        <v>2176089.21666667</v>
      </c>
      <c r="F36" s="6" t="n">
        <v>1459921.4</v>
      </c>
      <c r="G36" s="5">
        <v>0.88</v>
      </c>
      <c r="H36" s="7">
        <f>E36*G36</f>
        <v>0</v>
      </c>
      <c r="I36" s="7">
        <f>F36*G36</f>
        <v>0</v>
      </c>
      <c r="J36" s="6">
        <f>H36+I36</f>
        <v>0</v>
      </c>
      <c r="K36" s="13" t="n">
        <v>88.85167654796106</v>
      </c>
      <c r="L36" s="14">
        <f>ROUND(IF(K36&lt;60,0,IF(K36&gt;=95,1,(0.6+(K36-60)/35*0.4))),4)</f>
        <v>0</v>
      </c>
      <c r="M36" s="7">
        <f>J36*L36*90%</f>
        <v>0</v>
      </c>
      <c r="N36" s="6" t="n">
        <v>55081.4</v>
      </c>
      <c r="O36" s="7">
        <f>M36-N36</f>
        <v>0</v>
      </c>
      <c r="P36" s="7">
        <f>J36*0.1</f>
        <v>0</v>
      </c>
      <c r="Q36" s="6">
        <f>O36+P36</f>
        <v>0</v>
      </c>
      <c r="R36" s="16"/>
    </row>
    <row r="37" ht="16.5" spans="1:18">
      <c r="A37" s="8"/>
      <c r="B37" s="8"/>
      <c r="C37" s="9"/>
      <c r="D37" s="10" t="s">
        <v>27</v>
      </c>
      <c r="E37" s="11">
        <f>SUM(E35:E36)</f>
        <v>0</v>
      </c>
      <c r="F37" s="11">
        <f>SUM(F35:F36)</f>
        <v>0</v>
      </c>
      <c r="G37" s="10"/>
      <c r="H37" s="11" t="e">
        <f>SUM(H35:H36)</f>
        <v>#VALUE!</v>
      </c>
      <c r="I37" s="11" t="e">
        <f>SUM(I35:I36)</f>
        <v>#VALUE!</v>
      </c>
      <c r="J37" s="11" t="e">
        <f>SUM(J35:J36)</f>
        <v>#VALUE!</v>
      </c>
      <c r="K37" s="15"/>
      <c r="L37" s="15"/>
      <c r="M37" s="11" t="e">
        <f>SUM(M35:M36)</f>
        <v>#VALUE!</v>
      </c>
      <c r="N37" s="11">
        <f>SUM(N35:N36)</f>
        <v>0</v>
      </c>
      <c r="O37" s="11" t="e">
        <f>SUM(O35:O36)</f>
        <v>#VALUE!</v>
      </c>
      <c r="P37" s="11" t="e">
        <f>ROUND(SUM(P35:P36),2)</f>
        <v>#VALUE!</v>
      </c>
      <c r="Q37" s="11" t="e">
        <f>SUM(Q35:Q36)</f>
        <v>#VALUE!</v>
      </c>
      <c r="R37" s="17"/>
    </row>
    <row r="38" ht="33" spans="1:18">
      <c r="A38" s="3" t="s">
        <v>186</v>
      </c>
      <c r="B38" s="3" t="s">
        <v>76</v>
      </c>
      <c r="C38" s="4" t="s">
        <v>82</v>
      </c>
      <c r="D38" s="12" t="s">
        <v>30</v>
      </c>
      <c r="E38" s="6" t="n">
        <v>188373.30000000002</v>
      </c>
      <c r="F38" s="6" t="n">
        <v>82873.0</v>
      </c>
      <c r="G38" s="5">
        <v>0.88</v>
      </c>
      <c r="H38" s="7" t="e">
        <f>E38*G38</f>
        <v>#VALUE!</v>
      </c>
      <c r="I38" s="7" t="e">
        <f>F38*G38</f>
        <v>#VALUE!</v>
      </c>
      <c r="J38" s="7" t="e">
        <f>H38+I38</f>
        <v>#VALUE!</v>
      </c>
      <c r="K38" s="13" t="n">
        <v>90.64795978576616</v>
      </c>
      <c r="L38" s="14">
        <f>ROUND(IF(K38&lt;60,0,IF(K38&gt;=95,1,(0.6+(K38-60)/35*0.4))),4)</f>
        <v>1</v>
      </c>
      <c r="M38" s="7" t="e">
        <f>J38*L38*90%</f>
        <v>#VALUE!</v>
      </c>
      <c r="N38" s="6" t="n">
        <v>0.0</v>
      </c>
      <c r="O38" s="7" t="e">
        <f>M38-N38</f>
        <v>#VALUE!</v>
      </c>
      <c r="P38" s="7" t="e">
        <f>J38*0.1</f>
        <v>#VALUE!</v>
      </c>
      <c r="Q38" s="7" t="e">
        <f>O38+P38</f>
        <v>#VALUE!</v>
      </c>
      <c r="R38" s="18" t="e">
        <f>K38*0.35+K39*0.6+K40*0.05</f>
        <v>#VALUE!</v>
      </c>
    </row>
    <row r="39" ht="16.5" spans="1:18">
      <c r="A39" s="3" t="s">
        <v>186</v>
      </c>
      <c r="B39" s="3"/>
      <c r="C39" s="4"/>
      <c r="D39" s="5" t="s">
        <v>35</v>
      </c>
      <c r="E39" s="6" t="n">
        <v>375555.74473949964</v>
      </c>
      <c r="F39" s="6" t="n">
        <v>24708.0</v>
      </c>
      <c r="G39" s="5">
        <v>0.88</v>
      </c>
      <c r="H39" s="7">
        <f>E39*G39</f>
        <v>0</v>
      </c>
      <c r="I39" s="7">
        <f>F39*G39</f>
        <v>0</v>
      </c>
      <c r="J39" s="6">
        <f>H39+I39</f>
        <v>0</v>
      </c>
      <c r="K39" s="13" t="n">
        <v>95.62817528735633</v>
      </c>
      <c r="L39" s="14">
        <f>ROUND(IF(K39&lt;60,0,IF(K39&gt;=95,1,(0.6+(K39-60)/35*0.4))),4)</f>
        <v>0</v>
      </c>
      <c r="M39" s="7">
        <f>J39*L39*90%</f>
        <v>0</v>
      </c>
      <c r="N39" s="6" t="n">
        <v>1500.0</v>
      </c>
      <c r="O39" s="7">
        <f>M39-N39</f>
        <v>0</v>
      </c>
      <c r="P39" s="7">
        <f>J39*0.1</f>
        <v>0</v>
      </c>
      <c r="Q39" s="6">
        <f>O39+P39</f>
        <v>0</v>
      </c>
      <c r="R39" s="16"/>
    </row>
    <row r="40" ht="16.5" spans="1:18">
      <c r="A40" s="3" t="s">
        <v>186</v>
      </c>
      <c r="B40" s="3"/>
      <c r="C40" s="4"/>
      <c r="D40" s="5" t="s">
        <v>36</v>
      </c>
      <c r="E40" s="6" t="n">
        <v>10763.916666666666</v>
      </c>
      <c r="F40" s="6" t="n">
        <v>2125.0</v>
      </c>
      <c r="G40" s="5">
        <v>0.88</v>
      </c>
      <c r="H40" s="7">
        <f>E40*G40</f>
        <v>0</v>
      </c>
      <c r="I40" s="7">
        <f>F40*G40</f>
        <v>0</v>
      </c>
      <c r="J40" s="6">
        <f>H40+I40</f>
        <v>0</v>
      </c>
      <c r="K40" s="13" t="n">
        <v>91.02295978576616</v>
      </c>
      <c r="L40" s="14">
        <f>ROUND(IF(K40&lt;60,0,IF(K40&gt;=95,1,(0.6+(K40-60)/35*0.4))),4)</f>
        <v>0</v>
      </c>
      <c r="M40" s="7">
        <f>J40*L40*90%</f>
        <v>0</v>
      </c>
      <c r="N40" s="6" t="n">
        <v>0.0</v>
      </c>
      <c r="O40" s="7">
        <f>M40-N40</f>
        <v>0</v>
      </c>
      <c r="P40" s="7">
        <f>J40*0.1</f>
        <v>0</v>
      </c>
      <c r="Q40" s="6">
        <f>O40+P40</f>
        <v>0</v>
      </c>
      <c r="R40" s="16"/>
    </row>
    <row r="41" ht="16.5" spans="1:18">
      <c r="A41" s="8"/>
      <c r="B41" s="8"/>
      <c r="C41" s="9"/>
      <c r="D41" s="10" t="s">
        <v>27</v>
      </c>
      <c r="E41" s="11">
        <f>SUM(E38:E40)</f>
        <v>0</v>
      </c>
      <c r="F41" s="11">
        <f>SUM(F38:F40)</f>
        <v>0</v>
      </c>
      <c r="G41" s="10"/>
      <c r="H41" s="11" t="e">
        <f>SUM(H38:H40)</f>
        <v>#VALUE!</v>
      </c>
      <c r="I41" s="11" t="e">
        <f>SUM(I38:I40)</f>
        <v>#VALUE!</v>
      </c>
      <c r="J41" s="11" t="e">
        <f>SUM(J38:J40)</f>
        <v>#VALUE!</v>
      </c>
      <c r="K41" s="15"/>
      <c r="L41" s="15"/>
      <c r="M41" s="11" t="e">
        <f>SUM(M38:M40)</f>
        <v>#VALUE!</v>
      </c>
      <c r="N41" s="11">
        <f>SUM(N38:N40)</f>
        <v>0</v>
      </c>
      <c r="O41" s="11" t="e">
        <f>SUM(O38:O40)</f>
        <v>#VALUE!</v>
      </c>
      <c r="P41" s="11" t="e">
        <f>ROUND(SUM(P38:P40),2)</f>
        <v>#VALUE!</v>
      </c>
      <c r="Q41" s="11" t="e">
        <f>SUM(Q38:Q40)</f>
        <v>#VALUE!</v>
      </c>
      <c r="R41" s="17"/>
    </row>
    <row r="42" ht="33" spans="1:18">
      <c r="A42" s="3" t="s">
        <v>186</v>
      </c>
      <c r="B42" s="3" t="s">
        <v>76</v>
      </c>
      <c r="C42" s="4" t="s">
        <v>38</v>
      </c>
      <c r="D42" s="12" t="s">
        <v>30</v>
      </c>
      <c r="E42" s="6" t="n">
        <v>295712.9333333333</v>
      </c>
      <c r="F42" s="6" t="n">
        <v>138119.0</v>
      </c>
      <c r="G42" s="5">
        <v>0.88</v>
      </c>
      <c r="H42" s="7" t="e">
        <f>E42*G42</f>
        <v>#VALUE!</v>
      </c>
      <c r="I42" s="7" t="e">
        <f>F42*G42</f>
        <v>#VALUE!</v>
      </c>
      <c r="J42" s="7" t="e">
        <f>H42+I42</f>
        <v>#VALUE!</v>
      </c>
      <c r="K42" s="13" t="n">
        <v>90.12483309119214</v>
      </c>
      <c r="L42" s="14">
        <f>ROUND(IF(K42&lt;60,0,IF(K42&gt;=95,1,(0.6+(K42-60)/35*0.4))),4)</f>
        <v>1</v>
      </c>
      <c r="M42" s="7" t="e">
        <f>J42*L42*90%</f>
        <v>#VALUE!</v>
      </c>
      <c r="N42" s="6" t="n">
        <v>0.0</v>
      </c>
      <c r="O42" s="7" t="e">
        <f>M42-N42</f>
        <v>#VALUE!</v>
      </c>
      <c r="P42" s="7" t="e">
        <f>J42*0.1</f>
        <v>#VALUE!</v>
      </c>
      <c r="Q42" s="7" t="e">
        <f>O42+P42</f>
        <v>#VALUE!</v>
      </c>
      <c r="R42" s="18" t="e">
        <f>K42*0.35+K43*0.6+K44*0.05</f>
        <v>#VALUE!</v>
      </c>
    </row>
    <row r="43" ht="16.5" spans="1:18">
      <c r="A43" s="3" t="s">
        <v>186</v>
      </c>
      <c r="B43" s="3"/>
      <c r="C43" s="4"/>
      <c r="D43" s="5" t="s">
        <v>35</v>
      </c>
      <c r="E43" s="6" t="n">
        <v>569157.5594569995</v>
      </c>
      <c r="F43" s="6" t="n">
        <v>30775.84</v>
      </c>
      <c r="G43" s="5">
        <v>0.88</v>
      </c>
      <c r="H43" s="7">
        <f>E43*G43</f>
        <v>0</v>
      </c>
      <c r="I43" s="7">
        <f>F43*G43</f>
        <v>0</v>
      </c>
      <c r="J43" s="6">
        <f>H43+I43</f>
        <v>0</v>
      </c>
      <c r="K43" s="13" t="n">
        <v>96.23732963875207</v>
      </c>
      <c r="L43" s="14">
        <f>ROUND(IF(K43&lt;60,0,IF(K43&gt;=95,1,(0.6+(K43-60)/35*0.4))),4)</f>
        <v>0</v>
      </c>
      <c r="M43" s="7">
        <f>J43*L43*90%</f>
        <v>0</v>
      </c>
      <c r="N43" s="6" t="n">
        <v>8500.0</v>
      </c>
      <c r="O43" s="7">
        <f>M43-N43</f>
        <v>0</v>
      </c>
      <c r="P43" s="7">
        <f>J43*0.1</f>
        <v>0</v>
      </c>
      <c r="Q43" s="6">
        <f>O43+P43</f>
        <v>0</v>
      </c>
      <c r="R43" s="16"/>
    </row>
    <row r="44" ht="16.5" spans="1:18">
      <c r="A44" s="3" t="s">
        <v>186</v>
      </c>
      <c r="B44" s="3"/>
      <c r="C44" s="4"/>
      <c r="D44" s="5" t="s">
        <v>36</v>
      </c>
      <c r="E44" s="6" t="n">
        <v>64479.666666666664</v>
      </c>
      <c r="F44" s="6" t="n">
        <v>6754.0</v>
      </c>
      <c r="G44" s="5">
        <v>0.88</v>
      </c>
      <c r="H44" s="7">
        <f>E44*G44</f>
        <v>0</v>
      </c>
      <c r="I44" s="7">
        <f>F44*G44</f>
        <v>0</v>
      </c>
      <c r="J44" s="6">
        <f>H44+I44</f>
        <v>0</v>
      </c>
      <c r="K44" s="13" t="n">
        <v>90.04725570032909</v>
      </c>
      <c r="L44" s="14">
        <f>ROUND(IF(K44&lt;60,0,IF(K44&gt;=95,1,(0.6+(K44-60)/35*0.4))),4)</f>
        <v>0</v>
      </c>
      <c r="M44" s="7">
        <f>J44*L44*90%</f>
        <v>0</v>
      </c>
      <c r="N44" s="6" t="n">
        <v>0.0</v>
      </c>
      <c r="O44" s="7">
        <f>M44-N44</f>
        <v>0</v>
      </c>
      <c r="P44" s="7">
        <f>J44*0.1</f>
        <v>0</v>
      </c>
      <c r="Q44" s="6">
        <f>O44+P44</f>
        <v>0</v>
      </c>
      <c r="R44" s="16"/>
    </row>
    <row r="45" ht="16.5" spans="1:18">
      <c r="A45" s="8"/>
      <c r="B45" s="8"/>
      <c r="C45" s="9"/>
      <c r="D45" s="10" t="s">
        <v>27</v>
      </c>
      <c r="E45" s="11">
        <f>SUM(E42:E44)</f>
        <v>0</v>
      </c>
      <c r="F45" s="11">
        <f>SUM(F42:F44)</f>
        <v>0</v>
      </c>
      <c r="G45" s="10"/>
      <c r="H45" s="11" t="e">
        <f>SUM(H42:H44)</f>
        <v>#VALUE!</v>
      </c>
      <c r="I45" s="11" t="e">
        <f>SUM(I42:I44)</f>
        <v>#VALUE!</v>
      </c>
      <c r="J45" s="11" t="e">
        <f>SUM(J42:J44)</f>
        <v>#VALUE!</v>
      </c>
      <c r="K45" s="15"/>
      <c r="L45" s="15"/>
      <c r="M45" s="11" t="e">
        <f>SUM(M42:M44)</f>
        <v>#VALUE!</v>
      </c>
      <c r="N45" s="11">
        <f>SUM(N42:N44)</f>
        <v>0</v>
      </c>
      <c r="O45" s="11" t="e">
        <f>SUM(O42:O44)</f>
        <v>#VALUE!</v>
      </c>
      <c r="P45" s="11" t="e">
        <f>ROUND(SUM(P42:P44),2)</f>
        <v>#VALUE!</v>
      </c>
      <c r="Q45" s="11" t="e">
        <f>SUM(Q42:Q44)</f>
        <v>#VALUE!</v>
      </c>
      <c r="R45" s="17"/>
    </row>
    <row r="46" ht="33" spans="1:18">
      <c r="A46" s="3" t="s">
        <v>186</v>
      </c>
      <c r="B46" s="3" t="s">
        <v>93</v>
      </c>
      <c r="C46" s="4" t="s">
        <v>20</v>
      </c>
      <c r="D46" s="5" t="s">
        <v>21</v>
      </c>
      <c r="E46" s="6" t="n">
        <v>812630.7000000002</v>
      </c>
      <c r="F46" s="6" t="n">
        <v>157297.2</v>
      </c>
      <c r="G46" s="5">
        <v>0.88</v>
      </c>
      <c r="H46" s="7" t="e">
        <f t="shared" ref="H46:H51" si="0">E46*G46</f>
        <v>#VALUE!</v>
      </c>
      <c r="I46" s="7" t="e">
        <f t="shared" ref="I46:I51" si="1">F46*G46</f>
        <v>#VALUE!</v>
      </c>
      <c r="J46" s="6" t="e">
        <f t="shared" ref="J46:J51" si="2">H46+I46</f>
        <v>#VALUE!</v>
      </c>
      <c r="K46" s="13" t="n">
        <v>96.27604617604617</v>
      </c>
      <c r="L46" s="14">
        <f t="shared" ref="L46:L51" si="3">ROUND(IF(K46&lt;60,0,IF(K46&gt;=95,1,(0.6+(K46-60)/35*0.4))),4)</f>
        <v>1</v>
      </c>
      <c r="M46" s="7" t="e">
        <f t="shared" ref="M46:M51" si="4">J46*L46*90%</f>
        <v>#VALUE!</v>
      </c>
      <c r="N46" s="6" t="n">
        <v>0.0</v>
      </c>
      <c r="O46" s="7" t="e">
        <f t="shared" ref="O46:O51" si="5">M46-N46</f>
        <v>#VALUE!</v>
      </c>
      <c r="P46" s="7" t="e">
        <f t="shared" ref="P46:P51" si="6">J46*0.1</f>
        <v>#VALUE!</v>
      </c>
      <c r="Q46" s="6" t="e">
        <f t="shared" ref="Q46:Q51" si="7">O46+P46</f>
        <v>#VALUE!</v>
      </c>
      <c r="R46" s="16" t="e">
        <f>K46*0.25+K47*0.75</f>
        <v>#VALUE!</v>
      </c>
    </row>
    <row r="47" ht="16.5" spans="1:18">
      <c r="A47" s="3" t="s">
        <v>186</v>
      </c>
      <c r="B47" s="3"/>
      <c r="C47" s="4"/>
      <c r="D47" s="5" t="s">
        <v>26</v>
      </c>
      <c r="E47" s="6" t="n">
        <v>3505436.66666667</v>
      </c>
      <c r="F47" s="6" t="n">
        <v>1493397.8</v>
      </c>
      <c r="G47" s="5">
        <v>0.88</v>
      </c>
      <c r="H47" s="7">
        <f t="shared" si="0"/>
        <v>0</v>
      </c>
      <c r="I47" s="7">
        <f t="shared" si="1"/>
        <v>0</v>
      </c>
      <c r="J47" s="6">
        <f t="shared" si="2"/>
        <v>0</v>
      </c>
      <c r="K47" s="13" t="n">
        <v>87.29592736193224</v>
      </c>
      <c r="L47" s="14">
        <f t="shared" si="3"/>
        <v>0</v>
      </c>
      <c r="M47" s="7">
        <f t="shared" si="4"/>
        <v>0</v>
      </c>
      <c r="N47" s="6" t="n">
        <v>0.0</v>
      </c>
      <c r="O47" s="7">
        <f t="shared" si="5"/>
        <v>0</v>
      </c>
      <c r="P47" s="7">
        <f t="shared" si="6"/>
        <v>0</v>
      </c>
      <c r="Q47" s="6">
        <f t="shared" si="7"/>
        <v>0</v>
      </c>
      <c r="R47" s="16"/>
    </row>
    <row r="48" ht="16.5" spans="1:18">
      <c r="A48" s="8"/>
      <c r="B48" s="8"/>
      <c r="C48" s="9"/>
      <c r="D48" s="10" t="s">
        <v>27</v>
      </c>
      <c r="E48" s="11">
        <f>SUM(E46:E47)</f>
        <v>0</v>
      </c>
      <c r="F48" s="11">
        <f>SUM(F46:F47)</f>
        <v>0</v>
      </c>
      <c r="G48" s="10"/>
      <c r="H48" s="11" t="e">
        <f>SUM(H46:H47)</f>
        <v>#VALUE!</v>
      </c>
      <c r="I48" s="11" t="e">
        <f>SUM(I46:I47)</f>
        <v>#VALUE!</v>
      </c>
      <c r="J48" s="11" t="e">
        <f>SUM(J46:J47)</f>
        <v>#VALUE!</v>
      </c>
      <c r="K48" s="15"/>
      <c r="L48" s="15"/>
      <c r="M48" s="11" t="e">
        <f>SUM(M46:M47)</f>
        <v>#VALUE!</v>
      </c>
      <c r="N48" s="11">
        <f>SUM(N46:N47)</f>
        <v>0</v>
      </c>
      <c r="O48" s="11" t="e">
        <f>SUM(O46:O47)</f>
        <v>#VALUE!</v>
      </c>
      <c r="P48" s="11" t="e">
        <f>ROUND(SUM(P46:P47),2)</f>
        <v>#VALUE!</v>
      </c>
      <c r="Q48" s="11" t="e">
        <f>SUM(Q46:Q47)</f>
        <v>#VALUE!</v>
      </c>
      <c r="R48" s="17"/>
    </row>
    <row r="49" ht="33" spans="1:18">
      <c r="A49" s="3" t="s">
        <v>186</v>
      </c>
      <c r="B49" s="3" t="s">
        <v>93</v>
      </c>
      <c r="C49" s="4" t="s">
        <v>82</v>
      </c>
      <c r="D49" s="12" t="s">
        <v>30</v>
      </c>
      <c r="E49" s="6" t="n">
        <v>0.0</v>
      </c>
      <c r="F49" s="6" t="n">
        <v>0.0</v>
      </c>
      <c r="G49" s="5">
        <v>0.88</v>
      </c>
      <c r="H49" s="7" t="e">
        <f t="shared" si="0"/>
        <v>#VALUE!</v>
      </c>
      <c r="I49" s="7" t="e">
        <f t="shared" si="1"/>
        <v>#VALUE!</v>
      </c>
      <c r="J49" s="7" t="e">
        <f t="shared" si="2"/>
        <v>#VALUE!</v>
      </c>
      <c r="K49" s="13" t="n">
        <v>90.60033915422736</v>
      </c>
      <c r="L49" s="14">
        <f t="shared" si="3"/>
        <v>1</v>
      </c>
      <c r="M49" s="7" t="e">
        <f t="shared" si="4"/>
        <v>#VALUE!</v>
      </c>
      <c r="N49" s="6" t="n">
        <v>0.0</v>
      </c>
      <c r="O49" s="7" t="e">
        <f t="shared" si="5"/>
        <v>#VALUE!</v>
      </c>
      <c r="P49" s="7" t="e">
        <f t="shared" si="6"/>
        <v>#VALUE!</v>
      </c>
      <c r="Q49" s="7" t="e">
        <f t="shared" si="7"/>
        <v>#VALUE!</v>
      </c>
      <c r="R49" s="18" t="e">
        <f>K49*0.35+K50*0.6+K51*0.05</f>
        <v>#VALUE!</v>
      </c>
    </row>
    <row r="50" ht="16.5" spans="1:18">
      <c r="A50" s="3" t="s">
        <v>186</v>
      </c>
      <c r="B50" s="3"/>
      <c r="C50" s="4"/>
      <c r="D50" s="5" t="s">
        <v>35</v>
      </c>
      <c r="E50" s="6" t="n">
        <v>234550.2397466645</v>
      </c>
      <c r="F50" s="6" t="n">
        <v>120604.68</v>
      </c>
      <c r="G50" s="5">
        <v>0.88</v>
      </c>
      <c r="H50" s="7">
        <f t="shared" si="0"/>
        <v>0</v>
      </c>
      <c r="I50" s="7">
        <f t="shared" si="1"/>
        <v>0</v>
      </c>
      <c r="J50" s="6">
        <f t="shared" si="2"/>
        <v>0</v>
      </c>
      <c r="K50" s="13" t="n">
        <v>94.96941188442048</v>
      </c>
      <c r="L50" s="14">
        <f t="shared" si="3"/>
        <v>0</v>
      </c>
      <c r="M50" s="7">
        <f t="shared" si="4"/>
        <v>0</v>
      </c>
      <c r="N50" s="6" t="n">
        <v>4000.0</v>
      </c>
      <c r="O50" s="7">
        <f t="shared" si="5"/>
        <v>0</v>
      </c>
      <c r="P50" s="7">
        <f t="shared" si="6"/>
        <v>0</v>
      </c>
      <c r="Q50" s="6">
        <f t="shared" si="7"/>
        <v>0</v>
      </c>
      <c r="R50" s="16"/>
    </row>
    <row r="51" ht="16.5" spans="1:18">
      <c r="A51" s="3" t="s">
        <v>186</v>
      </c>
      <c r="B51" s="3"/>
      <c r="C51" s="4"/>
      <c r="D51" s="5" t="s">
        <v>36</v>
      </c>
      <c r="E51" s="6" t="n">
        <v>24953.5</v>
      </c>
      <c r="F51" s="6" t="n">
        <v>0.0</v>
      </c>
      <c r="G51" s="5">
        <v>0.88</v>
      </c>
      <c r="H51" s="7">
        <f t="shared" si="0"/>
        <v>0</v>
      </c>
      <c r="I51" s="7">
        <f t="shared" si="1"/>
        <v>0</v>
      </c>
      <c r="J51" s="6">
        <f t="shared" si="2"/>
        <v>0</v>
      </c>
      <c r="K51" s="13" t="n">
        <v>90.21879267986839</v>
      </c>
      <c r="L51" s="14">
        <f t="shared" si="3"/>
        <v>0</v>
      </c>
      <c r="M51" s="7">
        <f t="shared" si="4"/>
        <v>0</v>
      </c>
      <c r="N51" s="6" t="n">
        <v>0.0</v>
      </c>
      <c r="O51" s="7">
        <f t="shared" si="5"/>
        <v>0</v>
      </c>
      <c r="P51" s="7">
        <f t="shared" si="6"/>
        <v>0</v>
      </c>
      <c r="Q51" s="6">
        <f t="shared" si="7"/>
        <v>0</v>
      </c>
      <c r="R51" s="16"/>
    </row>
    <row r="52" ht="16.5" spans="1:18">
      <c r="A52" s="8"/>
      <c r="B52" s="8"/>
      <c r="C52" s="9"/>
      <c r="D52" s="10" t="s">
        <v>27</v>
      </c>
      <c r="E52" s="11">
        <f>SUM(E49:E51)</f>
        <v>0</v>
      </c>
      <c r="F52" s="11">
        <f>SUM(F49:F51)</f>
        <v>0</v>
      </c>
      <c r="G52" s="10"/>
      <c r="H52" s="11" t="e">
        <f>SUM(H49:H51)</f>
        <v>#VALUE!</v>
      </c>
      <c r="I52" s="11" t="e">
        <f>SUM(I49:I51)</f>
        <v>#VALUE!</v>
      </c>
      <c r="J52" s="11" t="e">
        <f>SUM(J49:J51)</f>
        <v>#VALUE!</v>
      </c>
      <c r="K52" s="15"/>
      <c r="L52" s="15"/>
      <c r="M52" s="11" t="e">
        <f>SUM(M49:M51)</f>
        <v>#VALUE!</v>
      </c>
      <c r="N52" s="11">
        <f>SUM(N49:N51)</f>
        <v>0</v>
      </c>
      <c r="O52" s="11" t="e">
        <f>SUM(O49:O51)</f>
        <v>#VALUE!</v>
      </c>
      <c r="P52" s="11" t="e">
        <f>ROUND(SUM(P49:P51),2)</f>
        <v>#VALUE!</v>
      </c>
      <c r="Q52" s="11" t="e">
        <f>SUM(Q49:Q51)</f>
        <v>#VALUE!</v>
      </c>
      <c r="R52" s="17"/>
    </row>
    <row r="53" ht="33" spans="1:18">
      <c r="A53" s="3" t="s">
        <v>186</v>
      </c>
      <c r="B53" s="3" t="s">
        <v>93</v>
      </c>
      <c r="C53" s="4" t="s">
        <v>104</v>
      </c>
      <c r="D53" s="12" t="s">
        <v>30</v>
      </c>
      <c r="E53" s="6" t="n">
        <v>0.0</v>
      </c>
      <c r="F53" s="6" t="n">
        <v>0.0</v>
      </c>
      <c r="G53" s="5">
        <v>0.88</v>
      </c>
      <c r="H53" s="7" t="e">
        <f>E53*G53</f>
        <v>#VALUE!</v>
      </c>
      <c r="I53" s="7" t="e">
        <f>F53*G53</f>
        <v>#VALUE!</v>
      </c>
      <c r="J53" s="7" t="e">
        <f>H53+I53</f>
        <v>#VALUE!</v>
      </c>
      <c r="K53" s="13" t="n">
        <v>88.0853089428467</v>
      </c>
      <c r="L53" s="14">
        <f>ROUND(IF(K53&lt;60,0,IF(K53&gt;=95,1,(0.6+(K53-60)/35*0.4))),4)</f>
        <v>1</v>
      </c>
      <c r="M53" s="7" t="e">
        <f>J53*L53*90%</f>
        <v>#VALUE!</v>
      </c>
      <c r="N53" s="6" t="n">
        <v>0.0</v>
      </c>
      <c r="O53" s="7" t="e">
        <f>M53-N53</f>
        <v>#VALUE!</v>
      </c>
      <c r="P53" s="7" t="e">
        <f>J53*0.1</f>
        <v>#VALUE!</v>
      </c>
      <c r="Q53" s="7" t="e">
        <f>O53+P53</f>
        <v>#VALUE!</v>
      </c>
      <c r="R53" s="18" t="e">
        <f>K53*0.35+K54*0.6+K55*0.05</f>
        <v>#VALUE!</v>
      </c>
    </row>
    <row r="54" ht="16.5" spans="1:18">
      <c r="A54" s="3" t="s">
        <v>186</v>
      </c>
      <c r="B54" s="3"/>
      <c r="C54" s="4"/>
      <c r="D54" s="5" t="s">
        <v>35</v>
      </c>
      <c r="E54" s="6" t="n">
        <v>695617.2101706674</v>
      </c>
      <c r="F54" s="6" t="n">
        <v>635975.08</v>
      </c>
      <c r="G54" s="5">
        <v>0.88</v>
      </c>
      <c r="H54" s="7">
        <f>E54*G54</f>
        <v>0</v>
      </c>
      <c r="I54" s="7">
        <f>F54*G54</f>
        <v>0</v>
      </c>
      <c r="J54" s="6">
        <f>H54+I54</f>
        <v>0</v>
      </c>
      <c r="K54" s="13" t="n">
        <v>96.55115322943826</v>
      </c>
      <c r="L54" s="14">
        <f>ROUND(IF(K54&lt;60,0,IF(K54&gt;=95,1,(0.6+(K54-60)/35*0.4))),4)</f>
        <v>0</v>
      </c>
      <c r="M54" s="7">
        <f>J54*L54*90%</f>
        <v>0</v>
      </c>
      <c r="N54" s="6" t="n">
        <v>7000.0</v>
      </c>
      <c r="O54" s="7">
        <f>M54-N54</f>
        <v>0</v>
      </c>
      <c r="P54" s="7">
        <f>J54*0.1</f>
        <v>0</v>
      </c>
      <c r="Q54" s="6">
        <f>O54+P54</f>
        <v>0</v>
      </c>
      <c r="R54" s="16"/>
    </row>
    <row r="55" ht="16.5" spans="1:18">
      <c r="A55" s="3" t="s">
        <v>186</v>
      </c>
      <c r="B55" s="3"/>
      <c r="C55" s="4"/>
      <c r="D55" s="5" t="s">
        <v>36</v>
      </c>
      <c r="E55" s="6" t="n">
        <v>96235.08333333333</v>
      </c>
      <c r="F55" s="6" t="n">
        <v>1070.0</v>
      </c>
      <c r="G55" s="5">
        <v>0.88</v>
      </c>
      <c r="H55" s="7">
        <f>E55*G55</f>
        <v>0</v>
      </c>
      <c r="I55" s="7">
        <f>F55*G55</f>
        <v>0</v>
      </c>
      <c r="J55" s="6">
        <f>H55+I55</f>
        <v>0</v>
      </c>
      <c r="K55" s="13" t="n">
        <v>82.57232140723418</v>
      </c>
      <c r="L55" s="14">
        <f>ROUND(IF(K55&lt;60,0,IF(K55&gt;=95,1,(0.6+(K55-60)/35*0.4))),4)</f>
        <v>0</v>
      </c>
      <c r="M55" s="7">
        <f>J55*L55*90%</f>
        <v>0</v>
      </c>
      <c r="N55" s="6" t="n">
        <v>0.0</v>
      </c>
      <c r="O55" s="7">
        <f>M55-N55</f>
        <v>0</v>
      </c>
      <c r="P55" s="7">
        <f>J55*0.1</f>
        <v>0</v>
      </c>
      <c r="Q55" s="6">
        <f>O55+P55</f>
        <v>0</v>
      </c>
      <c r="R55" s="16"/>
    </row>
    <row r="56" ht="16.5" spans="1:18">
      <c r="A56" s="8"/>
      <c r="B56" s="8"/>
      <c r="C56" s="9"/>
      <c r="D56" s="10" t="s">
        <v>27</v>
      </c>
      <c r="E56" s="11">
        <f>SUM(E53:E55)</f>
        <v>0</v>
      </c>
      <c r="F56" s="11">
        <f>SUM(F53:F55)</f>
        <v>0</v>
      </c>
      <c r="G56" s="10"/>
      <c r="H56" s="11" t="e">
        <f>SUM(H53:H55)</f>
        <v>#VALUE!</v>
      </c>
      <c r="I56" s="11" t="e">
        <f>SUM(I53:I55)</f>
        <v>#VALUE!</v>
      </c>
      <c r="J56" s="11" t="e">
        <f>SUM(J53:J55)</f>
        <v>#VALUE!</v>
      </c>
      <c r="K56" s="15"/>
      <c r="L56" s="15"/>
      <c r="M56" s="11" t="e">
        <f>SUM(M53:M55)</f>
        <v>#VALUE!</v>
      </c>
      <c r="N56" s="11">
        <f>SUM(N53:N55)</f>
        <v>0</v>
      </c>
      <c r="O56" s="11" t="e">
        <f>SUM(O53:O55)</f>
        <v>#VALUE!</v>
      </c>
      <c r="P56" s="11" t="e">
        <f>ROUND(SUM(P53:P55),2)</f>
        <v>#VALUE!</v>
      </c>
      <c r="Q56" s="11" t="e">
        <f>SUM(Q53:Q55)</f>
        <v>#VALUE!</v>
      </c>
      <c r="R56" s="17"/>
    </row>
    <row r="57" ht="33" spans="1:18">
      <c r="A57" s="3" t="s">
        <v>186</v>
      </c>
      <c r="B57" s="3" t="s">
        <v>110</v>
      </c>
      <c r="C57" s="4" t="s">
        <v>20</v>
      </c>
      <c r="D57" s="5" t="s">
        <v>21</v>
      </c>
      <c r="E57" s="6" t="n">
        <v>991123.6749999999</v>
      </c>
      <c r="F57" s="6" t="n">
        <v>283176.6</v>
      </c>
      <c r="G57" s="5">
        <v>0.88</v>
      </c>
      <c r="H57" s="7" t="e">
        <f t="shared" ref="H56:H62" si="8">E57*G57</f>
        <v>#VALUE!</v>
      </c>
      <c r="I57" s="7" t="e">
        <f t="shared" ref="I56:I62" si="9">F57*G57</f>
        <v>#VALUE!</v>
      </c>
      <c r="J57" s="6" t="e">
        <f t="shared" ref="J56:J62" si="10">H57+I57</f>
        <v>#VALUE!</v>
      </c>
      <c r="K57" s="13" t="n">
        <v>96.30481666666668</v>
      </c>
      <c r="L57" s="14">
        <f t="shared" ref="L56:L62" si="11">ROUND(IF(K57&lt;60,0,IF(K57&gt;=95,1,(0.6+(K57-60)/35*0.4))),4)</f>
        <v>1</v>
      </c>
      <c r="M57" s="7" t="e">
        <f t="shared" ref="M56:M62" si="12">J57*L57*90%</f>
        <v>#VALUE!</v>
      </c>
      <c r="N57" s="6" t="n">
        <v>0.0</v>
      </c>
      <c r="O57" s="7" t="e">
        <f t="shared" ref="O56:O62" si="13">M57-N57</f>
        <v>#VALUE!</v>
      </c>
      <c r="P57" s="7" t="e">
        <f t="shared" ref="P56:P62" si="14">J57*0.1</f>
        <v>#VALUE!</v>
      </c>
      <c r="Q57" s="6" t="e">
        <f t="shared" ref="Q56:Q62" si="15">O57+P57</f>
        <v>#VALUE!</v>
      </c>
      <c r="R57" s="16" t="e">
        <f>K57*0.25+K58*0.75</f>
        <v>#VALUE!</v>
      </c>
    </row>
    <row r="58" ht="16.5" spans="1:18">
      <c r="A58" s="3" t="s">
        <v>186</v>
      </c>
      <c r="B58" s="3"/>
      <c r="C58" s="4"/>
      <c r="D58" s="5" t="s">
        <v>26</v>
      </c>
      <c r="E58" s="6" t="n">
        <v>3043926.7</v>
      </c>
      <c r="F58" s="6" t="n">
        <v>2054045.6</v>
      </c>
      <c r="G58" s="5">
        <v>0.88</v>
      </c>
      <c r="H58" s="7">
        <f t="shared" si="8"/>
        <v>0</v>
      </c>
      <c r="I58" s="7">
        <f t="shared" si="9"/>
        <v>0</v>
      </c>
      <c r="J58" s="6">
        <f t="shared" si="10"/>
        <v>0</v>
      </c>
      <c r="K58" s="13" t="n">
        <v>94.85694559548931</v>
      </c>
      <c r="L58" s="14">
        <f t="shared" si="11"/>
        <v>0</v>
      </c>
      <c r="M58" s="7">
        <f t="shared" si="12"/>
        <v>0</v>
      </c>
      <c r="N58" s="6" t="n">
        <v>116821.02313728</v>
      </c>
      <c r="O58" s="7">
        <f t="shared" si="13"/>
        <v>0</v>
      </c>
      <c r="P58" s="7">
        <f t="shared" si="14"/>
        <v>0</v>
      </c>
      <c r="Q58" s="6">
        <f t="shared" si="15"/>
        <v>0</v>
      </c>
      <c r="R58" s="16"/>
    </row>
    <row r="59" ht="16.5" spans="1:18">
      <c r="A59" s="8"/>
      <c r="B59" s="8"/>
      <c r="C59" s="9"/>
      <c r="D59" s="10" t="s">
        <v>27</v>
      </c>
      <c r="E59" s="11">
        <f>SUM(E57:E58)</f>
        <v>0</v>
      </c>
      <c r="F59" s="11">
        <f>SUM(F57:F58)</f>
        <v>0</v>
      </c>
      <c r="G59" s="10"/>
      <c r="H59" s="11" t="e">
        <f>SUM(H57:H58)</f>
        <v>#VALUE!</v>
      </c>
      <c r="I59" s="11" t="e">
        <f>SUM(I57:I58)</f>
        <v>#VALUE!</v>
      </c>
      <c r="J59" s="11" t="e">
        <f>SUM(J57:J58)</f>
        <v>#VALUE!</v>
      </c>
      <c r="K59" s="15"/>
      <c r="L59" s="15"/>
      <c r="M59" s="11" t="e">
        <f>SUM(M57:M58)</f>
        <v>#VALUE!</v>
      </c>
      <c r="N59" s="11">
        <f>SUM(N57:N58)</f>
        <v>0</v>
      </c>
      <c r="O59" s="11" t="e">
        <f>SUM(O57:O58)</f>
        <v>#VALUE!</v>
      </c>
      <c r="P59" s="11" t="e">
        <f>ROUND(SUM(P57:P58),2)</f>
        <v>#VALUE!</v>
      </c>
      <c r="Q59" s="11" t="e">
        <f>SUM(Q57:Q58)</f>
        <v>#VALUE!</v>
      </c>
      <c r="R59" s="17"/>
    </row>
    <row r="60" ht="33" spans="1:18">
      <c r="A60" s="3" t="s">
        <v>186</v>
      </c>
      <c r="B60" s="3" t="s">
        <v>110</v>
      </c>
      <c r="C60" s="4" t="s">
        <v>82</v>
      </c>
      <c r="D60" s="12" t="s">
        <v>30</v>
      </c>
      <c r="E60" s="6" t="n">
        <v>302333.1166666667</v>
      </c>
      <c r="F60" s="6" t="n">
        <v>94502.4</v>
      </c>
      <c r="G60" s="5">
        <v>0.88</v>
      </c>
      <c r="H60" s="7" t="e">
        <f t="shared" si="8"/>
        <v>#VALUE!</v>
      </c>
      <c r="I60" s="7" t="e">
        <f t="shared" si="9"/>
        <v>#VALUE!</v>
      </c>
      <c r="J60" s="7" t="e">
        <f t="shared" si="10"/>
        <v>#VALUE!</v>
      </c>
      <c r="K60" s="13" t="n">
        <v>94.48203511855529</v>
      </c>
      <c r="L60" s="14">
        <f t="shared" si="11"/>
        <v>1</v>
      </c>
      <c r="M60" s="7" t="e">
        <f t="shared" si="12"/>
        <v>#VALUE!</v>
      </c>
      <c r="N60" s="6" t="n">
        <v>1245.2</v>
      </c>
      <c r="O60" s="7" t="e">
        <f t="shared" si="13"/>
        <v>#VALUE!</v>
      </c>
      <c r="P60" s="7" t="e">
        <f t="shared" si="14"/>
        <v>#VALUE!</v>
      </c>
      <c r="Q60" s="7" t="e">
        <f t="shared" si="15"/>
        <v>#VALUE!</v>
      </c>
      <c r="R60" s="18" t="e">
        <f>K60*0.35+K61*0.6+K62*0.05</f>
        <v>#VALUE!</v>
      </c>
    </row>
    <row r="61" ht="16.5" spans="1:18">
      <c r="A61" s="3" t="s">
        <v>186</v>
      </c>
      <c r="B61" s="3"/>
      <c r="C61" s="4"/>
      <c r="D61" s="5" t="s">
        <v>35</v>
      </c>
      <c r="E61" s="6" t="n">
        <v>471564.0277633359</v>
      </c>
      <c r="F61" s="6" t="n">
        <v>244231.64</v>
      </c>
      <c r="G61" s="5">
        <v>0.88</v>
      </c>
      <c r="H61" s="7">
        <f t="shared" si="8"/>
        <v>0</v>
      </c>
      <c r="I61" s="7">
        <f t="shared" si="9"/>
        <v>0</v>
      </c>
      <c r="J61" s="6">
        <f t="shared" si="10"/>
        <v>0</v>
      </c>
      <c r="K61" s="13" t="n">
        <v>94.5127489565356</v>
      </c>
      <c r="L61" s="14">
        <f t="shared" si="11"/>
        <v>0</v>
      </c>
      <c r="M61" s="7">
        <f t="shared" si="12"/>
        <v>0</v>
      </c>
      <c r="N61" s="6" t="n">
        <v>3500.0</v>
      </c>
      <c r="O61" s="7">
        <f t="shared" si="13"/>
        <v>0</v>
      </c>
      <c r="P61" s="7">
        <f t="shared" si="14"/>
        <v>0</v>
      </c>
      <c r="Q61" s="6">
        <f t="shared" si="15"/>
        <v>0</v>
      </c>
      <c r="R61" s="16"/>
    </row>
    <row r="62" ht="16.5" spans="1:18">
      <c r="A62" s="3" t="s">
        <v>186</v>
      </c>
      <c r="B62" s="3"/>
      <c r="C62" s="4"/>
      <c r="D62" s="5" t="s">
        <v>36</v>
      </c>
      <c r="E62" s="6" t="n">
        <v>29699.0</v>
      </c>
      <c r="F62" s="6" t="n">
        <v>10150.0</v>
      </c>
      <c r="G62" s="5">
        <v>0.88</v>
      </c>
      <c r="H62" s="7">
        <f t="shared" si="8"/>
        <v>0</v>
      </c>
      <c r="I62" s="7">
        <f t="shared" si="9"/>
        <v>0</v>
      </c>
      <c r="J62" s="6">
        <f t="shared" si="10"/>
        <v>0</v>
      </c>
      <c r="K62" s="13" t="n">
        <v>93.53284174248688</v>
      </c>
      <c r="L62" s="14">
        <f t="shared" si="11"/>
        <v>0</v>
      </c>
      <c r="M62" s="7">
        <f t="shared" si="12"/>
        <v>0</v>
      </c>
      <c r="N62" s="6" t="n">
        <v>0.0</v>
      </c>
      <c r="O62" s="7">
        <f t="shared" si="13"/>
        <v>0</v>
      </c>
      <c r="P62" s="7">
        <f t="shared" si="14"/>
        <v>0</v>
      </c>
      <c r="Q62" s="6">
        <f t="shared" si="15"/>
        <v>0</v>
      </c>
      <c r="R62" s="16"/>
    </row>
    <row r="63" ht="16.5" spans="1:18">
      <c r="A63" s="8"/>
      <c r="B63" s="8"/>
      <c r="C63" s="9"/>
      <c r="D63" s="10" t="s">
        <v>27</v>
      </c>
      <c r="E63" s="11">
        <f>SUM(E60:E62)</f>
        <v>0</v>
      </c>
      <c r="F63" s="11">
        <f>SUM(F60:F62)</f>
        <v>0</v>
      </c>
      <c r="G63" s="10"/>
      <c r="H63" s="11" t="e">
        <f>SUM(H60:H62)</f>
        <v>#VALUE!</v>
      </c>
      <c r="I63" s="11" t="e">
        <f>SUM(I60:I62)</f>
        <v>#VALUE!</v>
      </c>
      <c r="J63" s="11" t="e">
        <f>SUM(J60:J62)</f>
        <v>#VALUE!</v>
      </c>
      <c r="K63" s="15"/>
      <c r="L63" s="15"/>
      <c r="M63" s="11" t="e">
        <f>SUM(M60:M62)</f>
        <v>#VALUE!</v>
      </c>
      <c r="N63" s="11">
        <f>SUM(N60:N62)</f>
        <v>0</v>
      </c>
      <c r="O63" s="11" t="e">
        <f>SUM(O60:O62)</f>
        <v>#VALUE!</v>
      </c>
      <c r="P63" s="11" t="e">
        <f>ROUND(SUM(P60:P62),2)</f>
        <v>#VALUE!</v>
      </c>
      <c r="Q63" s="11" t="e">
        <f>SUM(Q60:Q62)</f>
        <v>#VALUE!</v>
      </c>
      <c r="R63" s="17"/>
    </row>
    <row r="64" ht="33" spans="1:18">
      <c r="A64" s="3" t="s">
        <v>186</v>
      </c>
      <c r="B64" s="3" t="s">
        <v>110</v>
      </c>
      <c r="C64" s="4" t="s">
        <v>104</v>
      </c>
      <c r="D64" s="12" t="s">
        <v>30</v>
      </c>
      <c r="E64" s="6" t="n">
        <v>448899.3833333335</v>
      </c>
      <c r="F64" s="6" t="n">
        <v>92827.0</v>
      </c>
      <c r="G64" s="5">
        <v>0.88</v>
      </c>
      <c r="H64" s="7" t="e">
        <f>E64*G64</f>
        <v>#VALUE!</v>
      </c>
      <c r="I64" s="7" t="e">
        <f>F64*G64</f>
        <v>#VALUE!</v>
      </c>
      <c r="J64" s="7" t="e">
        <f>H64+I64</f>
        <v>#VALUE!</v>
      </c>
      <c r="K64" s="13" t="n">
        <v>85.17152667636181</v>
      </c>
      <c r="L64" s="14">
        <f>ROUND(IF(K64&lt;60,0,IF(K64&gt;=95,1,(0.6+(K64-60)/35*0.4))),4)</f>
        <v>1</v>
      </c>
      <c r="M64" s="7" t="e">
        <f>J64*L64*90%</f>
        <v>#VALUE!</v>
      </c>
      <c r="N64" s="6" t="n">
        <v>2038.08</v>
      </c>
      <c r="O64" s="7" t="e">
        <f>M64-N64</f>
        <v>#VALUE!</v>
      </c>
      <c r="P64" s="7" t="e">
        <f>J64*0.1</f>
        <v>#VALUE!</v>
      </c>
      <c r="Q64" s="7" t="e">
        <f>O64+P64</f>
        <v>#VALUE!</v>
      </c>
      <c r="R64" s="18" t="e">
        <f>K64*0.35+K65*0.6+K66*0.05</f>
        <v>#VALUE!</v>
      </c>
    </row>
    <row r="65" ht="16.5" spans="1:18">
      <c r="A65" s="3" t="s">
        <v>186</v>
      </c>
      <c r="B65" s="3"/>
      <c r="C65" s="4"/>
      <c r="D65" s="5" t="s">
        <v>35</v>
      </c>
      <c r="E65" s="6" t="n">
        <v>918898.7468993375</v>
      </c>
      <c r="F65" s="6" t="n">
        <v>348797.84</v>
      </c>
      <c r="G65" s="5">
        <v>0.88</v>
      </c>
      <c r="H65" s="7">
        <f>E65*G65</f>
        <v>0</v>
      </c>
      <c r="I65" s="7">
        <f>F65*G65</f>
        <v>0</v>
      </c>
      <c r="J65" s="6">
        <f>H65+I65</f>
        <v>0</v>
      </c>
      <c r="K65" s="13" t="n">
        <v>94.13999442106388</v>
      </c>
      <c r="L65" s="14">
        <f>ROUND(IF(K65&lt;60,0,IF(K65&gt;=95,1,(0.6+(K65-60)/35*0.4))),4)</f>
        <v>0</v>
      </c>
      <c r="M65" s="7">
        <f>J65*L65*90%</f>
        <v>0</v>
      </c>
      <c r="N65" s="6" t="n">
        <v>5000.0</v>
      </c>
      <c r="O65" s="7">
        <f>M65-N65</f>
        <v>0</v>
      </c>
      <c r="P65" s="7">
        <f>J65*0.1</f>
        <v>0</v>
      </c>
      <c r="Q65" s="6">
        <f>O65+P65</f>
        <v>0</v>
      </c>
      <c r="R65" s="16"/>
    </row>
    <row r="66" ht="16.5" spans="1:18">
      <c r="A66" s="3" t="s">
        <v>186</v>
      </c>
      <c r="B66" s="3"/>
      <c r="C66" s="4"/>
      <c r="D66" s="5" t="s">
        <v>36</v>
      </c>
      <c r="E66" s="6" t="n">
        <v>20895.0</v>
      </c>
      <c r="F66" s="6" t="n">
        <v>2436.0</v>
      </c>
      <c r="G66" s="5">
        <v>0.88</v>
      </c>
      <c r="H66" s="7">
        <f>E66*G66</f>
        <v>0</v>
      </c>
      <c r="I66" s="7">
        <f>F66*G66</f>
        <v>0</v>
      </c>
      <c r="J66" s="6">
        <f>H66+I66</f>
        <v>0</v>
      </c>
      <c r="K66" s="13" t="n">
        <v>84.61161046757059</v>
      </c>
      <c r="L66" s="14">
        <f>ROUND(IF(K66&lt;60,0,IF(K66&gt;=95,1,(0.6+(K66-60)/35*0.4))),4)</f>
        <v>0</v>
      </c>
      <c r="M66" s="7">
        <f>J66*L66*90%</f>
        <v>0</v>
      </c>
      <c r="N66" s="6" t="n">
        <v>0.0</v>
      </c>
      <c r="O66" s="7">
        <f>M66-N66</f>
        <v>0</v>
      </c>
      <c r="P66" s="7">
        <f>J66*0.1</f>
        <v>0</v>
      </c>
      <c r="Q66" s="6">
        <f>O66+P66</f>
        <v>0</v>
      </c>
      <c r="R66" s="16"/>
    </row>
    <row r="67" ht="16.5" spans="1:18">
      <c r="A67" s="8"/>
      <c r="B67" s="8"/>
      <c r="C67" s="9"/>
      <c r="D67" s="10" t="s">
        <v>27</v>
      </c>
      <c r="E67" s="11">
        <f>SUM(E64:E66)</f>
        <v>0</v>
      </c>
      <c r="F67" s="11">
        <f>SUM(F64:F66)</f>
        <v>0</v>
      </c>
      <c r="G67" s="10"/>
      <c r="H67" s="11" t="e">
        <f>SUM(H64:H66)</f>
        <v>#VALUE!</v>
      </c>
      <c r="I67" s="11" t="e">
        <f>SUM(I64:I66)</f>
        <v>#VALUE!</v>
      </c>
      <c r="J67" s="11" t="e">
        <f>SUM(J64:J66)</f>
        <v>#VALUE!</v>
      </c>
      <c r="K67" s="15"/>
      <c r="L67" s="15"/>
      <c r="M67" s="11" t="e">
        <f>SUM(M64:M66)</f>
        <v>#VALUE!</v>
      </c>
      <c r="N67" s="11">
        <f>SUM(N64:N66)</f>
        <v>0</v>
      </c>
      <c r="O67" s="11" t="e">
        <f>SUM(O64:O66)</f>
        <v>#VALUE!</v>
      </c>
      <c r="P67" s="11" t="e">
        <f>ROUND(SUM(P64:P66),2)</f>
        <v>#VALUE!</v>
      </c>
      <c r="Q67" s="11" t="e">
        <f>SUM(Q64:Q66)</f>
        <v>#VALUE!</v>
      </c>
      <c r="R67" s="17"/>
    </row>
    <row r="68" ht="33" spans="1:18">
      <c r="A68" s="3" t="s">
        <v>186</v>
      </c>
      <c r="B68" s="3" t="s">
        <v>126</v>
      </c>
      <c r="C68" s="4" t="s">
        <v>20</v>
      </c>
      <c r="D68" s="5" t="s">
        <v>21</v>
      </c>
      <c r="E68" s="6" t="n">
        <v>1381376.675</v>
      </c>
      <c r="F68" s="6" t="n">
        <v>576535.4</v>
      </c>
      <c r="G68" s="5">
        <v>0.88</v>
      </c>
      <c r="H68" s="7" t="e">
        <f t="shared" ref="H67:H73" si="16">E68*G68</f>
        <v>#VALUE!</v>
      </c>
      <c r="I68" s="7" t="e">
        <f t="shared" ref="I67:I73" si="17">F68*G68</f>
        <v>#VALUE!</v>
      </c>
      <c r="J68" s="6" t="e">
        <f t="shared" ref="J67:J73" si="18">H68+I68</f>
        <v>#VALUE!</v>
      </c>
      <c r="K68" s="13" t="n">
        <v>94.79394736842106</v>
      </c>
      <c r="L68" s="14">
        <f t="shared" ref="L67:L73" si="19">ROUND(IF(K68&lt;60,0,IF(K68&gt;=95,1,(0.6+(K68-60)/35*0.4))),4)</f>
        <v>1</v>
      </c>
      <c r="M68" s="7" t="e">
        <f t="shared" ref="M67:M73" si="20">J68*L68*90%</f>
        <v>#VALUE!</v>
      </c>
      <c r="N68" s="6" t="n">
        <v>2083.136</v>
      </c>
      <c r="O68" s="7" t="e">
        <f t="shared" ref="O67:O73" si="21">M68-N68</f>
        <v>#VALUE!</v>
      </c>
      <c r="P68" s="7" t="e">
        <f t="shared" ref="P67:P73" si="22">J68*0.1</f>
        <v>#VALUE!</v>
      </c>
      <c r="Q68" s="6" t="e">
        <f t="shared" ref="Q67:Q73" si="23">O68+P68</f>
        <v>#VALUE!</v>
      </c>
      <c r="R68" s="16" t="e">
        <f>K68*0.25+K69*0.75</f>
        <v>#VALUE!</v>
      </c>
    </row>
    <row r="69" ht="16.5" spans="1:18">
      <c r="A69" s="3" t="s">
        <v>186</v>
      </c>
      <c r="B69" s="3"/>
      <c r="C69" s="4"/>
      <c r="D69" s="5" t="s">
        <v>26</v>
      </c>
      <c r="E69" s="6" t="n">
        <v>4895787.48333333</v>
      </c>
      <c r="F69" s="6" t="n">
        <v>3075784.2</v>
      </c>
      <c r="G69" s="5">
        <v>0.88</v>
      </c>
      <c r="H69" s="7">
        <f t="shared" si="16"/>
        <v>0</v>
      </c>
      <c r="I69" s="7">
        <f t="shared" si="17"/>
        <v>0</v>
      </c>
      <c r="J69" s="6">
        <f t="shared" si="18"/>
        <v>0</v>
      </c>
      <c r="K69" s="13" t="n">
        <v>95.04495590343552</v>
      </c>
      <c r="L69" s="14">
        <f t="shared" si="19"/>
        <v>0</v>
      </c>
      <c r="M69" s="7">
        <f t="shared" si="20"/>
        <v>0</v>
      </c>
      <c r="N69" s="6" t="n">
        <v>280219.36</v>
      </c>
      <c r="O69" s="7">
        <f t="shared" si="21"/>
        <v>0</v>
      </c>
      <c r="P69" s="7">
        <f t="shared" si="22"/>
        <v>0</v>
      </c>
      <c r="Q69" s="6">
        <f t="shared" si="23"/>
        <v>0</v>
      </c>
      <c r="R69" s="16"/>
    </row>
    <row r="70" ht="16.5" spans="1:18">
      <c r="A70" s="8"/>
      <c r="B70" s="8"/>
      <c r="C70" s="9"/>
      <c r="D70" s="10" t="s">
        <v>27</v>
      </c>
      <c r="E70" s="11">
        <f>SUM(E68:E69)</f>
        <v>0</v>
      </c>
      <c r="F70" s="11">
        <f>SUM(F68:F69)</f>
        <v>0</v>
      </c>
      <c r="G70" s="10"/>
      <c r="H70" s="11" t="e">
        <f>SUM(H68:H69)</f>
        <v>#VALUE!</v>
      </c>
      <c r="I70" s="11" t="e">
        <f>SUM(I68:I69)</f>
        <v>#VALUE!</v>
      </c>
      <c r="J70" s="11" t="e">
        <f>SUM(J68:J69)</f>
        <v>#VALUE!</v>
      </c>
      <c r="K70" s="15"/>
      <c r="L70" s="15"/>
      <c r="M70" s="11" t="e">
        <f>SUM(M68:M69)</f>
        <v>#VALUE!</v>
      </c>
      <c r="N70" s="11">
        <f>SUM(N68:N69)</f>
        <v>0</v>
      </c>
      <c r="O70" s="11" t="e">
        <f>SUM(O68:O69)</f>
        <v>#VALUE!</v>
      </c>
      <c r="P70" s="11" t="e">
        <f>ROUND(SUM(P68:P69),2)</f>
        <v>#VALUE!</v>
      </c>
      <c r="Q70" s="11" t="e">
        <f>SUM(Q68:Q69)</f>
        <v>#VALUE!</v>
      </c>
      <c r="R70" s="17"/>
    </row>
    <row r="71" ht="33" spans="1:18">
      <c r="A71" s="3" t="s">
        <v>186</v>
      </c>
      <c r="B71" s="3" t="s">
        <v>126</v>
      </c>
      <c r="C71" s="4" t="s">
        <v>82</v>
      </c>
      <c r="D71" s="12" t="s">
        <v>30</v>
      </c>
      <c r="E71" s="6" t="n">
        <v>731035.8416666667</v>
      </c>
      <c r="F71" s="6" t="n">
        <v>503719.0</v>
      </c>
      <c r="G71" s="5">
        <v>0.88</v>
      </c>
      <c r="H71" s="7" t="e">
        <f t="shared" si="16"/>
        <v>#VALUE!</v>
      </c>
      <c r="I71" s="7" t="e">
        <f t="shared" si="17"/>
        <v>#VALUE!</v>
      </c>
      <c r="J71" s="7" t="e">
        <f t="shared" si="18"/>
        <v>#VALUE!</v>
      </c>
      <c r="K71" s="13" t="n">
        <v>84.5566926115697</v>
      </c>
      <c r="L71" s="14">
        <f t="shared" si="19"/>
        <v>1</v>
      </c>
      <c r="M71" s="7" t="e">
        <f t="shared" si="20"/>
        <v>#VALUE!</v>
      </c>
      <c r="N71" s="6" t="n">
        <v>2591.29</v>
      </c>
      <c r="O71" s="7" t="e">
        <f t="shared" si="21"/>
        <v>#VALUE!</v>
      </c>
      <c r="P71" s="7" t="e">
        <f t="shared" si="22"/>
        <v>#VALUE!</v>
      </c>
      <c r="Q71" s="7" t="e">
        <f t="shared" si="23"/>
        <v>#VALUE!</v>
      </c>
      <c r="R71" s="18" t="e">
        <f>K71*0.35+K72*0.6+K73*0.05</f>
        <v>#VALUE!</v>
      </c>
    </row>
    <row r="72" ht="16.5" spans="1:18">
      <c r="A72" s="3" t="s">
        <v>186</v>
      </c>
      <c r="B72" s="3"/>
      <c r="C72" s="4"/>
      <c r="D72" s="5" t="s">
        <v>35</v>
      </c>
      <c r="E72" s="6" t="n">
        <v>1226409.7703891743</v>
      </c>
      <c r="F72" s="6" t="n">
        <v>691196.72</v>
      </c>
      <c r="G72" s="5">
        <v>0.88</v>
      </c>
      <c r="H72" s="7">
        <f t="shared" si="16"/>
        <v>0</v>
      </c>
      <c r="I72" s="7">
        <f t="shared" si="17"/>
        <v>0</v>
      </c>
      <c r="J72" s="6">
        <f t="shared" si="18"/>
        <v>0</v>
      </c>
      <c r="K72" s="13" t="n">
        <v>91.80693580349552</v>
      </c>
      <c r="L72" s="14">
        <f t="shared" si="19"/>
        <v>0</v>
      </c>
      <c r="M72" s="7">
        <f t="shared" si="20"/>
        <v>0</v>
      </c>
      <c r="N72" s="6" t="n">
        <v>37000.0</v>
      </c>
      <c r="O72" s="7">
        <f t="shared" si="21"/>
        <v>0</v>
      </c>
      <c r="P72" s="7">
        <f t="shared" si="22"/>
        <v>0</v>
      </c>
      <c r="Q72" s="6">
        <f t="shared" si="23"/>
        <v>0</v>
      </c>
      <c r="R72" s="16"/>
    </row>
    <row r="73" ht="16.5" spans="1:18">
      <c r="A73" s="3" t="s">
        <v>186</v>
      </c>
      <c r="B73" s="3"/>
      <c r="C73" s="4"/>
      <c r="D73" s="5" t="s">
        <v>36</v>
      </c>
      <c r="E73" s="6" t="n">
        <v>41292.166666666664</v>
      </c>
      <c r="F73" s="6" t="n">
        <v>9761.0</v>
      </c>
      <c r="G73" s="5">
        <v>0.88</v>
      </c>
      <c r="H73" s="7">
        <f t="shared" si="16"/>
        <v>0</v>
      </c>
      <c r="I73" s="7">
        <f t="shared" si="17"/>
        <v>0</v>
      </c>
      <c r="J73" s="6">
        <f t="shared" si="18"/>
        <v>0</v>
      </c>
      <c r="K73" s="13" t="n">
        <v>80.96791498452765</v>
      </c>
      <c r="L73" s="14">
        <f t="shared" si="19"/>
        <v>0</v>
      </c>
      <c r="M73" s="7">
        <f t="shared" si="20"/>
        <v>0</v>
      </c>
      <c r="N73" s="6" t="n">
        <v>0.0</v>
      </c>
      <c r="O73" s="7">
        <f t="shared" si="21"/>
        <v>0</v>
      </c>
      <c r="P73" s="7">
        <f t="shared" si="22"/>
        <v>0</v>
      </c>
      <c r="Q73" s="6">
        <f t="shared" si="23"/>
        <v>0</v>
      </c>
      <c r="R73" s="16"/>
    </row>
    <row r="74" ht="16.5" spans="1:18">
      <c r="A74" s="8"/>
      <c r="B74" s="8"/>
      <c r="C74" s="9"/>
      <c r="D74" s="10" t="s">
        <v>27</v>
      </c>
      <c r="E74" s="11">
        <f>SUM(E71:E73)</f>
        <v>0</v>
      </c>
      <c r="F74" s="11">
        <f>SUM(F71:F73)</f>
        <v>0</v>
      </c>
      <c r="G74" s="10"/>
      <c r="H74" s="11" t="e">
        <f>SUM(H71:H73)</f>
        <v>#VALUE!</v>
      </c>
      <c r="I74" s="11" t="e">
        <f>SUM(I71:I73)</f>
        <v>#VALUE!</v>
      </c>
      <c r="J74" s="11" t="e">
        <f>SUM(J71:J73)</f>
        <v>#VALUE!</v>
      </c>
      <c r="K74" s="15"/>
      <c r="L74" s="15"/>
      <c r="M74" s="11" t="e">
        <f>SUM(M71:M73)</f>
        <v>#VALUE!</v>
      </c>
      <c r="N74" s="11">
        <f>SUM(N71:N73)</f>
        <v>0</v>
      </c>
      <c r="O74" s="11" t="e">
        <f>SUM(O71:O73)</f>
        <v>#VALUE!</v>
      </c>
      <c r="P74" s="11" t="e">
        <f>ROUND(SUM(P71:P73),2)</f>
        <v>#VALUE!</v>
      </c>
      <c r="Q74" s="11" t="e">
        <f>SUM(Q71:Q73)</f>
        <v>#VALUE!</v>
      </c>
      <c r="R74" s="17"/>
    </row>
    <row r="75" ht="33" spans="1:18">
      <c r="A75" s="3" t="s">
        <v>186</v>
      </c>
      <c r="B75" s="3" t="s">
        <v>126</v>
      </c>
      <c r="C75" s="4" t="s">
        <v>104</v>
      </c>
      <c r="D75" s="12" t="s">
        <v>30</v>
      </c>
      <c r="E75" s="6" t="n">
        <v>412804.0999999999</v>
      </c>
      <c r="F75" s="6" t="n">
        <v>283183.0</v>
      </c>
      <c r="G75" s="5">
        <v>0.88</v>
      </c>
      <c r="H75" s="7" t="e">
        <f>E75*G75</f>
        <v>#VALUE!</v>
      </c>
      <c r="I75" s="7" t="e">
        <f>F75*G75</f>
        <v>#VALUE!</v>
      </c>
      <c r="J75" s="7" t="e">
        <f>H75+I75</f>
        <v>#VALUE!</v>
      </c>
      <c r="K75" s="13" t="n">
        <v>86.42299333493838</v>
      </c>
      <c r="L75" s="14">
        <f>ROUND(IF(K75&lt;60,0,IF(K75&gt;=95,1,(0.6+(K75-60)/35*0.4))),4)</f>
        <v>1</v>
      </c>
      <c r="M75" s="7" t="e">
        <f>J75*L75*90%</f>
        <v>#VALUE!</v>
      </c>
      <c r="N75" s="6" t="n">
        <v>8516.5</v>
      </c>
      <c r="O75" s="7" t="e">
        <f>M75-N75</f>
        <v>#VALUE!</v>
      </c>
      <c r="P75" s="7" t="e">
        <f>J75*0.1</f>
        <v>#VALUE!</v>
      </c>
      <c r="Q75" s="7" t="e">
        <f>O75+P75</f>
        <v>#VALUE!</v>
      </c>
      <c r="R75" s="18" t="e">
        <f>K75*0.35+K76*0.6+K77*0.05</f>
        <v>#VALUE!</v>
      </c>
    </row>
    <row r="76" ht="16.5" spans="1:18">
      <c r="A76" s="3" t="s">
        <v>186</v>
      </c>
      <c r="B76" s="3"/>
      <c r="C76" s="4"/>
      <c r="D76" s="5" t="s">
        <v>35</v>
      </c>
      <c r="E76" s="6" t="n">
        <v>469778.4977211696</v>
      </c>
      <c r="F76" s="6" t="n">
        <v>587557.2</v>
      </c>
      <c r="G76" s="5">
        <v>0.88</v>
      </c>
      <c r="H76" s="7">
        <f>E76*G76</f>
        <v>0</v>
      </c>
      <c r="I76" s="7">
        <f>F76*G76</f>
        <v>0</v>
      </c>
      <c r="J76" s="6">
        <f>H76+I76</f>
        <v>0</v>
      </c>
      <c r="K76" s="13" t="n">
        <v>92.68336980579659</v>
      </c>
      <c r="L76" s="14">
        <f>ROUND(IF(K76&lt;60,0,IF(K76&gt;=95,1,(0.6+(K76-60)/35*0.4))),4)</f>
        <v>0</v>
      </c>
      <c r="M76" s="7">
        <f>J76*L76*90%</f>
        <v>0</v>
      </c>
      <c r="N76" s="6" t="n">
        <v>7000.0</v>
      </c>
      <c r="O76" s="7">
        <f>M76-N76</f>
        <v>0</v>
      </c>
      <c r="P76" s="7">
        <f>J76*0.1</f>
        <v>0</v>
      </c>
      <c r="Q76" s="6">
        <f>O76+P76</f>
        <v>0</v>
      </c>
      <c r="R76" s="16"/>
    </row>
    <row r="77" ht="16.5" spans="1:18">
      <c r="A77" s="3" t="s">
        <v>186</v>
      </c>
      <c r="B77" s="3"/>
      <c r="C77" s="4"/>
      <c r="D77" s="5" t="s">
        <v>36</v>
      </c>
      <c r="E77" s="6" t="n">
        <v>80589.16666666667</v>
      </c>
      <c r="F77" s="6" t="n">
        <v>83340.0</v>
      </c>
      <c r="G77" s="5">
        <v>0.88</v>
      </c>
      <c r="H77" s="7">
        <f>E77*G77</f>
        <v>0</v>
      </c>
      <c r="I77" s="7">
        <f>F77*G77</f>
        <v>0</v>
      </c>
      <c r="J77" s="6">
        <f>H77+I77</f>
        <v>0</v>
      </c>
      <c r="K77" s="13" t="n">
        <v>85.35686473255484</v>
      </c>
      <c r="L77" s="14">
        <f>ROUND(IF(K77&lt;60,0,IF(K77&gt;=95,1,(0.6+(K77-60)/35*0.4))),4)</f>
        <v>0</v>
      </c>
      <c r="M77" s="7">
        <f>J77*L77*90%</f>
        <v>0</v>
      </c>
      <c r="N77" s="6" t="n">
        <v>0.0</v>
      </c>
      <c r="O77" s="7">
        <f>M77-N77</f>
        <v>0</v>
      </c>
      <c r="P77" s="7">
        <f>J77*0.1</f>
        <v>0</v>
      </c>
      <c r="Q77" s="6">
        <f>O77+P77</f>
        <v>0</v>
      </c>
      <c r="R77" s="16"/>
    </row>
    <row r="78" ht="16.5" spans="1:18">
      <c r="A78" s="8"/>
      <c r="B78" s="8"/>
      <c r="C78" s="9"/>
      <c r="D78" s="10" t="s">
        <v>27</v>
      </c>
      <c r="E78" s="11">
        <f>SUM(E75:E77)</f>
        <v>0</v>
      </c>
      <c r="F78" s="11">
        <f>SUM(F75:F77)</f>
        <v>0</v>
      </c>
      <c r="G78" s="10"/>
      <c r="H78" s="11" t="e">
        <f>SUM(H75:H77)</f>
        <v>#VALUE!</v>
      </c>
      <c r="I78" s="11" t="e">
        <f>SUM(I75:I77)</f>
        <v>#VALUE!</v>
      </c>
      <c r="J78" s="11" t="e">
        <f>SUM(J75:J77)</f>
        <v>#VALUE!</v>
      </c>
      <c r="K78" s="15"/>
      <c r="L78" s="15"/>
      <c r="M78" s="11" t="e">
        <f>SUM(M75:M77)</f>
        <v>#VALUE!</v>
      </c>
      <c r="N78" s="11">
        <f>SUM(N75:N77)</f>
        <v>0</v>
      </c>
      <c r="O78" s="11" t="e">
        <f>SUM(O75:O77)</f>
        <v>#VALUE!</v>
      </c>
      <c r="P78" s="11" t="e">
        <f>ROUND(SUM(P75:P77),2)</f>
        <v>#VALUE!</v>
      </c>
      <c r="Q78" s="11" t="e">
        <f>SUM(Q75:Q77)</f>
        <v>#VALUE!</v>
      </c>
      <c r="R78" s="17"/>
    </row>
    <row r="79" ht="33" spans="1:18">
      <c r="A79" s="3" t="s">
        <v>186</v>
      </c>
      <c r="B79" s="3" t="s">
        <v>142</v>
      </c>
      <c r="C79" s="4" t="s">
        <v>20</v>
      </c>
      <c r="D79" s="5" t="s">
        <v>21</v>
      </c>
      <c r="E79" s="6" t="n">
        <v>291469.275</v>
      </c>
      <c r="F79" s="6" t="n">
        <v>119394.00000000001</v>
      </c>
      <c r="G79" s="5">
        <v>0.88</v>
      </c>
      <c r="H79" s="7" t="e">
        <f>E79*G79</f>
        <v>#VALUE!</v>
      </c>
      <c r="I79" s="7" t="e">
        <f>F79*G79</f>
        <v>#VALUE!</v>
      </c>
      <c r="J79" s="6" t="e">
        <f>H79+I79</f>
        <v>#VALUE!</v>
      </c>
      <c r="K79" s="13" t="n">
        <v>95.07050000000001</v>
      </c>
      <c r="L79" s="14">
        <f>ROUND(IF(K79&lt;60,0,IF(K79&gt;=95,1,(0.6+(K79-60)/35*0.4))),4)</f>
        <v>1</v>
      </c>
      <c r="M79" s="7" t="e">
        <f>J79*L79*90%</f>
        <v>#VALUE!</v>
      </c>
      <c r="N79" s="6" t="n">
        <v>0.0</v>
      </c>
      <c r="O79" s="7" t="e">
        <f>M79-N79</f>
        <v>#VALUE!</v>
      </c>
      <c r="P79" s="7" t="e">
        <f>J79*0.1</f>
        <v>#VALUE!</v>
      </c>
      <c r="Q79" s="6" t="e">
        <f>O79+P79</f>
        <v>#VALUE!</v>
      </c>
      <c r="R79" s="16" t="e">
        <f>K79*0.25+K80*0.75</f>
        <v>#VALUE!</v>
      </c>
    </row>
    <row r="80" ht="16.5" spans="1:18">
      <c r="A80" s="3" t="s">
        <v>186</v>
      </c>
      <c r="B80" s="3"/>
      <c r="C80" s="4"/>
      <c r="D80" s="5" t="s">
        <v>26</v>
      </c>
      <c r="E80" s="6" t="n">
        <v>1193660.11666667</v>
      </c>
      <c r="F80" s="6" t="n">
        <v>705449.6</v>
      </c>
      <c r="G80" s="5">
        <v>0.88</v>
      </c>
      <c r="H80" s="7">
        <f>E80*G80</f>
        <v>0</v>
      </c>
      <c r="I80" s="7">
        <f>F80*G80</f>
        <v>0</v>
      </c>
      <c r="J80" s="6">
        <f>H80+I80</f>
        <v>0</v>
      </c>
      <c r="K80" s="13" t="n">
        <v>88.48515171503958</v>
      </c>
      <c r="L80" s="14">
        <f>ROUND(IF(K80&lt;60,0,IF(K80&gt;=95,1,(0.6+(K80-60)/35*0.4))),4)</f>
        <v>0</v>
      </c>
      <c r="M80" s="7">
        <f>J80*L80*90%</f>
        <v>0</v>
      </c>
      <c r="N80" s="6" t="n">
        <v>34183.96</v>
      </c>
      <c r="O80" s="7">
        <f>M80-N80</f>
        <v>0</v>
      </c>
      <c r="P80" s="7">
        <f>J80*0.1</f>
        <v>0</v>
      </c>
      <c r="Q80" s="6">
        <f>O80+P80</f>
        <v>0</v>
      </c>
      <c r="R80" s="16"/>
    </row>
    <row r="81" ht="16.5" spans="1:18">
      <c r="A81" s="8"/>
      <c r="B81" s="8"/>
      <c r="C81" s="9"/>
      <c r="D81" s="10" t="s">
        <v>27</v>
      </c>
      <c r="E81" s="11">
        <f>SUM(E79:E80)</f>
        <v>0</v>
      </c>
      <c r="F81" s="11">
        <f>SUM(F79:F80)</f>
        <v>0</v>
      </c>
      <c r="G81" s="10"/>
      <c r="H81" s="11" t="e">
        <f>SUM(H79:H80)</f>
        <v>#VALUE!</v>
      </c>
      <c r="I81" s="11" t="e">
        <f>SUM(I79:I80)</f>
        <v>#VALUE!</v>
      </c>
      <c r="J81" s="11" t="e">
        <f>SUM(J79:J80)</f>
        <v>#VALUE!</v>
      </c>
      <c r="K81" s="15"/>
      <c r="L81" s="15"/>
      <c r="M81" s="11" t="e">
        <f>SUM(M79:M80)</f>
        <v>#VALUE!</v>
      </c>
      <c r="N81" s="11">
        <f>SUM(N79:N80)</f>
        <v>0</v>
      </c>
      <c r="O81" s="11" t="e">
        <f>SUM(O79:O80)</f>
        <v>#VALUE!</v>
      </c>
      <c r="P81" s="11" t="e">
        <f>ROUND(SUM(P79:P80),2)</f>
        <v>#VALUE!</v>
      </c>
      <c r="Q81" s="11" t="e">
        <f>SUM(Q79:Q80)</f>
        <v>#VALUE!</v>
      </c>
      <c r="R81" s="17"/>
    </row>
    <row r="82" ht="33" spans="1:18">
      <c r="A82" s="3" t="s">
        <v>186</v>
      </c>
      <c r="B82" s="3" t="s">
        <v>142</v>
      </c>
      <c r="C82" s="4" t="s">
        <v>29</v>
      </c>
      <c r="D82" s="12" t="s">
        <v>30</v>
      </c>
      <c r="E82" s="6" t="n">
        <v>309041.4083333333</v>
      </c>
      <c r="F82" s="6" t="n">
        <v>21089.599999999275</v>
      </c>
      <c r="G82" s="5">
        <v>0.88</v>
      </c>
      <c r="H82" s="7" t="e">
        <f>E82*G82</f>
        <v>#VALUE!</v>
      </c>
      <c r="I82" s="7" t="e">
        <f>F82*G82</f>
        <v>#VALUE!</v>
      </c>
      <c r="J82" s="7" t="e">
        <f>H82+I82</f>
        <v>#VALUE!</v>
      </c>
      <c r="K82" s="13" t="n">
        <v>87.15828731684982</v>
      </c>
      <c r="L82" s="14">
        <f>ROUND(IF(K82&lt;60,0,IF(K82&gt;=95,1,(0.6+(K82-60)/35*0.4))),4)</f>
        <v>1</v>
      </c>
      <c r="M82" s="7" t="e">
        <f>J82*L82*90%</f>
        <v>#VALUE!</v>
      </c>
      <c r="N82" s="6" t="n">
        <v>5444.14</v>
      </c>
      <c r="O82" s="7" t="e">
        <f>M82-N82</f>
        <v>#VALUE!</v>
      </c>
      <c r="P82" s="7" t="e">
        <f>J82*0.1</f>
        <v>#VALUE!</v>
      </c>
      <c r="Q82" s="7" t="e">
        <f>O82+P82</f>
        <v>#VALUE!</v>
      </c>
      <c r="R82" s="18" t="e">
        <f>K82*0.35+K83*0.6+K84*0.05</f>
        <v>#VALUE!</v>
      </c>
    </row>
    <row r="83" ht="16.5" spans="1:18">
      <c r="A83" s="3" t="s">
        <v>186</v>
      </c>
      <c r="B83" s="3"/>
      <c r="C83" s="4"/>
      <c r="D83" s="5" t="s">
        <v>35</v>
      </c>
      <c r="E83" s="6" t="n">
        <v>336370.675</v>
      </c>
      <c r="F83" s="6" t="n">
        <v>396141.31</v>
      </c>
      <c r="G83" s="5">
        <v>0.88</v>
      </c>
      <c r="H83" s="7">
        <f>E83*G83</f>
        <v>0</v>
      </c>
      <c r="I83" s="7">
        <f>F83*G83</f>
        <v>0</v>
      </c>
      <c r="J83" s="6">
        <f>H83+I83</f>
        <v>0</v>
      </c>
      <c r="K83" s="13" t="n">
        <v>90.15136206896551</v>
      </c>
      <c r="L83" s="14">
        <f>ROUND(IF(K83&lt;60,0,IF(K83&gt;=95,1,(0.6+(K83-60)/35*0.4))),4)</f>
        <v>0</v>
      </c>
      <c r="M83" s="7">
        <f>J83*L83*90%</f>
        <v>0</v>
      </c>
      <c r="N83" s="6" t="n">
        <v>19200.0</v>
      </c>
      <c r="O83" s="7">
        <f>M83-N83</f>
        <v>0</v>
      </c>
      <c r="P83" s="7">
        <f>J83*0.1</f>
        <v>0</v>
      </c>
      <c r="Q83" s="6">
        <f>O83+P83</f>
        <v>0</v>
      </c>
      <c r="R83" s="16"/>
    </row>
    <row r="84" ht="16.5" spans="1:18">
      <c r="A84" s="3" t="s">
        <v>186</v>
      </c>
      <c r="B84" s="3"/>
      <c r="C84" s="4"/>
      <c r="D84" s="5" t="s">
        <v>36</v>
      </c>
      <c r="E84" s="6" t="n">
        <v>45353.0</v>
      </c>
      <c r="F84" s="6" t="n">
        <v>332.0</v>
      </c>
      <c r="G84" s="5">
        <v>0.88</v>
      </c>
      <c r="H84" s="7">
        <f>E84*G84</f>
        <v>0</v>
      </c>
      <c r="I84" s="7">
        <f>F84*G84</f>
        <v>0</v>
      </c>
      <c r="J84" s="6">
        <f>H84+I84</f>
        <v>0</v>
      </c>
      <c r="K84" s="13" t="n">
        <v>83.27728891941393</v>
      </c>
      <c r="L84" s="14">
        <f>ROUND(IF(K84&lt;60,0,IF(K84&gt;=95,1,(0.6+(K84-60)/35*0.4))),4)</f>
        <v>0</v>
      </c>
      <c r="M84" s="7">
        <f>J84*L84*90%</f>
        <v>0</v>
      </c>
      <c r="N84" s="6" t="n">
        <v>0.0</v>
      </c>
      <c r="O84" s="7">
        <f>M84-N84</f>
        <v>0</v>
      </c>
      <c r="P84" s="7">
        <f>J84*0.1</f>
        <v>0</v>
      </c>
      <c r="Q84" s="6">
        <f>O84+P84</f>
        <v>0</v>
      </c>
      <c r="R84" s="16"/>
    </row>
    <row r="85" ht="16.5" spans="1:18">
      <c r="A85" s="8"/>
      <c r="B85" s="8"/>
      <c r="C85" s="9"/>
      <c r="D85" s="10" t="s">
        <v>27</v>
      </c>
      <c r="E85" s="11">
        <f>SUM(E82:E84)</f>
        <v>0</v>
      </c>
      <c r="F85" s="11">
        <f>SUM(F82:F84)</f>
        <v>0</v>
      </c>
      <c r="G85" s="10"/>
      <c r="H85" s="11" t="e">
        <f>SUM(H82:H84)</f>
        <v>#VALUE!</v>
      </c>
      <c r="I85" s="11" t="e">
        <f>SUM(I82:I84)</f>
        <v>#VALUE!</v>
      </c>
      <c r="J85" s="11" t="e">
        <f>SUM(J82:J84)</f>
        <v>#VALUE!</v>
      </c>
      <c r="K85" s="15"/>
      <c r="L85" s="15"/>
      <c r="M85" s="11" t="e">
        <f>SUM(M82:M84)</f>
        <v>#VALUE!</v>
      </c>
      <c r="N85" s="11">
        <f>SUM(N82:N84)</f>
        <v>0</v>
      </c>
      <c r="O85" s="11" t="e">
        <f>SUM(O82:O84)</f>
        <v>#VALUE!</v>
      </c>
      <c r="P85" s="11" t="e">
        <f>ROUND(SUM(P82:P84),2)</f>
        <v>#VALUE!</v>
      </c>
      <c r="Q85" s="11" t="e">
        <f>SUM(Q82:Q84)</f>
        <v>#VALUE!</v>
      </c>
      <c r="R85" s="17"/>
    </row>
    <row r="86" ht="33" spans="1:18">
      <c r="A86" s="3" t="s">
        <v>186</v>
      </c>
      <c r="B86" s="3" t="s">
        <v>153</v>
      </c>
      <c r="C86" s="4" t="s">
        <v>20</v>
      </c>
      <c r="D86" s="5" t="s">
        <v>21</v>
      </c>
      <c r="E86" s="6" t="n">
        <v>258740.77500000002</v>
      </c>
      <c r="F86" s="6" t="n">
        <v>95597.6</v>
      </c>
      <c r="G86" s="5">
        <v>0.88</v>
      </c>
      <c r="H86" s="7" t="e">
        <f>E86*G86</f>
        <v>#VALUE!</v>
      </c>
      <c r="I86" s="7" t="e">
        <f>F86*G86</f>
        <v>#VALUE!</v>
      </c>
      <c r="J86" s="6" t="e">
        <f>H86+I86</f>
        <v>#VALUE!</v>
      </c>
      <c r="K86" s="13" t="n">
        <v>96.69730000000001</v>
      </c>
      <c r="L86" s="14">
        <f>ROUND(IF(K86&lt;60,0,IF(K86&gt;=95,1,(0.6+(K86-60)/35*0.4))),4)</f>
        <v>1</v>
      </c>
      <c r="M86" s="7" t="e">
        <f>J86*L86*90%</f>
        <v>#VALUE!</v>
      </c>
      <c r="N86" s="6" t="n">
        <v>0.0</v>
      </c>
      <c r="O86" s="7" t="e">
        <f>M86-N86</f>
        <v>#VALUE!</v>
      </c>
      <c r="P86" s="7" t="e">
        <f>J86*0.1</f>
        <v>#VALUE!</v>
      </c>
      <c r="Q86" s="6" t="e">
        <f>O86+P86</f>
        <v>#VALUE!</v>
      </c>
      <c r="R86" s="16" t="e">
        <f>K86*0.25+K87*0.75</f>
        <v>#VALUE!</v>
      </c>
    </row>
    <row r="87" ht="16.5" spans="1:18">
      <c r="A87" s="3" t="s">
        <v>186</v>
      </c>
      <c r="B87" s="3"/>
      <c r="C87" s="4"/>
      <c r="D87" s="5" t="s">
        <v>26</v>
      </c>
      <c r="E87" s="6" t="n">
        <v>1084731.88333333</v>
      </c>
      <c r="F87" s="6" t="n">
        <v>685906.0</v>
      </c>
      <c r="G87" s="5">
        <v>0.88</v>
      </c>
      <c r="H87" s="7">
        <f>E87*G87</f>
        <v>0</v>
      </c>
      <c r="I87" s="7">
        <f>F87*G87</f>
        <v>0</v>
      </c>
      <c r="J87" s="6">
        <f>H87+I87</f>
        <v>0</v>
      </c>
      <c r="K87" s="13" t="n">
        <v>90.58246376811593</v>
      </c>
      <c r="L87" s="14">
        <f>ROUND(IF(K87&lt;60,0,IF(K87&gt;=95,1,(0.6+(K87-60)/35*0.4))),4)</f>
        <v>0</v>
      </c>
      <c r="M87" s="7">
        <f>J87*L87*90%</f>
        <v>0</v>
      </c>
      <c r="N87" s="6" t="n">
        <v>41388.15</v>
      </c>
      <c r="O87" s="7">
        <f>M87-N87</f>
        <v>0</v>
      </c>
      <c r="P87" s="7">
        <f>J87*0.1</f>
        <v>0</v>
      </c>
      <c r="Q87" s="6">
        <f>O87+P87</f>
        <v>0</v>
      </c>
      <c r="R87" s="16"/>
    </row>
    <row r="88" ht="16.5" spans="1:18">
      <c r="A88" s="8"/>
      <c r="B88" s="8"/>
      <c r="C88" s="9"/>
      <c r="D88" s="10" t="s">
        <v>27</v>
      </c>
      <c r="E88" s="11">
        <f>SUM(E86:E87)</f>
        <v>0</v>
      </c>
      <c r="F88" s="11">
        <f>SUM(F86:F87)</f>
        <v>0</v>
      </c>
      <c r="G88" s="10"/>
      <c r="H88" s="11" t="e">
        <f>SUM(H86:H87)</f>
        <v>#VALUE!</v>
      </c>
      <c r="I88" s="11" t="e">
        <f>SUM(I86:I87)</f>
        <v>#VALUE!</v>
      </c>
      <c r="J88" s="11" t="e">
        <f>SUM(J86:J87)</f>
        <v>#VALUE!</v>
      </c>
      <c r="K88" s="15"/>
      <c r="L88" s="15"/>
      <c r="M88" s="11" t="e">
        <f>SUM(M86:M87)</f>
        <v>#VALUE!</v>
      </c>
      <c r="N88" s="11">
        <f>SUM(N86:N87)</f>
        <v>0</v>
      </c>
      <c r="O88" s="11" t="e">
        <f>SUM(O86:O87)</f>
        <v>#VALUE!</v>
      </c>
      <c r="P88" s="11" t="e">
        <f>ROUND(SUM(P86:P87),2)</f>
        <v>#VALUE!</v>
      </c>
      <c r="Q88" s="11" t="e">
        <f>SUM(Q86:Q87)</f>
        <v>#VALUE!</v>
      </c>
      <c r="R88" s="17"/>
    </row>
    <row r="89" ht="33" spans="1:18">
      <c r="A89" s="3" t="s">
        <v>186</v>
      </c>
      <c r="B89" s="3" t="s">
        <v>153</v>
      </c>
      <c r="C89" s="4" t="s">
        <v>104</v>
      </c>
      <c r="D89" s="12" t="s">
        <v>30</v>
      </c>
      <c r="E89" s="6" t="n">
        <v>197383.75</v>
      </c>
      <c r="F89" s="6" t="n">
        <v>18152.18</v>
      </c>
      <c r="G89" s="5">
        <v>0.88</v>
      </c>
      <c r="H89" s="7" t="e">
        <f>E89*G89</f>
        <v>#VALUE!</v>
      </c>
      <c r="I89" s="7" t="e">
        <f>F89*G89</f>
        <v>#VALUE!</v>
      </c>
      <c r="J89" s="7" t="e">
        <f>H89+I89</f>
        <v>#VALUE!</v>
      </c>
      <c r="K89" s="13" t="n">
        <v>81.26972219169718</v>
      </c>
      <c r="L89" s="14">
        <f>ROUND(IF(K89&lt;60,0,IF(K89&gt;=95,1,(0.6+(K89-60)/35*0.4))),4)</f>
        <v>1</v>
      </c>
      <c r="M89" s="7" t="e">
        <f>J89*L89*90%</f>
        <v>#VALUE!</v>
      </c>
      <c r="N89" s="6" t="n">
        <v>5000.0</v>
      </c>
      <c r="O89" s="7" t="e">
        <f>M89-N89</f>
        <v>#VALUE!</v>
      </c>
      <c r="P89" s="7" t="e">
        <f>J89*0.1</f>
        <v>#VALUE!</v>
      </c>
      <c r="Q89" s="7" t="e">
        <f>O89+P89</f>
        <v>#VALUE!</v>
      </c>
      <c r="R89" s="18" t="e">
        <f>K89*0.35+K90*0.6+K91*0.05</f>
        <v>#VALUE!</v>
      </c>
    </row>
    <row r="90" ht="16.5" spans="1:18">
      <c r="A90" s="3" t="s">
        <v>186</v>
      </c>
      <c r="B90" s="3"/>
      <c r="C90" s="4"/>
      <c r="D90" s="5" t="s">
        <v>35</v>
      </c>
      <c r="E90" s="6" t="n">
        <v>282144.8555889001</v>
      </c>
      <c r="F90" s="6" t="n">
        <v>664847.48</v>
      </c>
      <c r="G90" s="5">
        <v>0.88</v>
      </c>
      <c r="H90" s="7">
        <f>E90*G90</f>
        <v>0</v>
      </c>
      <c r="I90" s="7">
        <f>F90*G90</f>
        <v>0</v>
      </c>
      <c r="J90" s="6">
        <f>H90+I90</f>
        <v>0</v>
      </c>
      <c r="K90" s="13" t="n">
        <v>94.85981724137932</v>
      </c>
      <c r="L90" s="14">
        <f>ROUND(IF(K90&lt;60,0,IF(K90&gt;=95,1,(0.6+(K90-60)/35*0.4))),4)</f>
        <v>0</v>
      </c>
      <c r="M90" s="7">
        <f>J90*L90*90%</f>
        <v>0</v>
      </c>
      <c r="N90" s="6" t="n">
        <v>13500.0</v>
      </c>
      <c r="O90" s="7">
        <f>M90-N90</f>
        <v>0</v>
      </c>
      <c r="P90" s="7">
        <f>J90*0.1</f>
        <v>0</v>
      </c>
      <c r="Q90" s="6">
        <f>O90+P90</f>
        <v>0</v>
      </c>
      <c r="R90" s="16"/>
    </row>
    <row r="91" ht="16.5" spans="1:18">
      <c r="A91" s="3" t="s">
        <v>186</v>
      </c>
      <c r="B91" s="3"/>
      <c r="C91" s="4"/>
      <c r="D91" s="5" t="s">
        <v>36</v>
      </c>
      <c r="E91" s="6" t="n">
        <v>22221.0</v>
      </c>
      <c r="F91" s="6" t="n">
        <v>663.0</v>
      </c>
      <c r="G91" s="5">
        <v>0.88</v>
      </c>
      <c r="H91" s="7">
        <f>E91*G91</f>
        <v>0</v>
      </c>
      <c r="I91" s="7">
        <f>F91*G91</f>
        <v>0</v>
      </c>
      <c r="J91" s="6">
        <f>H91+I91</f>
        <v>0</v>
      </c>
      <c r="K91" s="13" t="n">
        <v>76.45088565323564</v>
      </c>
      <c r="L91" s="14">
        <f>ROUND(IF(K91&lt;60,0,IF(K91&gt;=95,1,(0.6+(K91-60)/35*0.4))),4)</f>
        <v>0</v>
      </c>
      <c r="M91" s="7">
        <f>J91*L91*90%</f>
        <v>0</v>
      </c>
      <c r="N91" s="6" t="n">
        <v>0.0</v>
      </c>
      <c r="O91" s="7">
        <f>M91-N91</f>
        <v>0</v>
      </c>
      <c r="P91" s="7">
        <f>J91*0.1</f>
        <v>0</v>
      </c>
      <c r="Q91" s="6">
        <f>O91+P91</f>
        <v>0</v>
      </c>
      <c r="R91" s="16"/>
    </row>
    <row r="92" ht="16.5" spans="1:18">
      <c r="A92" s="8"/>
      <c r="B92" s="8"/>
      <c r="C92" s="9"/>
      <c r="D92" s="10" t="s">
        <v>27</v>
      </c>
      <c r="E92" s="11">
        <f>SUM(E89:E91)</f>
        <v>0</v>
      </c>
      <c r="F92" s="11">
        <f>SUM(F89:F91)</f>
        <v>0</v>
      </c>
      <c r="G92" s="10"/>
      <c r="H92" s="11" t="e">
        <f>SUM(H89:H91)</f>
        <v>#VALUE!</v>
      </c>
      <c r="I92" s="11" t="e">
        <f>SUM(I89:I91)</f>
        <v>#VALUE!</v>
      </c>
      <c r="J92" s="11" t="e">
        <f>SUM(J89:J91)</f>
        <v>#VALUE!</v>
      </c>
      <c r="K92" s="15"/>
      <c r="L92" s="15"/>
      <c r="M92" s="11" t="e">
        <f>SUM(M89:M91)</f>
        <v>#VALUE!</v>
      </c>
      <c r="N92" s="11">
        <f>SUM(N89:N91)</f>
        <v>0</v>
      </c>
      <c r="O92" s="11" t="e">
        <f>SUM(O89:O91)</f>
        <v>#VALUE!</v>
      </c>
      <c r="P92" s="11" t="e">
        <f>ROUND(SUM(P89:P91),2)</f>
        <v>#VALUE!</v>
      </c>
      <c r="Q92" s="11" t="e">
        <f>SUM(Q89:Q91)</f>
        <v>#VALUE!</v>
      </c>
      <c r="R92" s="17"/>
    </row>
    <row r="93" ht="33" spans="1:18">
      <c r="A93" s="3" t="s">
        <v>186</v>
      </c>
      <c r="B93" s="3" t="s">
        <v>164</v>
      </c>
      <c r="C93" s="4" t="s">
        <v>20</v>
      </c>
      <c r="D93" s="5" t="s">
        <v>21</v>
      </c>
      <c r="E93" s="6" t="n">
        <v>212674.67499999996</v>
      </c>
      <c r="F93" s="6" t="n">
        <v>65944.6</v>
      </c>
      <c r="G93" s="5">
        <v>0.88</v>
      </c>
      <c r="H93" s="7" t="e">
        <f>E93*G93</f>
        <v>#VALUE!</v>
      </c>
      <c r="I93" s="7" t="e">
        <f>F93*G93</f>
        <v>#VALUE!</v>
      </c>
      <c r="J93" s="6" t="e">
        <f>H93+I93</f>
        <v>#VALUE!</v>
      </c>
      <c r="K93" s="13" t="n">
        <v>96.9925</v>
      </c>
      <c r="L93" s="14">
        <f>ROUND(IF(K93&lt;60,0,IF(K93&gt;=95,1,(0.6+(K93-60)/35*0.4))),4)</f>
        <v>1</v>
      </c>
      <c r="M93" s="7" t="e">
        <f>J93*L93*90%</f>
        <v>#VALUE!</v>
      </c>
      <c r="N93" s="6" t="n">
        <v>0.0</v>
      </c>
      <c r="O93" s="7" t="e">
        <f>M93-N93</f>
        <v>#VALUE!</v>
      </c>
      <c r="P93" s="7" t="e">
        <f>J93*0.1</f>
        <v>#VALUE!</v>
      </c>
      <c r="Q93" s="6" t="e">
        <f>O93+P93</f>
        <v>#VALUE!</v>
      </c>
      <c r="R93" s="16" t="e">
        <f>K93*0.25+K94*0.75</f>
        <v>#VALUE!</v>
      </c>
    </row>
    <row r="94" ht="16.5" spans="1:18">
      <c r="A94" s="3" t="s">
        <v>186</v>
      </c>
      <c r="B94" s="3"/>
      <c r="C94" s="4"/>
      <c r="D94" s="5" t="s">
        <v>26</v>
      </c>
      <c r="E94" s="6" t="n">
        <v>816477.1667</v>
      </c>
      <c r="F94" s="6" t="n">
        <v>342377.4</v>
      </c>
      <c r="G94" s="5">
        <v>0.88</v>
      </c>
      <c r="H94" s="7">
        <f>E94*G94</f>
        <v>0</v>
      </c>
      <c r="I94" s="7">
        <f>F94*G94</f>
        <v>0</v>
      </c>
      <c r="J94" s="6">
        <f>H94+I94</f>
        <v>0</v>
      </c>
      <c r="K94" s="13" t="n">
        <v>88.10563263041067</v>
      </c>
      <c r="L94" s="14">
        <f>ROUND(IF(K94&lt;60,0,IF(K94&gt;=95,1,(0.6+(K94-60)/35*0.4))),4)</f>
        <v>0</v>
      </c>
      <c r="M94" s="7">
        <f>J94*L94*90%</f>
        <v>0</v>
      </c>
      <c r="N94" s="6" t="n">
        <v>22085.712</v>
      </c>
      <c r="O94" s="7">
        <f>M94-N94</f>
        <v>0</v>
      </c>
      <c r="P94" s="7">
        <f>J94*0.1</f>
        <v>0</v>
      </c>
      <c r="Q94" s="6">
        <f>O94+P94</f>
        <v>0</v>
      </c>
      <c r="R94" s="16"/>
    </row>
    <row r="95" ht="16.5" spans="1:18">
      <c r="A95" s="8"/>
      <c r="B95" s="8"/>
      <c r="C95" s="9"/>
      <c r="D95" s="10" t="s">
        <v>27</v>
      </c>
      <c r="E95" s="11">
        <f>SUM(E93:E94)</f>
        <v>0</v>
      </c>
      <c r="F95" s="11">
        <f>SUM(F93:F94)</f>
        <v>0</v>
      </c>
      <c r="G95" s="10"/>
      <c r="H95" s="11" t="e">
        <f>SUM(H93:H94)</f>
        <v>#VALUE!</v>
      </c>
      <c r="I95" s="11" t="e">
        <f>SUM(I93:I94)</f>
        <v>#VALUE!</v>
      </c>
      <c r="J95" s="11" t="e">
        <f>SUM(J93:J94)</f>
        <v>#VALUE!</v>
      </c>
      <c r="K95" s="15"/>
      <c r="L95" s="15"/>
      <c r="M95" s="11" t="e">
        <f>SUM(M93:M94)</f>
        <v>#VALUE!</v>
      </c>
      <c r="N95" s="11">
        <f>SUM(N93:N94)</f>
        <v>0</v>
      </c>
      <c r="O95" s="11" t="e">
        <f>SUM(O93:O94)</f>
        <v>#VALUE!</v>
      </c>
      <c r="P95" s="11" t="e">
        <f>ROUND(SUM(P93:P94),2)</f>
        <v>#VALUE!</v>
      </c>
      <c r="Q95" s="11" t="e">
        <f>SUM(Q93:Q94)</f>
        <v>#VALUE!</v>
      </c>
      <c r="R95" s="17"/>
    </row>
    <row r="96" ht="33" spans="1:18">
      <c r="A96" s="3" t="s">
        <v>186</v>
      </c>
      <c r="B96" s="3" t="s">
        <v>164</v>
      </c>
      <c r="C96" s="4" t="s">
        <v>82</v>
      </c>
      <c r="D96" s="12" t="s">
        <v>30</v>
      </c>
      <c r="E96" s="6" t="n">
        <v>182790.05000000002</v>
      </c>
      <c r="F96" s="6" t="n">
        <v>18036.578</v>
      </c>
      <c r="G96" s="5">
        <v>0.88</v>
      </c>
      <c r="H96" s="7" t="e">
        <f>E96*G96</f>
        <v>#VALUE!</v>
      </c>
      <c r="I96" s="7" t="e">
        <f>F96*G96</f>
        <v>#VALUE!</v>
      </c>
      <c r="J96" s="7" t="e">
        <f>H96+I96</f>
        <v>#VALUE!</v>
      </c>
      <c r="K96" s="13" t="n">
        <v>85.33899243947108</v>
      </c>
      <c r="L96" s="14">
        <f>ROUND(IF(K96&lt;60,0,IF(K96&gt;=95,1,(0.6+(K96-60)/35*0.4))),4)</f>
        <v>1</v>
      </c>
      <c r="M96" s="7" t="e">
        <f>J96*L96*90%</f>
        <v>#VALUE!</v>
      </c>
      <c r="N96" s="6" t="n">
        <v>0.0</v>
      </c>
      <c r="O96" s="7" t="e">
        <f>M96-N96</f>
        <v>#VALUE!</v>
      </c>
      <c r="P96" s="7" t="e">
        <f>J96*0.1</f>
        <v>#VALUE!</v>
      </c>
      <c r="Q96" s="7" t="e">
        <f>O96+P96</f>
        <v>#VALUE!</v>
      </c>
      <c r="R96" s="18" t="e">
        <f>K96*0.35+K97*0.6+K98*0.05</f>
        <v>#VALUE!</v>
      </c>
    </row>
    <row r="97" ht="16.5" spans="1:18">
      <c r="A97" s="3" t="s">
        <v>186</v>
      </c>
      <c r="B97" s="3"/>
      <c r="C97" s="4"/>
      <c r="D97" s="5" t="s">
        <v>35</v>
      </c>
      <c r="E97" s="6" t="n">
        <v>199038.38337916663</v>
      </c>
      <c r="F97" s="6" t="n">
        <v>229883.64</v>
      </c>
      <c r="G97" s="5">
        <v>0.88</v>
      </c>
      <c r="H97" s="7">
        <f>E97*G97</f>
        <v>0</v>
      </c>
      <c r="I97" s="7">
        <f>F97*G97</f>
        <v>0</v>
      </c>
      <c r="J97" s="6">
        <f>H97+I97</f>
        <v>0</v>
      </c>
      <c r="K97" s="13" t="n">
        <v>95.01066666666664</v>
      </c>
      <c r="L97" s="14">
        <f>ROUND(IF(K97&lt;60,0,IF(K97&gt;=95,1,(0.6+(K97-60)/35*0.4))),4)</f>
        <v>0</v>
      </c>
      <c r="M97" s="7">
        <f>J97*L97*90%</f>
        <v>0</v>
      </c>
      <c r="N97" s="6" t="n">
        <v>3000.0</v>
      </c>
      <c r="O97" s="7">
        <f>M97-N97</f>
        <v>0</v>
      </c>
      <c r="P97" s="7">
        <f>J97*0.1</f>
        <v>0</v>
      </c>
      <c r="Q97" s="6">
        <f>O97+P97</f>
        <v>0</v>
      </c>
      <c r="R97" s="16"/>
    </row>
    <row r="98" ht="16.5" spans="1:18">
      <c r="A98" s="3" t="s">
        <v>186</v>
      </c>
      <c r="B98" s="3"/>
      <c r="C98" s="4"/>
      <c r="D98" s="5" t="s">
        <v>36</v>
      </c>
      <c r="E98" s="6" t="n">
        <v>29723.166666666668</v>
      </c>
      <c r="F98" s="6" t="n">
        <v>9040.0</v>
      </c>
      <c r="G98" s="5">
        <v>0.88</v>
      </c>
      <c r="H98" s="7">
        <f>E98*G98</f>
        <v>0</v>
      </c>
      <c r="I98" s="7">
        <f>F98*G98</f>
        <v>0</v>
      </c>
      <c r="J98" s="6">
        <f>H98+I98</f>
        <v>0</v>
      </c>
      <c r="K98" s="13" t="n">
        <v>84.37991444801808</v>
      </c>
      <c r="L98" s="14">
        <f>ROUND(IF(K98&lt;60,0,IF(K98&gt;=95,1,(0.6+(K98-60)/35*0.4))),4)</f>
        <v>0</v>
      </c>
      <c r="M98" s="7">
        <f>J98*L98*90%</f>
        <v>0</v>
      </c>
      <c r="N98" s="6" t="n">
        <v>0.0</v>
      </c>
      <c r="O98" s="7">
        <f>M98-N98</f>
        <v>0</v>
      </c>
      <c r="P98" s="7">
        <f>J98*0.1</f>
        <v>0</v>
      </c>
      <c r="Q98" s="6">
        <f>O98+P98</f>
        <v>0</v>
      </c>
      <c r="R98" s="16"/>
    </row>
    <row r="99" ht="16.5" spans="1:18">
      <c r="A99" s="8"/>
      <c r="B99" s="8"/>
      <c r="C99" s="9"/>
      <c r="D99" s="10" t="s">
        <v>27</v>
      </c>
      <c r="E99" s="11">
        <f>SUM(E96:E98)</f>
        <v>0</v>
      </c>
      <c r="F99" s="11">
        <f>SUM(F96:F98)</f>
        <v>0</v>
      </c>
      <c r="G99" s="10"/>
      <c r="H99" s="11" t="e">
        <f>SUM(H96:H98)</f>
        <v>#VALUE!</v>
      </c>
      <c r="I99" s="11" t="e">
        <f>SUM(I96:I98)</f>
        <v>#VALUE!</v>
      </c>
      <c r="J99" s="11" t="e">
        <f>SUM(J96:J98)</f>
        <v>#VALUE!</v>
      </c>
      <c r="K99" s="15"/>
      <c r="L99" s="15"/>
      <c r="M99" s="11" t="e">
        <f>SUM(M96:M98)</f>
        <v>#VALUE!</v>
      </c>
      <c r="N99" s="11">
        <f>SUM(N96:N98)</f>
        <v>0</v>
      </c>
      <c r="O99" s="11" t="e">
        <f>SUM(O96:O98)</f>
        <v>#VALUE!</v>
      </c>
      <c r="P99" s="11" t="e">
        <f>ROUND(SUM(P96:P98),2)</f>
        <v>#VALUE!</v>
      </c>
      <c r="Q99" s="11" t="e">
        <f>SUM(Q96:Q98)</f>
        <v>#VALUE!</v>
      </c>
      <c r="R99" s="17"/>
    </row>
    <row r="100" ht="33" spans="1:18">
      <c r="A100" s="3" t="s">
        <v>186</v>
      </c>
      <c r="B100" s="3" t="s">
        <v>175</v>
      </c>
      <c r="C100" s="4" t="s">
        <v>20</v>
      </c>
      <c r="D100" s="5" t="s">
        <v>21</v>
      </c>
      <c r="E100" s="6" t="n">
        <v>280531.97500000003</v>
      </c>
      <c r="F100" s="6" t="n">
        <v>58128.4</v>
      </c>
      <c r="G100" s="5">
        <v>0.88</v>
      </c>
      <c r="H100" s="7" t="e">
        <f>E100*G100</f>
        <v>#VALUE!</v>
      </c>
      <c r="I100" s="7" t="e">
        <f>F100*G100</f>
        <v>#VALUE!</v>
      </c>
      <c r="J100" s="6" t="e">
        <f>H100+I100</f>
        <v>#VALUE!</v>
      </c>
      <c r="K100" s="13" t="n">
        <v>95.95750000000001</v>
      </c>
      <c r="L100" s="14">
        <f>ROUND(IF(K100&lt;60,0,IF(K100&gt;=95,1,(0.6+(K100-60)/35*0.4))),4)</f>
        <v>1</v>
      </c>
      <c r="M100" s="7" t="e">
        <f>J100*L100*90%</f>
        <v>#VALUE!</v>
      </c>
      <c r="N100" s="6" t="n">
        <v>0.0</v>
      </c>
      <c r="O100" s="7" t="e">
        <f>M100-N100</f>
        <v>#VALUE!</v>
      </c>
      <c r="P100" s="7" t="e">
        <f>J100*0.1</f>
        <v>#VALUE!</v>
      </c>
      <c r="Q100" s="6" t="e">
        <f>O100+P100</f>
        <v>#VALUE!</v>
      </c>
      <c r="R100" s="16" t="e">
        <f>K100*0.25+K101*0.75</f>
        <v>#VALUE!</v>
      </c>
    </row>
    <row r="101" ht="16.5" spans="1:18">
      <c r="A101" s="3" t="s">
        <v>186</v>
      </c>
      <c r="B101" s="3"/>
      <c r="C101" s="4"/>
      <c r="D101" s="5" t="s">
        <v>26</v>
      </c>
      <c r="E101" s="6" t="n">
        <v>697472.3</v>
      </c>
      <c r="F101" s="6" t="n">
        <v>423449.6</v>
      </c>
      <c r="G101" s="5">
        <v>0.88</v>
      </c>
      <c r="H101" s="7">
        <f>E101*G101</f>
        <v>0</v>
      </c>
      <c r="I101" s="7">
        <f>F101*G101</f>
        <v>0</v>
      </c>
      <c r="J101" s="6">
        <f>H101+I101</f>
        <v>0</v>
      </c>
      <c r="K101" s="13" t="n">
        <v>86.56530368580182</v>
      </c>
      <c r="L101" s="14">
        <f>ROUND(IF(K101&lt;60,0,IF(K101&gt;=95,1,(0.6+(K101-60)/35*0.4))),4)</f>
        <v>0</v>
      </c>
      <c r="M101" s="7">
        <f>J101*L101*90%</f>
        <v>0</v>
      </c>
      <c r="N101" s="6" t="n">
        <v>0.0</v>
      </c>
      <c r="O101" s="7">
        <f>M101-N101</f>
        <v>0</v>
      </c>
      <c r="P101" s="7">
        <f>J101*0.1</f>
        <v>0</v>
      </c>
      <c r="Q101" s="6">
        <f>O101+P101</f>
        <v>0</v>
      </c>
      <c r="R101" s="16"/>
    </row>
    <row r="102" ht="16.5" spans="1:18">
      <c r="A102" s="8"/>
      <c r="B102" s="8"/>
      <c r="C102" s="9"/>
      <c r="D102" s="10" t="s">
        <v>27</v>
      </c>
      <c r="E102" s="11">
        <f>SUM(E100:E101)</f>
        <v>0</v>
      </c>
      <c r="F102" s="11">
        <f>SUM(F100:F101)</f>
        <v>0</v>
      </c>
      <c r="G102" s="10"/>
      <c r="H102" s="11" t="e">
        <f>SUM(H100:H101)</f>
        <v>#VALUE!</v>
      </c>
      <c r="I102" s="11" t="e">
        <f>SUM(I100:I101)</f>
        <v>#VALUE!</v>
      </c>
      <c r="J102" s="11" t="e">
        <f>SUM(J100:J101)</f>
        <v>#VALUE!</v>
      </c>
      <c r="K102" s="15"/>
      <c r="L102" s="15"/>
      <c r="M102" s="11" t="e">
        <f>SUM(M100:M101)</f>
        <v>#VALUE!</v>
      </c>
      <c r="N102" s="11">
        <f>SUM(N100:N101)</f>
        <v>0</v>
      </c>
      <c r="O102" s="11" t="e">
        <f>SUM(O100:O101)</f>
        <v>#VALUE!</v>
      </c>
      <c r="P102" s="11" t="e">
        <f>ROUND(SUM(P100:P101),2)</f>
        <v>#VALUE!</v>
      </c>
      <c r="Q102" s="11" t="e">
        <f>SUM(Q100:Q101)</f>
        <v>#VALUE!</v>
      </c>
      <c r="R102" s="17"/>
    </row>
    <row r="103" ht="33" spans="1:18">
      <c r="A103" s="3" t="s">
        <v>186</v>
      </c>
      <c r="B103" s="3" t="s">
        <v>175</v>
      </c>
      <c r="C103" s="4" t="s">
        <v>38</v>
      </c>
      <c r="D103" s="12" t="s">
        <v>30</v>
      </c>
      <c r="E103" s="6" t="n">
        <v>176117.94999999998</v>
      </c>
      <c r="F103" s="6" t="n">
        <v>24225.0</v>
      </c>
      <c r="G103" s="5">
        <v>0.88</v>
      </c>
      <c r="H103" s="7" t="e">
        <f>E103*G103</f>
        <v>#VALUE!</v>
      </c>
      <c r="I103" s="7" t="e">
        <f>F103*G103</f>
        <v>#VALUE!</v>
      </c>
      <c r="J103" s="7" t="e">
        <f>H103+I103</f>
        <v>#VALUE!</v>
      </c>
      <c r="K103" s="13" t="n">
        <v>85.40794488540473</v>
      </c>
      <c r="L103" s="14">
        <f>ROUND(IF(K103&lt;60,0,IF(K103&gt;=95,1,(0.6+(K103-60)/35*0.4))),4)</f>
        <v>1</v>
      </c>
      <c r="M103" s="7" t="e">
        <f>J103*L103*90%</f>
        <v>#VALUE!</v>
      </c>
      <c r="N103" s="6" t="n">
        <v>178.64</v>
      </c>
      <c r="O103" s="7" t="e">
        <f>M103-N103</f>
        <v>#VALUE!</v>
      </c>
      <c r="P103" s="7" t="e">
        <f>J103*0.1</f>
        <v>#VALUE!</v>
      </c>
      <c r="Q103" s="7" t="e">
        <f>O103+P103</f>
        <v>#VALUE!</v>
      </c>
      <c r="R103" s="18" t="e">
        <f>K103*0.35+K104*0.6+K105*0.05</f>
        <v>#VALUE!</v>
      </c>
    </row>
    <row r="104" ht="16.5" spans="1:18">
      <c r="A104" s="3" t="s">
        <v>186</v>
      </c>
      <c r="B104" s="3"/>
      <c r="C104" s="4"/>
      <c r="D104" s="5" t="s">
        <v>35</v>
      </c>
      <c r="E104" s="6" t="n">
        <v>223572.74349999995</v>
      </c>
      <c r="F104" s="6" t="n">
        <v>78516.4</v>
      </c>
      <c r="G104" s="5">
        <v>0.88</v>
      </c>
      <c r="H104" s="7">
        <f>E104*G104</f>
        <v>0</v>
      </c>
      <c r="I104" s="7">
        <f>F104*G104</f>
        <v>0</v>
      </c>
      <c r="J104" s="6">
        <f>H104+I104</f>
        <v>0</v>
      </c>
      <c r="K104" s="13" t="n">
        <v>97.1079625</v>
      </c>
      <c r="L104" s="14">
        <f>ROUND(IF(K104&lt;60,0,IF(K104&gt;=95,1,(0.6+(K104-60)/35*0.4))),4)</f>
        <v>0</v>
      </c>
      <c r="M104" s="7">
        <f>J104*L104*90%</f>
        <v>0</v>
      </c>
      <c r="N104" s="6" t="n">
        <v>2500.0</v>
      </c>
      <c r="O104" s="7">
        <f>M104-N104</f>
        <v>0</v>
      </c>
      <c r="P104" s="7">
        <f>J104*0.1</f>
        <v>0</v>
      </c>
      <c r="Q104" s="6">
        <f>O104+P104</f>
        <v>0</v>
      </c>
      <c r="R104" s="16"/>
    </row>
    <row r="105" ht="16.5" spans="1:18">
      <c r="A105" s="3" t="s">
        <v>186</v>
      </c>
      <c r="B105" s="3"/>
      <c r="C105" s="4"/>
      <c r="D105" s="5" t="s">
        <v>36</v>
      </c>
      <c r="E105" s="6" t="n">
        <v>39111.916666666664</v>
      </c>
      <c r="F105" s="6" t="n">
        <v>4798.0</v>
      </c>
      <c r="G105" s="5">
        <v>0.88</v>
      </c>
      <c r="H105" s="7">
        <f>E105*G105</f>
        <v>0</v>
      </c>
      <c r="I105" s="7">
        <f>F105*G105</f>
        <v>0</v>
      </c>
      <c r="J105" s="6">
        <f>H105+I105</f>
        <v>0</v>
      </c>
      <c r="K105" s="13" t="n">
        <v>84.78544918688357</v>
      </c>
      <c r="L105" s="14">
        <f>ROUND(IF(K105&lt;60,0,IF(K105&gt;=95,1,(0.6+(K105-60)/35*0.4))),4)</f>
        <v>0</v>
      </c>
      <c r="M105" s="7">
        <f>J105*L105*90%</f>
        <v>0</v>
      </c>
      <c r="N105" s="6" t="n">
        <v>0.0</v>
      </c>
      <c r="O105" s="7">
        <f>M105-N105</f>
        <v>0</v>
      </c>
      <c r="P105" s="7">
        <f>J105*0.1</f>
        <v>0</v>
      </c>
      <c r="Q105" s="6">
        <f>O105+P105</f>
        <v>0</v>
      </c>
      <c r="R105" s="16"/>
    </row>
    <row r="106" ht="16.5" spans="1:18">
      <c r="A106" s="8"/>
      <c r="B106" s="8"/>
      <c r="C106" s="9"/>
      <c r="D106" s="10" t="s">
        <v>27</v>
      </c>
      <c r="E106" s="11">
        <f>SUM(E103:E105)</f>
        <v>0</v>
      </c>
      <c r="F106" s="11">
        <f>SUM(F103:F105)</f>
        <v>0</v>
      </c>
      <c r="G106" s="10"/>
      <c r="H106" s="11" t="e">
        <f>SUM(H103:H105)</f>
        <v>#VALUE!</v>
      </c>
      <c r="I106" s="11" t="e">
        <f>SUM(I103:I105)</f>
        <v>#VALUE!</v>
      </c>
      <c r="J106" s="11" t="e">
        <f>SUM(J103:J105)</f>
        <v>#VALUE!</v>
      </c>
      <c r="K106" s="15"/>
      <c r="L106" s="15"/>
      <c r="M106" s="11" t="e">
        <f>SUM(M103:M105)</f>
        <v>#VALUE!</v>
      </c>
      <c r="N106" s="11">
        <f>SUM(N103:N105)</f>
        <v>0</v>
      </c>
      <c r="O106" s="11" t="e">
        <f>SUM(O103:O105)</f>
        <v>#VALUE!</v>
      </c>
      <c r="P106" s="11" t="e">
        <f>ROUND(SUM(P103:P105),2)</f>
        <v>#VALUE!</v>
      </c>
      <c r="Q106" s="11" t="e">
        <f>SUM(Q103:Q105)</f>
        <v>#VALUE!</v>
      </c>
      <c r="R106" s="17"/>
    </row>
  </sheetData>
  <mergeCells count="116">
    <mergeCell ref="A2:A4"/>
    <mergeCell ref="A5:A8"/>
    <mergeCell ref="A9:A12"/>
    <mergeCell ref="A13:A15"/>
    <mergeCell ref="A16:A19"/>
    <mergeCell ref="A20:A23"/>
    <mergeCell ref="A24:A26"/>
    <mergeCell ref="A27:A30"/>
    <mergeCell ref="A31:A34"/>
    <mergeCell ref="A35:A37"/>
    <mergeCell ref="A38:A41"/>
    <mergeCell ref="A42:A45"/>
    <mergeCell ref="A46:A48"/>
    <mergeCell ref="A49:A52"/>
    <mergeCell ref="A53:A56"/>
    <mergeCell ref="A57:A59"/>
    <mergeCell ref="A60:A63"/>
    <mergeCell ref="A64:A67"/>
    <mergeCell ref="A68:A70"/>
    <mergeCell ref="A71:A74"/>
    <mergeCell ref="A75:A78"/>
    <mergeCell ref="A79:A81"/>
    <mergeCell ref="A82:A85"/>
    <mergeCell ref="A86:A88"/>
    <mergeCell ref="A89:A92"/>
    <mergeCell ref="A93:A95"/>
    <mergeCell ref="A96:A99"/>
    <mergeCell ref="A100:A102"/>
    <mergeCell ref="A103:A106"/>
    <mergeCell ref="B2:B4"/>
    <mergeCell ref="B5:B8"/>
    <mergeCell ref="B9:B12"/>
    <mergeCell ref="B13:B15"/>
    <mergeCell ref="B16:B19"/>
    <mergeCell ref="B20:B23"/>
    <mergeCell ref="B24:B26"/>
    <mergeCell ref="B27:B30"/>
    <mergeCell ref="B31:B34"/>
    <mergeCell ref="B35:B37"/>
    <mergeCell ref="B38:B41"/>
    <mergeCell ref="B42:B45"/>
    <mergeCell ref="B46:B48"/>
    <mergeCell ref="B49:B52"/>
    <mergeCell ref="B53:B56"/>
    <mergeCell ref="B57:B59"/>
    <mergeCell ref="B60:B63"/>
    <mergeCell ref="B64:B67"/>
    <mergeCell ref="B68:B70"/>
    <mergeCell ref="B71:B74"/>
    <mergeCell ref="B75:B78"/>
    <mergeCell ref="B79:B81"/>
    <mergeCell ref="B82:B85"/>
    <mergeCell ref="B86:B88"/>
    <mergeCell ref="B89:B92"/>
    <mergeCell ref="B93:B95"/>
    <mergeCell ref="B96:B99"/>
    <mergeCell ref="B100:B102"/>
    <mergeCell ref="B103:B106"/>
    <mergeCell ref="C2:C4"/>
    <mergeCell ref="C5:C8"/>
    <mergeCell ref="C9:C12"/>
    <mergeCell ref="C13:C15"/>
    <mergeCell ref="C16:C19"/>
    <mergeCell ref="C20:C23"/>
    <mergeCell ref="C24:C26"/>
    <mergeCell ref="C27:C30"/>
    <mergeCell ref="C31:C34"/>
    <mergeCell ref="C35:C37"/>
    <mergeCell ref="C38:C41"/>
    <mergeCell ref="C42:C45"/>
    <mergeCell ref="C46:C48"/>
    <mergeCell ref="C49:C52"/>
    <mergeCell ref="C53:C56"/>
    <mergeCell ref="C57:C59"/>
    <mergeCell ref="C60:C63"/>
    <mergeCell ref="C64:C67"/>
    <mergeCell ref="C68:C70"/>
    <mergeCell ref="C71:C74"/>
    <mergeCell ref="C75:C78"/>
    <mergeCell ref="C79:C81"/>
    <mergeCell ref="C82:C85"/>
    <mergeCell ref="C86:C88"/>
    <mergeCell ref="C89:C92"/>
    <mergeCell ref="C93:C95"/>
    <mergeCell ref="C96:C99"/>
    <mergeCell ref="C100:C102"/>
    <mergeCell ref="C103:C106"/>
    <mergeCell ref="R2:R4"/>
    <mergeCell ref="R5:R8"/>
    <mergeCell ref="R9:R12"/>
    <mergeCell ref="R13:R15"/>
    <mergeCell ref="R16:R19"/>
    <mergeCell ref="R20:R23"/>
    <mergeCell ref="R24:R26"/>
    <mergeCell ref="R27:R30"/>
    <mergeCell ref="R31:R34"/>
    <mergeCell ref="R35:R37"/>
    <mergeCell ref="R38:R41"/>
    <mergeCell ref="R42:R45"/>
    <mergeCell ref="R46:R48"/>
    <mergeCell ref="R49:R52"/>
    <mergeCell ref="R53:R56"/>
    <mergeCell ref="R57:R59"/>
    <mergeCell ref="R60:R63"/>
    <mergeCell ref="R64:R67"/>
    <mergeCell ref="R68:R70"/>
    <mergeCell ref="R71:R74"/>
    <mergeCell ref="R75:R78"/>
    <mergeCell ref="R79:R81"/>
    <mergeCell ref="R82:R85"/>
    <mergeCell ref="R86:R88"/>
    <mergeCell ref="R89:R92"/>
    <mergeCell ref="R93:R95"/>
    <mergeCell ref="R96:R99"/>
    <mergeCell ref="R100:R102"/>
    <mergeCell ref="R103:R106"/>
  </mergeCells>
  <dataValidations count="1">
    <dataValidation type="list" allowBlank="1" showInputMessage="1" showErrorMessage="1" sqref="C8 C12 C19 C23 C30 C34 C41 C45 C52 C56 C63 C67 C74 C78 C85 C92 C99 C106 C2:C4 C5:C7 C9:C11 C13:C15 C16:C18 C20:C22 C24:C26 C27:C29 C31:C33 C35:C37 C38:C40 C42:C44 C46:C48 C49:C51 C53:C55 C57:C59 C60:C62 C64:C66 C68:C70 C71:C73 C75:C77 C79:C81 C82:C84 C86:C88 C89:C91 C93:C95 C96:C98 C100:C102 C103:C105">
      <formula1>"唐人,铁通,嘉环,长实,润建"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月度结算汇总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2019-11-07T09:09:00Z</dcterms:created>
  <dc:creator>Administrator</dc:creator>
  <cp:lastModifiedBy>Administrator</cp:lastModifiedBy>
  <dcterms:modified xsi:type="dcterms:W3CDTF">2024-05-14T03:18:20Z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3089C912ACC04B8DB5D454F4606E438C</vt:lpwstr>
  </property>
</Properties>
</file>