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0" yWindow="600" windowWidth="16040" windowHeight="16460"/>
  </bookViews>
  <sheets>
    <sheet name="当下测算" sheetId="3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1" i="3" l="1"/>
  <c r="L61" i="3"/>
  <c r="K61" i="3"/>
  <c r="J61" i="3"/>
  <c r="M67" i="3"/>
  <c r="L67" i="3"/>
  <c r="K67" i="3"/>
  <c r="J67" i="3"/>
  <c r="I67" i="3"/>
  <c r="H67" i="3"/>
  <c r="G67" i="3"/>
  <c r="F67" i="3"/>
  <c r="L68" i="3"/>
  <c r="K68" i="3"/>
  <c r="J68" i="3"/>
  <c r="I68" i="3"/>
  <c r="H68" i="3"/>
  <c r="F61" i="3"/>
  <c r="G61" i="3"/>
  <c r="H61" i="3"/>
  <c r="I61" i="3"/>
  <c r="M68" i="3"/>
  <c r="M66" i="3"/>
  <c r="G68" i="3"/>
  <c r="F68" i="3"/>
  <c r="E68" i="3"/>
  <c r="G66" i="3"/>
  <c r="H66" i="3"/>
  <c r="I66" i="3"/>
  <c r="J66" i="3"/>
  <c r="K66" i="3"/>
  <c r="L66" i="3"/>
  <c r="M62" i="3"/>
  <c r="I45" i="3"/>
  <c r="M60" i="3"/>
  <c r="L62" i="3"/>
  <c r="K62" i="3"/>
  <c r="J62" i="3"/>
  <c r="I62" i="3"/>
  <c r="H62" i="3"/>
  <c r="G62" i="3"/>
  <c r="F62" i="3"/>
  <c r="E62" i="3"/>
  <c r="I60" i="3"/>
  <c r="J60" i="3"/>
  <c r="K60" i="3"/>
  <c r="L60" i="3"/>
  <c r="F66" i="3"/>
  <c r="B66" i="3"/>
  <c r="D67" i="3"/>
  <c r="F60" i="3"/>
  <c r="G60" i="3"/>
  <c r="H60" i="3"/>
  <c r="I51" i="3"/>
  <c r="I52" i="3"/>
  <c r="H52" i="3"/>
  <c r="G52" i="3"/>
  <c r="F52" i="3"/>
  <c r="E52" i="3"/>
  <c r="F50" i="3"/>
  <c r="G50" i="3"/>
  <c r="H50" i="3"/>
  <c r="I50" i="3"/>
  <c r="F51" i="3"/>
  <c r="G51" i="3"/>
  <c r="H51" i="3"/>
  <c r="I46" i="3"/>
  <c r="AH30" i="3"/>
  <c r="AH29" i="3"/>
  <c r="AH35" i="3"/>
  <c r="H45" i="3"/>
  <c r="G45" i="3"/>
  <c r="F45" i="3"/>
  <c r="B50" i="3"/>
  <c r="L35" i="3"/>
  <c r="K35" i="3"/>
  <c r="H46" i="3"/>
  <c r="G46" i="3"/>
  <c r="F46" i="3"/>
  <c r="E46" i="3"/>
  <c r="K29" i="3"/>
  <c r="I44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F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M10" i="3"/>
  <c r="K10" i="3"/>
  <c r="E30" i="3"/>
  <c r="D29" i="3"/>
  <c r="D35" i="3"/>
  <c r="C39" i="3"/>
  <c r="D51" i="3"/>
  <c r="F44" i="3"/>
  <c r="G44" i="3"/>
  <c r="H44" i="3"/>
  <c r="D45" i="3"/>
  <c r="C55" i="3"/>
  <c r="B8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B34" i="3"/>
  <c r="F2" i="3"/>
  <c r="G2" i="3"/>
  <c r="G4" i="3"/>
  <c r="H2" i="3"/>
  <c r="H4" i="3"/>
  <c r="I2" i="3"/>
  <c r="I4" i="3"/>
  <c r="J2" i="3"/>
  <c r="J4" i="3"/>
  <c r="K2" i="3"/>
  <c r="K3" i="3"/>
  <c r="K4" i="3"/>
  <c r="L2" i="3"/>
  <c r="L3" i="3"/>
  <c r="L4" i="3"/>
  <c r="M2" i="3"/>
  <c r="M3" i="3"/>
  <c r="M4" i="3"/>
  <c r="N2" i="3"/>
  <c r="N3" i="3"/>
  <c r="N4" i="3"/>
  <c r="O2" i="3"/>
  <c r="O3" i="3"/>
  <c r="O4" i="3"/>
  <c r="P2" i="3"/>
  <c r="P3" i="3"/>
  <c r="P4" i="3"/>
  <c r="Q2" i="3"/>
  <c r="Q3" i="3"/>
  <c r="Q4" i="3"/>
  <c r="R2" i="3"/>
  <c r="R3" i="3"/>
  <c r="R4" i="3"/>
  <c r="S2" i="3"/>
  <c r="S3" i="3"/>
  <c r="S4" i="3"/>
  <c r="T2" i="3"/>
  <c r="T3" i="3"/>
  <c r="T4" i="3"/>
  <c r="U2" i="3"/>
  <c r="U3" i="3"/>
  <c r="U4" i="3"/>
  <c r="V2" i="3"/>
  <c r="V3" i="3"/>
  <c r="V4" i="3"/>
  <c r="W2" i="3"/>
  <c r="W3" i="3"/>
  <c r="W4" i="3"/>
  <c r="X2" i="3"/>
  <c r="X3" i="3"/>
  <c r="X4" i="3"/>
  <c r="AH2" i="3"/>
  <c r="AH3" i="3"/>
  <c r="AH4" i="3"/>
  <c r="E4" i="3"/>
  <c r="F4" i="3"/>
  <c r="D3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AH9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AH8" i="3"/>
  <c r="AH10" i="3"/>
  <c r="E10" i="3"/>
  <c r="F10" i="3"/>
  <c r="G10" i="3"/>
  <c r="H10" i="3"/>
  <c r="I10" i="3"/>
  <c r="J10" i="3"/>
  <c r="L10" i="3"/>
  <c r="N10" i="3"/>
  <c r="O10" i="3"/>
  <c r="P10" i="3"/>
  <c r="Q10" i="3"/>
  <c r="R10" i="3"/>
  <c r="S10" i="3"/>
  <c r="T10" i="3"/>
  <c r="U10" i="3"/>
  <c r="V10" i="3"/>
  <c r="W10" i="3"/>
  <c r="X10" i="3"/>
  <c r="D9" i="3"/>
  <c r="C13" i="3"/>
  <c r="D61" i="3"/>
  <c r="C71" i="3"/>
</calcChain>
</file>

<file path=xl/sharedStrings.xml><?xml version="1.0" encoding="utf-8"?>
<sst xmlns="http://schemas.openxmlformats.org/spreadsheetml/2006/main" count="38" uniqueCount="18">
  <si>
    <t>利率</t>
    <phoneticPr fontId="2" type="noConversion"/>
  </si>
  <si>
    <t>现值</t>
    <phoneticPr fontId="2" type="noConversion"/>
  </si>
  <si>
    <t>增长率</t>
    <phoneticPr fontId="2" type="noConversion"/>
  </si>
  <si>
    <t>PV 是一个财务函数，用于根据固定利率计算贷款或投资的现值。</t>
  </si>
  <si>
    <t>PV(rate, nper, pmt, [fv], [type])</t>
  </si>
  <si>
    <t>PV 函数语法具有下列参数：</t>
  </si>
  <si>
    <t>type    可选。 数字 0 或 1，用以指定各期的付款时间是在期初还是期末。</t>
    <phoneticPr fontId="2" type="noConversion"/>
  </si>
  <si>
    <t>Rate    必需。 各期利率（10年国开债利率的两倍）。 例如，如果您获得年利率为 10% 的汽车贷款，并且每月还款一次，则每月的利率为 10%/12（即 0.83%）。 您需要在公式中输入 10%/12（即 0.83%）或 0.0083 作为利率。</t>
    <rPh sb="19" eb="20">
      <t>nian</t>
    </rPh>
    <rPh sb="20" eb="21">
      <t>guo kai zhai</t>
    </rPh>
    <rPh sb="23" eb="24">
      <t>li lü</t>
    </rPh>
    <rPh sb="25" eb="26">
      <t>de</t>
    </rPh>
    <rPh sb="26" eb="27">
      <t>liang bei</t>
    </rPh>
    <phoneticPr fontId="2" type="noConversion"/>
  </si>
  <si>
    <t>Pmt    必需。 每期的付款金额，在年金周期内不能更改（公司分红）。 通常，pmt 包括本金和利息，但不含其他费用或税金。 例如，对于金额为 ￥100,000、利率为 12% 的四年期汽车贷款，每月付款为 ￥2633.30。 您需要在公式中输入 -2633.30 作为 pmt。 如果省略 pmt，则必须包括 fv 参数。</t>
    <rPh sb="30" eb="31">
      <t>gong si</t>
    </rPh>
    <rPh sb="32" eb="33">
      <t>fen hong</t>
    </rPh>
    <phoneticPr fontId="2" type="noConversion"/>
  </si>
  <si>
    <t>Nper    必需。 年金的付款总期数（公司财年）。 例如，如果您获得为期四年的汽车贷款，每月还款一次，则贷款期数为 4*12（即 48）期。 您需要在公式中输入 48 作为 nper。</t>
    <rPh sb="21" eb="22">
      <t>gong si</t>
    </rPh>
    <rPh sb="23" eb="24">
      <t>cai nian</t>
    </rPh>
    <phoneticPr fontId="2" type="noConversion"/>
  </si>
  <si>
    <t>fv    可选。 未来值，或在最后一次付款后希望得到的现金余额（公司财年的现金流）。 如果省略 fv，则假定其值为 0（例如，贷款的未来值是 0）。 例如，如果要在 18 年中为支付某个特殊项目而储蓄 ￥500,000，则 ￥500,000 就是未来值。 然后，您可以对利率进行保守的猜测，并确定每月必须储蓄的金额。 如果省略 fv，则必须包括 pmt 参数。</t>
    <rPh sb="33" eb="34">
      <t>gong si</t>
    </rPh>
    <rPh sb="35" eb="36">
      <t>cai nian</t>
    </rPh>
    <rPh sb="37" eb="38">
      <t>de</t>
    </rPh>
    <rPh sb="38" eb="39">
      <t>xian jin liu</t>
    </rPh>
    <phoneticPr fontId="2" type="noConversion"/>
  </si>
  <si>
    <t>增长率</t>
    <phoneticPr fontId="2" type="noConversion"/>
  </si>
  <si>
    <t>增长率</t>
    <phoneticPr fontId="2" type="noConversion"/>
  </si>
  <si>
    <t>利率</t>
    <phoneticPr fontId="2" type="noConversion"/>
  </si>
  <si>
    <t>现值</t>
    <phoneticPr fontId="2" type="noConversion"/>
  </si>
  <si>
    <t>增长率</t>
    <rPh sb="0" eb="1">
      <t>zeng zhang l</t>
    </rPh>
    <phoneticPr fontId="2" type="noConversion"/>
  </si>
  <si>
    <t>纳斯达克估值（现金流久期30年）</t>
    <rPh sb="0" eb="1">
      <t>na si da ke</t>
    </rPh>
    <rPh sb="4" eb="5">
      <t>gu zhi</t>
    </rPh>
    <rPh sb="7" eb="8">
      <t>xian jin liu</t>
    </rPh>
    <rPh sb="10" eb="11">
      <t>jiu qi</t>
    </rPh>
    <rPh sb="14" eb="15">
      <t>nian</t>
    </rPh>
    <phoneticPr fontId="2" type="noConversion"/>
  </si>
  <si>
    <t>工商银行估值（现金流久期5年）</t>
    <rPh sb="0" eb="1">
      <t>gong shang yin hang</t>
    </rPh>
    <rPh sb="4" eb="5">
      <t>gu zhi</t>
    </rPh>
    <rPh sb="7" eb="8">
      <t>xian jin liu</t>
    </rPh>
    <rPh sb="10" eb="11">
      <t>jiu qi</t>
    </rPh>
    <rPh sb="13" eb="14">
      <t>nian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</si>
</sst>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.00;[Red]&quot;¥&quot;\-#,##0.00"/>
    <numFmt numFmtId="177" formatCode="_ * #,##0.00_ ;_ * \-#,##0.00_ ;_ * &quot;-&quot;??_ ;_ @_ "/>
    <numFmt numFmtId="178" formatCode="0.0%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1" applyFont="1">
      <alignment vertical="center"/>
    </xf>
    <xf numFmtId="178" fontId="0" fillId="0" borderId="0" xfId="2" applyNumberFormat="1" applyFont="1">
      <alignment vertical="center"/>
    </xf>
    <xf numFmtId="10" fontId="0" fillId="0" borderId="0" xfId="2" applyNumberFormat="1" applyFon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71"/>
  <sheetViews>
    <sheetView tabSelected="1" topLeftCell="A43" workbookViewId="0">
      <selection activeCell="M61" sqref="M61"/>
    </sheetView>
  </sheetViews>
  <sheetFormatPr baseColWidth="10" defaultColWidth="8.83203125" defaultRowHeight="15" x14ac:dyDescent="0.2"/>
  <cols>
    <col min="4" max="4" width="10" bestFit="1" customWidth="1"/>
    <col min="34" max="34" width="9" bestFit="1" customWidth="1"/>
  </cols>
  <sheetData>
    <row r="2" spans="1:46" x14ac:dyDescent="0.2">
      <c r="A2" t="s">
        <v>2</v>
      </c>
      <c r="B2">
        <v>1.2</v>
      </c>
      <c r="C2" t="s">
        <v>0</v>
      </c>
      <c r="D2" s="1">
        <v>7.4899999999999994E-2</v>
      </c>
      <c r="E2">
        <v>1</v>
      </c>
      <c r="F2">
        <f>+E2+1</f>
        <v>2</v>
      </c>
      <c r="G2">
        <f t="shared" ref="G2:X2" si="0">+F2+1</f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  <c r="Q2">
        <f t="shared" si="0"/>
        <v>13</v>
      </c>
      <c r="R2">
        <f t="shared" si="0"/>
        <v>14</v>
      </c>
      <c r="S2">
        <f t="shared" si="0"/>
        <v>15</v>
      </c>
      <c r="T2">
        <f t="shared" si="0"/>
        <v>16</v>
      </c>
      <c r="U2">
        <f t="shared" si="0"/>
        <v>17</v>
      </c>
      <c r="V2">
        <f t="shared" si="0"/>
        <v>18</v>
      </c>
      <c r="W2">
        <f t="shared" si="0"/>
        <v>19</v>
      </c>
      <c r="X2">
        <f t="shared" si="0"/>
        <v>20</v>
      </c>
      <c r="AH2">
        <f>+X2+1</f>
        <v>21</v>
      </c>
    </row>
    <row r="3" spans="1:46" x14ac:dyDescent="0.2">
      <c r="C3" t="s">
        <v>1</v>
      </c>
      <c r="D3" s="2">
        <f>SUM(4:4)</f>
        <v>49.114689360077477</v>
      </c>
      <c r="E3">
        <v>-1</v>
      </c>
      <c r="F3" s="3">
        <v>-1</v>
      </c>
      <c r="G3" s="3">
        <v>-1</v>
      </c>
      <c r="H3" s="3">
        <v>-1</v>
      </c>
      <c r="I3" s="3">
        <v>-1</v>
      </c>
      <c r="J3" s="3">
        <v>1</v>
      </c>
      <c r="K3" s="3">
        <f t="shared" ref="K3:X3" si="1">+J3*$B$2</f>
        <v>1.2</v>
      </c>
      <c r="L3" s="3">
        <f t="shared" si="1"/>
        <v>1.44</v>
      </c>
      <c r="M3" s="3">
        <f t="shared" si="1"/>
        <v>1.728</v>
      </c>
      <c r="N3" s="3">
        <f t="shared" si="1"/>
        <v>2.0735999999999999</v>
      </c>
      <c r="O3" s="3">
        <f t="shared" si="1"/>
        <v>2.4883199999999999</v>
      </c>
      <c r="P3" s="3">
        <f t="shared" si="1"/>
        <v>2.9859839999999997</v>
      </c>
      <c r="Q3" s="3">
        <f t="shared" si="1"/>
        <v>3.5831807999999996</v>
      </c>
      <c r="R3" s="3">
        <f t="shared" si="1"/>
        <v>4.2998169599999994</v>
      </c>
      <c r="S3" s="3">
        <f t="shared" si="1"/>
        <v>5.1597803519999994</v>
      </c>
      <c r="T3" s="3">
        <f t="shared" si="1"/>
        <v>6.1917364223999991</v>
      </c>
      <c r="U3" s="3">
        <f t="shared" si="1"/>
        <v>7.4300837068799988</v>
      </c>
      <c r="V3" s="3">
        <f t="shared" si="1"/>
        <v>8.9161004482559978</v>
      </c>
      <c r="W3" s="3">
        <f t="shared" si="1"/>
        <v>10.699320537907196</v>
      </c>
      <c r="X3" s="3">
        <f t="shared" si="1"/>
        <v>12.839184645488634</v>
      </c>
      <c r="Y3" s="3"/>
      <c r="Z3" s="3"/>
      <c r="AA3" s="3"/>
      <c r="AB3" s="3"/>
      <c r="AC3" s="3"/>
      <c r="AD3" s="3"/>
      <c r="AE3" s="3"/>
      <c r="AF3" s="3"/>
      <c r="AG3" s="3"/>
      <c r="AH3" s="6">
        <f>X3/(D2+2%)</f>
        <v>135.29172439924798</v>
      </c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46" x14ac:dyDescent="0.2">
      <c r="E4" s="2">
        <f>-PV($D$2,E2,0,E3)</f>
        <v>-0.9303190994511118</v>
      </c>
      <c r="F4" s="2">
        <f>-PV($D$2,F2,0,F3)</f>
        <v>-0.86549362680352748</v>
      </c>
      <c r="G4" s="2">
        <f>-PV($D$2,G2,0,G3)</f>
        <v>-0.80518525146853426</v>
      </c>
      <c r="H4" s="2">
        <f>-PV($D$2,H2,0,H3)</f>
        <v>-0.74907921803752375</v>
      </c>
      <c r="I4" s="2">
        <f>-PV($D$2,I2,0,I3)</f>
        <v>-0.69688270354221216</v>
      </c>
      <c r="J4" s="2">
        <f t="shared" ref="J4" si="2">-PV($D$2,J2,0,J3)</f>
        <v>0.64832328918244686</v>
      </c>
      <c r="K4" s="2">
        <f t="shared" ref="K4:AH4" si="3">-PV($D$2,K2,0,K3)</f>
        <v>0.72377704625447592</v>
      </c>
      <c r="L4" s="2">
        <f t="shared" si="3"/>
        <v>0.80801233184981969</v>
      </c>
      <c r="M4" s="2">
        <f t="shared" si="3"/>
        <v>0.90205116589430057</v>
      </c>
      <c r="N4" s="2">
        <f t="shared" si="3"/>
        <v>1.0070345139763333</v>
      </c>
      <c r="O4" s="2">
        <f t="shared" si="3"/>
        <v>1.1242361305903803</v>
      </c>
      <c r="P4" s="2">
        <f t="shared" si="3"/>
        <v>1.2550780134974941</v>
      </c>
      <c r="Q4" s="2">
        <f t="shared" si="3"/>
        <v>1.4011476567094547</v>
      </c>
      <c r="R4" s="2">
        <f t="shared" si="3"/>
        <v>1.5642173114255704</v>
      </c>
      <c r="S4" s="2">
        <f t="shared" si="3"/>
        <v>1.7462654886135311</v>
      </c>
      <c r="T4" s="2">
        <f t="shared" si="3"/>
        <v>1.9495009641233949</v>
      </c>
      <c r="U4" s="2">
        <f t="shared" si="3"/>
        <v>2.1763895775868209</v>
      </c>
      <c r="V4" s="2">
        <f t="shared" si="3"/>
        <v>2.4296841502504281</v>
      </c>
      <c r="W4" s="2">
        <f t="shared" si="3"/>
        <v>2.7124578847339409</v>
      </c>
      <c r="X4" s="2">
        <f t="shared" si="3"/>
        <v>3.0281416519496966</v>
      </c>
      <c r="Y4" s="2"/>
      <c r="Z4" s="2"/>
      <c r="AA4" s="2"/>
      <c r="AB4" s="2"/>
      <c r="AC4" s="2"/>
      <c r="AD4" s="2"/>
      <c r="AE4" s="2"/>
      <c r="AF4" s="2"/>
      <c r="AG4" s="2"/>
      <c r="AH4" s="2">
        <f t="shared" si="3"/>
        <v>29.685332082742296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8" spans="1:46" x14ac:dyDescent="0.2">
      <c r="A8" t="s">
        <v>2</v>
      </c>
      <c r="B8">
        <f>B2</f>
        <v>1.2</v>
      </c>
      <c r="C8" t="s">
        <v>0</v>
      </c>
      <c r="D8" s="4">
        <v>6.08E-2</v>
      </c>
      <c r="E8">
        <v>1</v>
      </c>
      <c r="F8">
        <f>+E8+1</f>
        <v>2</v>
      </c>
      <c r="G8">
        <f t="shared" ref="G8:X8" si="4">+F8+1</f>
        <v>3</v>
      </c>
      <c r="H8">
        <f t="shared" si="4"/>
        <v>4</v>
      </c>
      <c r="I8">
        <f t="shared" si="4"/>
        <v>5</v>
      </c>
      <c r="J8">
        <f t="shared" si="4"/>
        <v>6</v>
      </c>
      <c r="K8">
        <f t="shared" si="4"/>
        <v>7</v>
      </c>
      <c r="L8">
        <f t="shared" si="4"/>
        <v>8</v>
      </c>
      <c r="M8">
        <f t="shared" si="4"/>
        <v>9</v>
      </c>
      <c r="N8">
        <f t="shared" si="4"/>
        <v>10</v>
      </c>
      <c r="O8">
        <f t="shared" si="4"/>
        <v>11</v>
      </c>
      <c r="P8">
        <f t="shared" si="4"/>
        <v>12</v>
      </c>
      <c r="Q8">
        <f t="shared" si="4"/>
        <v>13</v>
      </c>
      <c r="R8">
        <f t="shared" si="4"/>
        <v>14</v>
      </c>
      <c r="S8">
        <f t="shared" si="4"/>
        <v>15</v>
      </c>
      <c r="T8">
        <f t="shared" si="4"/>
        <v>16</v>
      </c>
      <c r="U8">
        <f t="shared" si="4"/>
        <v>17</v>
      </c>
      <c r="V8">
        <f t="shared" si="4"/>
        <v>18</v>
      </c>
      <c r="W8">
        <f t="shared" si="4"/>
        <v>19</v>
      </c>
      <c r="X8">
        <f t="shared" si="4"/>
        <v>20</v>
      </c>
      <c r="AH8">
        <f>+X8+1</f>
        <v>21</v>
      </c>
    </row>
    <row r="9" spans="1:46" x14ac:dyDescent="0.2">
      <c r="C9" t="s">
        <v>1</v>
      </c>
      <c r="D9" s="2">
        <f>SUM(10:10)</f>
        <v>63.61456696839668</v>
      </c>
      <c r="E9">
        <v>-1</v>
      </c>
      <c r="F9" s="3">
        <v>-1</v>
      </c>
      <c r="G9" s="3">
        <v>-1</v>
      </c>
      <c r="H9" s="3">
        <v>-1</v>
      </c>
      <c r="I9" s="3">
        <v>-1</v>
      </c>
      <c r="J9" s="3">
        <v>1</v>
      </c>
      <c r="K9" s="3">
        <f t="shared" ref="K9:X9" si="5">+J9*$B$8</f>
        <v>1.2</v>
      </c>
      <c r="L9" s="3">
        <f t="shared" si="5"/>
        <v>1.44</v>
      </c>
      <c r="M9" s="3">
        <f t="shared" si="5"/>
        <v>1.728</v>
      </c>
      <c r="N9" s="3">
        <f t="shared" si="5"/>
        <v>2.0735999999999999</v>
      </c>
      <c r="O9" s="3">
        <f t="shared" si="5"/>
        <v>2.4883199999999999</v>
      </c>
      <c r="P9" s="3">
        <f t="shared" si="5"/>
        <v>2.9859839999999997</v>
      </c>
      <c r="Q9" s="3">
        <f t="shared" si="5"/>
        <v>3.5831807999999996</v>
      </c>
      <c r="R9" s="3">
        <f t="shared" si="5"/>
        <v>4.2998169599999994</v>
      </c>
      <c r="S9" s="3">
        <f t="shared" si="5"/>
        <v>5.1597803519999994</v>
      </c>
      <c r="T9" s="3">
        <f t="shared" si="5"/>
        <v>6.1917364223999991</v>
      </c>
      <c r="U9" s="3">
        <f t="shared" si="5"/>
        <v>7.4300837068799988</v>
      </c>
      <c r="V9" s="3">
        <f t="shared" si="5"/>
        <v>8.9161004482559978</v>
      </c>
      <c r="W9" s="3">
        <f t="shared" si="5"/>
        <v>10.699320537907196</v>
      </c>
      <c r="X9" s="3">
        <f t="shared" si="5"/>
        <v>12.839184645488634</v>
      </c>
      <c r="Y9" s="3"/>
      <c r="Z9" s="3"/>
      <c r="AA9" s="3"/>
      <c r="AB9" s="3"/>
      <c r="AC9" s="3"/>
      <c r="AD9" s="3"/>
      <c r="AE9" s="3"/>
      <c r="AF9" s="3"/>
      <c r="AG9" s="3"/>
      <c r="AH9" s="6">
        <f>X9/($D$2+2%)</f>
        <v>135.29172439924798</v>
      </c>
    </row>
    <row r="10" spans="1:46" x14ac:dyDescent="0.2">
      <c r="E10" s="2">
        <f>-PV($D$8,E8,0,E9)</f>
        <v>-0.94268476621417796</v>
      </c>
      <c r="F10" s="2">
        <f t="shared" ref="F10:AH10" si="6">-PV($D$8,F8,0,F9)</f>
        <v>-0.88865456845227941</v>
      </c>
      <c r="G10" s="2">
        <f t="shared" si="6"/>
        <v>-0.83772112410659827</v>
      </c>
      <c r="H10" s="2">
        <f t="shared" si="6"/>
        <v>-0.78970694203110703</v>
      </c>
      <c r="I10" s="2">
        <f t="shared" si="6"/>
        <v>-0.74444470402630747</v>
      </c>
      <c r="J10" s="2">
        <f t="shared" si="6"/>
        <v>0.70177668177442265</v>
      </c>
      <c r="K10" s="2">
        <f>-PV($D$8,K8,0,K9)</f>
        <v>0.79386502463169983</v>
      </c>
      <c r="L10" s="2">
        <f t="shared" si="6"/>
        <v>0.89803735818065589</v>
      </c>
      <c r="M10" s="2">
        <f>-PV($D$8,M8,0,M9)</f>
        <v>1.0158793644577555</v>
      </c>
      <c r="N10" s="2">
        <f t="shared" si="6"/>
        <v>1.1491848014228003</v>
      </c>
      <c r="O10" s="2">
        <f t="shared" si="6"/>
        <v>1.2999828070393671</v>
      </c>
      <c r="P10" s="2">
        <f t="shared" si="6"/>
        <v>1.4705687862436279</v>
      </c>
      <c r="Q10" s="2">
        <f t="shared" si="6"/>
        <v>1.6635393509543299</v>
      </c>
      <c r="R10" s="2">
        <f t="shared" si="6"/>
        <v>1.8818318449709617</v>
      </c>
      <c r="S10" s="2">
        <f t="shared" si="6"/>
        <v>2.1287690553970156</v>
      </c>
      <c r="T10" s="2">
        <f t="shared" si="6"/>
        <v>2.4081097911730946</v>
      </c>
      <c r="U10" s="2">
        <f t="shared" si="6"/>
        <v>2.724106098612098</v>
      </c>
      <c r="V10" s="2">
        <f t="shared" si="6"/>
        <v>3.0815679848553144</v>
      </c>
      <c r="W10" s="2">
        <f t="shared" si="6"/>
        <v>3.4859366344517131</v>
      </c>
      <c r="X10" s="2">
        <f t="shared" si="6"/>
        <v>3.9433672335426611</v>
      </c>
      <c r="Y10" s="2"/>
      <c r="Z10" s="2"/>
      <c r="AA10" s="2"/>
      <c r="AB10" s="2"/>
      <c r="AC10" s="2"/>
      <c r="AD10" s="2"/>
      <c r="AE10" s="2"/>
      <c r="AF10" s="2"/>
      <c r="AG10" s="2"/>
      <c r="AH10" s="2">
        <f t="shared" si="6"/>
        <v>39.171256255519637</v>
      </c>
    </row>
    <row r="13" spans="1:46" x14ac:dyDescent="0.2">
      <c r="C13" s="5">
        <f>+D9/D3-1</f>
        <v>0.29522486647559498</v>
      </c>
    </row>
    <row r="16" spans="1:46" x14ac:dyDescent="0.2">
      <c r="A16" t="s">
        <v>3</v>
      </c>
    </row>
    <row r="17" spans="1:46" x14ac:dyDescent="0.2">
      <c r="A17" t="s">
        <v>4</v>
      </c>
    </row>
    <row r="18" spans="1:46" x14ac:dyDescent="0.2">
      <c r="A18" t="s">
        <v>5</v>
      </c>
    </row>
    <row r="19" spans="1:46" x14ac:dyDescent="0.2">
      <c r="A19" t="s">
        <v>7</v>
      </c>
    </row>
    <row r="20" spans="1:46" x14ac:dyDescent="0.2">
      <c r="A20" t="s">
        <v>9</v>
      </c>
    </row>
    <row r="21" spans="1:46" x14ac:dyDescent="0.2">
      <c r="A21" t="s">
        <v>8</v>
      </c>
    </row>
    <row r="22" spans="1:46" x14ac:dyDescent="0.2">
      <c r="A22" t="s">
        <v>10</v>
      </c>
    </row>
    <row r="23" spans="1:46" x14ac:dyDescent="0.2">
      <c r="A23" t="s">
        <v>6</v>
      </c>
    </row>
    <row r="25" spans="1:46" s="9" customFormat="1" x14ac:dyDescent="0.2"/>
    <row r="27" spans="1:46" ht="65" customHeight="1" x14ac:dyDescent="0.2">
      <c r="A27" s="8" t="s">
        <v>16</v>
      </c>
    </row>
    <row r="28" spans="1:46" x14ac:dyDescent="0.2">
      <c r="A28" s="8" t="s">
        <v>11</v>
      </c>
      <c r="B28">
        <v>1.2</v>
      </c>
      <c r="C28" s="8" t="s">
        <v>0</v>
      </c>
      <c r="D28" s="7">
        <v>1.9595999999999999E-2</v>
      </c>
      <c r="E28">
        <v>1</v>
      </c>
      <c r="F28">
        <f>+E28+1</f>
        <v>2</v>
      </c>
      <c r="G28">
        <f t="shared" ref="G28" si="7">+F28+1</f>
        <v>3</v>
      </c>
      <c r="H28">
        <f t="shared" ref="H28" si="8">+G28+1</f>
        <v>4</v>
      </c>
      <c r="I28">
        <f t="shared" ref="I28" si="9">+H28+1</f>
        <v>5</v>
      </c>
      <c r="J28">
        <f t="shared" ref="J28" si="10">+I28+1</f>
        <v>6</v>
      </c>
      <c r="K28">
        <f t="shared" ref="K28" si="11">+J28+1</f>
        <v>7</v>
      </c>
      <c r="L28">
        <f t="shared" ref="L28" si="12">+K28+1</f>
        <v>8</v>
      </c>
      <c r="M28">
        <f t="shared" ref="M28" si="13">+L28+1</f>
        <v>9</v>
      </c>
      <c r="N28">
        <f t="shared" ref="N28" si="14">+M28+1</f>
        <v>10</v>
      </c>
      <c r="O28">
        <f t="shared" ref="O28" si="15">+N28+1</f>
        <v>11</v>
      </c>
      <c r="P28">
        <f t="shared" ref="P28" si="16">+O28+1</f>
        <v>12</v>
      </c>
      <c r="Q28">
        <f t="shared" ref="Q28" si="17">+P28+1</f>
        <v>13</v>
      </c>
      <c r="R28">
        <f t="shared" ref="R28" si="18">+Q28+1</f>
        <v>14</v>
      </c>
      <c r="S28">
        <f t="shared" ref="S28" si="19">+R28+1</f>
        <v>15</v>
      </c>
      <c r="T28">
        <f t="shared" ref="T28" si="20">+S28+1</f>
        <v>16</v>
      </c>
      <c r="U28">
        <f t="shared" ref="U28" si="21">+T28+1</f>
        <v>17</v>
      </c>
      <c r="V28">
        <f t="shared" ref="V28" si="22">+U28+1</f>
        <v>18</v>
      </c>
      <c r="W28">
        <f t="shared" ref="W28" si="23">+V28+1</f>
        <v>19</v>
      </c>
      <c r="X28">
        <f t="shared" ref="X28:AG28" si="24">+W28+1</f>
        <v>20</v>
      </c>
      <c r="Y28">
        <f t="shared" si="24"/>
        <v>21</v>
      </c>
      <c r="Z28">
        <f t="shared" si="24"/>
        <v>22</v>
      </c>
      <c r="AA28">
        <f t="shared" si="24"/>
        <v>23</v>
      </c>
      <c r="AB28">
        <f t="shared" si="24"/>
        <v>24</v>
      </c>
      <c r="AC28">
        <f t="shared" si="24"/>
        <v>25</v>
      </c>
      <c r="AD28">
        <f t="shared" si="24"/>
        <v>26</v>
      </c>
      <c r="AE28">
        <f t="shared" si="24"/>
        <v>27</v>
      </c>
      <c r="AF28">
        <f t="shared" si="24"/>
        <v>28</v>
      </c>
      <c r="AG28">
        <f t="shared" si="24"/>
        <v>29</v>
      </c>
      <c r="AH28">
        <f>+AG28+1</f>
        <v>30</v>
      </c>
    </row>
    <row r="29" spans="1:46" x14ac:dyDescent="0.2">
      <c r="C29" s="8" t="s">
        <v>1</v>
      </c>
      <c r="D29" s="2">
        <f>SUM(30:30)</f>
        <v>1175.9618740700289</v>
      </c>
      <c r="E29">
        <v>-1</v>
      </c>
      <c r="F29" s="3">
        <v>-1</v>
      </c>
      <c r="G29" s="3">
        <v>-1</v>
      </c>
      <c r="H29" s="3">
        <v>-1</v>
      </c>
      <c r="I29" s="3">
        <v>-1</v>
      </c>
      <c r="J29" s="3">
        <v>1</v>
      </c>
      <c r="K29" s="3">
        <f>+J29*$B$2</f>
        <v>1.2</v>
      </c>
      <c r="L29" s="3">
        <f t="shared" ref="L29" si="25">+K29*$B$2</f>
        <v>1.44</v>
      </c>
      <c r="M29" s="3">
        <f t="shared" ref="M29" si="26">+L29*$B$2</f>
        <v>1.728</v>
      </c>
      <c r="N29" s="3">
        <f t="shared" ref="N29" si="27">+M29*$B$2</f>
        <v>2.0735999999999999</v>
      </c>
      <c r="O29" s="3">
        <f t="shared" ref="O29" si="28">+N29*$B$2</f>
        <v>2.4883199999999999</v>
      </c>
      <c r="P29" s="3">
        <f t="shared" ref="P29" si="29">+O29*$B$2</f>
        <v>2.9859839999999997</v>
      </c>
      <c r="Q29" s="3">
        <f t="shared" ref="Q29" si="30">+P29*$B$2</f>
        <v>3.5831807999999996</v>
      </c>
      <c r="R29" s="3">
        <f t="shared" ref="R29" si="31">+Q29*$B$2</f>
        <v>4.2998169599999994</v>
      </c>
      <c r="S29" s="3">
        <f t="shared" ref="S29" si="32">+R29*$B$2</f>
        <v>5.1597803519999994</v>
      </c>
      <c r="T29" s="3">
        <f t="shared" ref="T29" si="33">+S29*$B$2</f>
        <v>6.1917364223999991</v>
      </c>
      <c r="U29" s="3">
        <f t="shared" ref="U29" si="34">+T29*$B$2</f>
        <v>7.4300837068799988</v>
      </c>
      <c r="V29" s="3">
        <f t="shared" ref="V29" si="35">+U29*$B$2</f>
        <v>8.9161004482559978</v>
      </c>
      <c r="W29" s="3">
        <f t="shared" ref="W29" si="36">+V29*$B$2</f>
        <v>10.699320537907196</v>
      </c>
      <c r="X29" s="3">
        <f t="shared" ref="X29:AG29" si="37">+W29*$B$2</f>
        <v>12.839184645488634</v>
      </c>
      <c r="Y29" s="3">
        <f t="shared" si="37"/>
        <v>15.407021574586361</v>
      </c>
      <c r="Z29" s="3">
        <f t="shared" si="37"/>
        <v>18.488425889503631</v>
      </c>
      <c r="AA29" s="3">
        <f t="shared" si="37"/>
        <v>22.186111067404358</v>
      </c>
      <c r="AB29" s="3">
        <f t="shared" si="37"/>
        <v>26.62333328088523</v>
      </c>
      <c r="AC29" s="3">
        <f t="shared" si="37"/>
        <v>31.947999937062274</v>
      </c>
      <c r="AD29" s="3">
        <f t="shared" si="37"/>
        <v>38.337599924474731</v>
      </c>
      <c r="AE29" s="3">
        <f t="shared" si="37"/>
        <v>46.005119909369675</v>
      </c>
      <c r="AF29" s="3">
        <f t="shared" si="37"/>
        <v>55.206143891243606</v>
      </c>
      <c r="AG29" s="3">
        <f t="shared" si="37"/>
        <v>66.247372669492322</v>
      </c>
      <c r="AH29" s="6">
        <f>AG29/(D28+2%)</f>
        <v>1673.0824494770261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</row>
    <row r="30" spans="1:46" x14ac:dyDescent="0.2">
      <c r="E30" s="2">
        <f>-PV($D$28,E28,0,E29)</f>
        <v>-0.9807806229133893</v>
      </c>
      <c r="F30" s="2">
        <f>-PV($D$28,F28,0,F29)</f>
        <v>-0.9619306302823758</v>
      </c>
      <c r="G30" s="2">
        <f t="shared" ref="F30:AG30" si="38">-PV($D$28,G28,0,G29)</f>
        <v>-0.94344292276781772</v>
      </c>
      <c r="H30" s="2">
        <f t="shared" si="38"/>
        <v>-0.92531053747544878</v>
      </c>
      <c r="I30" s="2">
        <f t="shared" si="38"/>
        <v>-0.9075266453334937</v>
      </c>
      <c r="J30" s="2">
        <f t="shared" si="38"/>
        <v>0.89008454852068231</v>
      </c>
      <c r="K30" s="2">
        <f t="shared" si="38"/>
        <v>1.0475732135324374</v>
      </c>
      <c r="L30" s="2">
        <f t="shared" si="38"/>
        <v>1.2329274106988697</v>
      </c>
      <c r="M30" s="2">
        <f t="shared" si="38"/>
        <v>1.4510775766466757</v>
      </c>
      <c r="N30" s="2">
        <f t="shared" si="38"/>
        <v>1.7078265234230132</v>
      </c>
      <c r="O30" s="2">
        <f t="shared" si="38"/>
        <v>2.010003793764997</v>
      </c>
      <c r="P30" s="2">
        <f t="shared" si="38"/>
        <v>2.365647327488531</v>
      </c>
      <c r="Q30" s="2">
        <f t="shared" si="38"/>
        <v>2.7842172713371154</v>
      </c>
      <c r="R30" s="2">
        <f t="shared" si="38"/>
        <v>3.276847619649879</v>
      </c>
      <c r="S30" s="2">
        <f t="shared" si="38"/>
        <v>3.8566423795109586</v>
      </c>
      <c r="T30" s="2">
        <f t="shared" si="38"/>
        <v>4.5390241383971208</v>
      </c>
      <c r="U30" s="2">
        <f t="shared" si="38"/>
        <v>5.342144306251245</v>
      </c>
      <c r="V30" s="2">
        <f t="shared" si="38"/>
        <v>6.2873659444539731</v>
      </c>
      <c r="W30" s="2">
        <f t="shared" si="38"/>
        <v>7.3998320249831968</v>
      </c>
      <c r="X30" s="2">
        <f t="shared" si="38"/>
        <v>8.709134235500958</v>
      </c>
      <c r="Y30" s="2">
        <f t="shared" si="38"/>
        <v>10.250100120637144</v>
      </c>
      <c r="Z30" s="2">
        <f t="shared" si="38"/>
        <v>12.063719497491723</v>
      </c>
      <c r="AA30" s="2">
        <f t="shared" si="38"/>
        <v>14.198234788082802</v>
      </c>
      <c r="AB30" s="2">
        <f t="shared" si="38"/>
        <v>16.710424271671684</v>
      </c>
      <c r="AC30" s="2">
        <f t="shared" si="38"/>
        <v>19.667112391580609</v>
      </c>
      <c r="AD30" s="2">
        <f t="shared" si="38"/>
        <v>23.146947290786478</v>
      </c>
      <c r="AE30" s="2">
        <f t="shared" si="38"/>
        <v>27.242492858881139</v>
      </c>
      <c r="AF30" s="2">
        <f t="shared" si="38"/>
        <v>32.062690939016399</v>
      </c>
      <c r="AG30" s="2">
        <f t="shared" si="38"/>
        <v>37.735759189737578</v>
      </c>
      <c r="AH30" s="2">
        <f>-PV($D$28,AH28,0,AH29)</f>
        <v>934.7030357667561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4" spans="1:46" x14ac:dyDescent="0.2">
      <c r="A34" s="8" t="s">
        <v>12</v>
      </c>
      <c r="B34">
        <f>B28</f>
        <v>1.2</v>
      </c>
      <c r="C34" s="8" t="s">
        <v>13</v>
      </c>
      <c r="D34" s="7">
        <v>1.703E-2</v>
      </c>
      <c r="E34">
        <v>1</v>
      </c>
      <c r="F34">
        <f>+E34+1</f>
        <v>2</v>
      </c>
      <c r="G34">
        <f t="shared" ref="G34" si="39">+F34+1</f>
        <v>3</v>
      </c>
      <c r="H34">
        <f t="shared" ref="H34" si="40">+G34+1</f>
        <v>4</v>
      </c>
      <c r="I34">
        <f t="shared" ref="I34" si="41">+H34+1</f>
        <v>5</v>
      </c>
      <c r="J34">
        <f t="shared" ref="J34" si="42">+I34+1</f>
        <v>6</v>
      </c>
      <c r="K34">
        <f t="shared" ref="K34" si="43">+J34+1</f>
        <v>7</v>
      </c>
      <c r="L34">
        <f t="shared" ref="L34" si="44">+K34+1</f>
        <v>8</v>
      </c>
      <c r="M34">
        <f t="shared" ref="M34" si="45">+L34+1</f>
        <v>9</v>
      </c>
      <c r="N34">
        <f t="shared" ref="N34" si="46">+M34+1</f>
        <v>10</v>
      </c>
      <c r="O34">
        <f t="shared" ref="O34" si="47">+N34+1</f>
        <v>11</v>
      </c>
      <c r="P34">
        <f t="shared" ref="P34" si="48">+O34+1</f>
        <v>12</v>
      </c>
      <c r="Q34">
        <f t="shared" ref="Q34" si="49">+P34+1</f>
        <v>13</v>
      </c>
      <c r="R34">
        <f t="shared" ref="R34" si="50">+Q34+1</f>
        <v>14</v>
      </c>
      <c r="S34">
        <f t="shared" ref="S34" si="51">+R34+1</f>
        <v>15</v>
      </c>
      <c r="T34">
        <f t="shared" ref="T34" si="52">+S34+1</f>
        <v>16</v>
      </c>
      <c r="U34">
        <f t="shared" ref="U34" si="53">+T34+1</f>
        <v>17</v>
      </c>
      <c r="V34">
        <f t="shared" ref="V34" si="54">+U34+1</f>
        <v>18</v>
      </c>
      <c r="W34">
        <f t="shared" ref="W34" si="55">+V34+1</f>
        <v>19</v>
      </c>
      <c r="X34">
        <f t="shared" ref="X34:AG34" si="56">+W34+1</f>
        <v>20</v>
      </c>
      <c r="Y34">
        <f t="shared" si="56"/>
        <v>21</v>
      </c>
      <c r="Z34">
        <f t="shared" si="56"/>
        <v>22</v>
      </c>
      <c r="AA34">
        <f t="shared" si="56"/>
        <v>23</v>
      </c>
      <c r="AB34">
        <f t="shared" si="56"/>
        <v>24</v>
      </c>
      <c r="AC34">
        <f t="shared" si="56"/>
        <v>25</v>
      </c>
      <c r="AD34">
        <f t="shared" si="56"/>
        <v>26</v>
      </c>
      <c r="AE34">
        <f t="shared" si="56"/>
        <v>27</v>
      </c>
      <c r="AF34">
        <f t="shared" si="56"/>
        <v>28</v>
      </c>
      <c r="AG34">
        <f t="shared" si="56"/>
        <v>29</v>
      </c>
      <c r="AH34">
        <f>+AG34+1</f>
        <v>30</v>
      </c>
    </row>
    <row r="35" spans="1:46" x14ac:dyDescent="0.2">
      <c r="C35" s="8" t="s">
        <v>14</v>
      </c>
      <c r="D35" s="2">
        <f>SUM(36:36)</f>
        <v>1334.4320198115754</v>
      </c>
      <c r="E35">
        <v>-1</v>
      </c>
      <c r="F35" s="3">
        <v>-1</v>
      </c>
      <c r="G35" s="3">
        <v>-1</v>
      </c>
      <c r="H35" s="3">
        <v>-1</v>
      </c>
      <c r="I35" s="3">
        <v>-1</v>
      </c>
      <c r="J35" s="3">
        <v>1</v>
      </c>
      <c r="K35" s="3">
        <f>+J35*$B$8</f>
        <v>1.2</v>
      </c>
      <c r="L35" s="3">
        <f>+K35*$B$8</f>
        <v>1.44</v>
      </c>
      <c r="M35" s="3">
        <f t="shared" ref="M35" si="57">+L35*$B$8</f>
        <v>1.728</v>
      </c>
      <c r="N35" s="3">
        <f t="shared" ref="N35" si="58">+M35*$B$8</f>
        <v>2.0735999999999999</v>
      </c>
      <c r="O35" s="3">
        <f t="shared" ref="O35" si="59">+N35*$B$8</f>
        <v>2.4883199999999999</v>
      </c>
      <c r="P35" s="3">
        <f t="shared" ref="P35" si="60">+O35*$B$8</f>
        <v>2.9859839999999997</v>
      </c>
      <c r="Q35" s="3">
        <f t="shared" ref="Q35" si="61">+P35*$B$8</f>
        <v>3.5831807999999996</v>
      </c>
      <c r="R35" s="3">
        <f t="shared" ref="R35" si="62">+Q35*$B$8</f>
        <v>4.2998169599999994</v>
      </c>
      <c r="S35" s="3">
        <f t="shared" ref="S35" si="63">+R35*$B$8</f>
        <v>5.1597803519999994</v>
      </c>
      <c r="T35" s="3">
        <f t="shared" ref="T35" si="64">+S35*$B$8</f>
        <v>6.1917364223999991</v>
      </c>
      <c r="U35" s="3">
        <f t="shared" ref="U35" si="65">+T35*$B$8</f>
        <v>7.4300837068799988</v>
      </c>
      <c r="V35" s="3">
        <f t="shared" ref="V35" si="66">+U35*$B$8</f>
        <v>8.9161004482559978</v>
      </c>
      <c r="W35" s="3">
        <f t="shared" ref="W35" si="67">+V35*$B$8</f>
        <v>10.699320537907196</v>
      </c>
      <c r="X35" s="3">
        <f t="shared" ref="X35:AG35" si="68">+W35*$B$8</f>
        <v>12.839184645488634</v>
      </c>
      <c r="Y35" s="3">
        <f t="shared" si="68"/>
        <v>15.407021574586361</v>
      </c>
      <c r="Z35" s="3">
        <f t="shared" si="68"/>
        <v>18.488425889503631</v>
      </c>
      <c r="AA35" s="3">
        <f t="shared" si="68"/>
        <v>22.186111067404358</v>
      </c>
      <c r="AB35" s="3">
        <f t="shared" si="68"/>
        <v>26.62333328088523</v>
      </c>
      <c r="AC35" s="3">
        <f t="shared" si="68"/>
        <v>31.947999937062274</v>
      </c>
      <c r="AD35" s="3">
        <f t="shared" si="68"/>
        <v>38.337599924474731</v>
      </c>
      <c r="AE35" s="3">
        <f t="shared" si="68"/>
        <v>46.005119909369675</v>
      </c>
      <c r="AF35" s="3">
        <f t="shared" si="68"/>
        <v>55.206143891243606</v>
      </c>
      <c r="AG35" s="3">
        <f t="shared" si="68"/>
        <v>66.247372669492322</v>
      </c>
      <c r="AH35" s="6">
        <f>AG35/($D$34+2%)</f>
        <v>1789.0189756816721</v>
      </c>
    </row>
    <row r="36" spans="1:46" x14ac:dyDescent="0.2">
      <c r="E36" s="2">
        <f>-PV($D$34,E34,0,E35)</f>
        <v>-0.98325516454775164</v>
      </c>
      <c r="F36" s="2">
        <f t="shared" ref="F36:AG36" si="69">-PV($D$34,F34,0,F35)</f>
        <v>-0.96679071860982624</v>
      </c>
      <c r="G36" s="2">
        <f t="shared" si="69"/>
        <v>-0.95060196710994371</v>
      </c>
      <c r="H36" s="2">
        <f t="shared" si="69"/>
        <v>-0.93468429359010408</v>
      </c>
      <c r="I36" s="2">
        <f t="shared" si="69"/>
        <v>-0.91903315889413673</v>
      </c>
      <c r="J36" s="2">
        <f t="shared" si="69"/>
        <v>0.90364409987329442</v>
      </c>
      <c r="K36" s="2">
        <f t="shared" si="69"/>
        <v>1.0662152737362254</v>
      </c>
      <c r="L36" s="2">
        <f t="shared" si="69"/>
        <v>1.2580340093050055</v>
      </c>
      <c r="M36" s="2">
        <f t="shared" si="69"/>
        <v>1.4843621241910332</v>
      </c>
      <c r="N36" s="2">
        <f t="shared" si="69"/>
        <v>1.7514080696038854</v>
      </c>
      <c r="O36" s="2">
        <f t="shared" si="69"/>
        <v>2.0664972356023541</v>
      </c>
      <c r="P36" s="2">
        <f t="shared" si="69"/>
        <v>2.4382728953155994</v>
      </c>
      <c r="Q36" s="2">
        <f t="shared" si="69"/>
        <v>2.8769333002750352</v>
      </c>
      <c r="R36" s="2">
        <f t="shared" si="69"/>
        <v>3.3945114306658031</v>
      </c>
      <c r="S36" s="2">
        <f t="shared" si="69"/>
        <v>4.0052050743822347</v>
      </c>
      <c r="T36" s="2">
        <f t="shared" si="69"/>
        <v>4.7257662893510313</v>
      </c>
      <c r="U36" s="2">
        <f t="shared" si="69"/>
        <v>5.5759609325400783</v>
      </c>
      <c r="V36" s="2">
        <f t="shared" si="69"/>
        <v>6.5791108610838354</v>
      </c>
      <c r="W36" s="2">
        <f t="shared" si="69"/>
        <v>7.7627336787514629</v>
      </c>
      <c r="X36" s="2">
        <f t="shared" si="69"/>
        <v>9.1592975767693705</v>
      </c>
      <c r="Y36" s="2">
        <f t="shared" si="69"/>
        <v>10.807111975185828</v>
      </c>
      <c r="Z36" s="2">
        <f t="shared" si="69"/>
        <v>12.751378396136779</v>
      </c>
      <c r="AA36" s="2">
        <f t="shared" si="69"/>
        <v>15.045430395724942</v>
      </c>
      <c r="AB36" s="2">
        <f t="shared" si="69"/>
        <v>17.752196567328323</v>
      </c>
      <c r="AC36" s="2">
        <f t="shared" si="69"/>
        <v>20.945926748270928</v>
      </c>
      <c r="AD36" s="2">
        <f t="shared" si="69"/>
        <v>24.714228781771542</v>
      </c>
      <c r="AE36" s="2">
        <f t="shared" si="69"/>
        <v>29.160471704989867</v>
      </c>
      <c r="AF36" s="2">
        <f t="shared" si="69"/>
        <v>34.406621285495838</v>
      </c>
      <c r="AG36" s="2">
        <f>-PV($D$34,AG34,0,AG35)</f>
        <v>40.596585688322854</v>
      </c>
      <c r="AH36" s="2">
        <f>-PV($D$34,AH34,0,AH35)</f>
        <v>1077.9584807196541</v>
      </c>
    </row>
    <row r="39" spans="1:46" x14ac:dyDescent="0.2">
      <c r="B39" s="8" t="s">
        <v>15</v>
      </c>
      <c r="C39" s="5">
        <f>+D35/D29-1</f>
        <v>0.13475789414250139</v>
      </c>
    </row>
    <row r="41" spans="1:46" s="9" customFormat="1" x14ac:dyDescent="0.2"/>
    <row r="43" spans="1:46" ht="65" customHeight="1" x14ac:dyDescent="0.2">
      <c r="A43" s="8" t="s">
        <v>17</v>
      </c>
    </row>
    <row r="44" spans="1:46" x14ac:dyDescent="0.2">
      <c r="A44" s="8" t="s">
        <v>11</v>
      </c>
      <c r="B44">
        <v>1.05</v>
      </c>
      <c r="C44" s="8" t="s">
        <v>0</v>
      </c>
      <c r="D44" s="7">
        <v>0.145096</v>
      </c>
      <c r="E44">
        <v>1</v>
      </c>
      <c r="F44">
        <f>+E44+1</f>
        <v>2</v>
      </c>
      <c r="G44">
        <f t="shared" ref="G44" si="70">+F44+1</f>
        <v>3</v>
      </c>
      <c r="H44">
        <f t="shared" ref="H44" si="71">+G44+1</f>
        <v>4</v>
      </c>
      <c r="I44">
        <f>+H44+1</f>
        <v>5</v>
      </c>
    </row>
    <row r="45" spans="1:46" x14ac:dyDescent="0.2">
      <c r="C45" s="8" t="s">
        <v>1</v>
      </c>
      <c r="D45" s="2">
        <f>SUM(46:46)</f>
        <v>6.9751671207491057</v>
      </c>
      <c r="E45">
        <v>1.05</v>
      </c>
      <c r="F45" s="3">
        <f>+E45*B44</f>
        <v>1.1025</v>
      </c>
      <c r="G45" s="3">
        <f>+F45*B44</f>
        <v>1.1576250000000001</v>
      </c>
      <c r="H45" s="3">
        <f>+G45*B44</f>
        <v>1.2155062500000002</v>
      </c>
      <c r="I45" s="6">
        <f>H45/(D44+2%)</f>
        <v>7.3624209550806823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6" x14ac:dyDescent="0.2">
      <c r="E46" s="2">
        <f>-PV($D$44,E44,0,E45)</f>
        <v>0.91695368772574526</v>
      </c>
      <c r="F46" s="2">
        <f t="shared" ref="F46:I46" si="72">-PV($D$44,F44,0,F45)</f>
        <v>0.84080406543384345</v>
      </c>
      <c r="G46" s="2">
        <f t="shared" si="72"/>
        <v>0.77097838845436162</v>
      </c>
      <c r="H46" s="2">
        <f t="shared" si="72"/>
        <v>0.70695147645007894</v>
      </c>
      <c r="I46" s="2">
        <f t="shared" si="72"/>
        <v>3.7394795026850769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50" spans="1:34" x14ac:dyDescent="0.2">
      <c r="A50" s="8" t="s">
        <v>12</v>
      </c>
      <c r="B50">
        <f>B44</f>
        <v>1.05</v>
      </c>
      <c r="C50" s="8" t="s">
        <v>13</v>
      </c>
      <c r="D50" s="7">
        <v>0.160051</v>
      </c>
      <c r="E50">
        <v>1</v>
      </c>
      <c r="F50">
        <f>+E50+1</f>
        <v>2</v>
      </c>
      <c r="G50">
        <f t="shared" ref="G50" si="73">+F50+1</f>
        <v>3</v>
      </c>
      <c r="H50">
        <f t="shared" ref="H50" si="74">+G50+1</f>
        <v>4</v>
      </c>
      <c r="I50">
        <f>+H50+1</f>
        <v>5</v>
      </c>
    </row>
    <row r="51" spans="1:34" x14ac:dyDescent="0.2">
      <c r="C51" s="8" t="s">
        <v>14</v>
      </c>
      <c r="D51" s="2">
        <f>SUM(52:52)</f>
        <v>6.3506212008470566</v>
      </c>
      <c r="E51">
        <v>1.05</v>
      </c>
      <c r="F51" s="3">
        <f>+E51*B50</f>
        <v>1.1025</v>
      </c>
      <c r="G51" s="3">
        <f>+F51*B50</f>
        <v>1.1576250000000001</v>
      </c>
      <c r="H51" s="3">
        <f>+G51*B50</f>
        <v>1.2155062500000002</v>
      </c>
      <c r="I51" s="6">
        <f>H51/(D50+2%)</f>
        <v>6.750899745072231</v>
      </c>
      <c r="K51" s="3"/>
      <c r="L51" s="3"/>
      <c r="M51" s="3"/>
      <c r="N51" s="6"/>
      <c r="P51" s="3"/>
      <c r="Q51" s="3"/>
      <c r="R51" s="3"/>
      <c r="S51" s="6"/>
      <c r="U51" s="3"/>
      <c r="V51" s="3"/>
      <c r="W51" s="3"/>
      <c r="X51" s="6"/>
      <c r="Z51" s="3"/>
      <c r="AA51" s="3"/>
      <c r="AB51" s="3"/>
      <c r="AC51" s="6"/>
      <c r="AE51" s="3"/>
      <c r="AF51" s="3"/>
      <c r="AG51" s="3"/>
      <c r="AH51" s="6"/>
    </row>
    <row r="52" spans="1:34" x14ac:dyDescent="0.2">
      <c r="E52" s="2">
        <f>-PV($D$50,E50,0,E51)</f>
        <v>0.90513261916932974</v>
      </c>
      <c r="F52" s="2">
        <f t="shared" ref="F52:I52" si="75">-PV($D$50,F50,0,F51)</f>
        <v>0.81926505828433083</v>
      </c>
      <c r="G52" s="2">
        <f t="shared" si="75"/>
        <v>0.74154352799880996</v>
      </c>
      <c r="H52" s="2">
        <f t="shared" si="75"/>
        <v>0.671195235725628</v>
      </c>
      <c r="I52" s="2">
        <f t="shared" si="75"/>
        <v>3.2134847596689582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5" spans="1:34" x14ac:dyDescent="0.2">
      <c r="B55" s="8" t="s">
        <v>15</v>
      </c>
      <c r="C55" s="5">
        <f>+D51/D45-1</f>
        <v>-8.953848833875333E-2</v>
      </c>
    </row>
    <row r="57" spans="1:34" s="9" customFormat="1" x14ac:dyDescent="0.2"/>
    <row r="59" spans="1:34" ht="60" x14ac:dyDescent="0.2">
      <c r="A59" s="8" t="s">
        <v>17</v>
      </c>
    </row>
    <row r="60" spans="1:34" x14ac:dyDescent="0.2">
      <c r="A60" s="8" t="s">
        <v>11</v>
      </c>
      <c r="B60">
        <v>1.1499999999999999</v>
      </c>
      <c r="C60" s="8" t="s">
        <v>0</v>
      </c>
      <c r="D60" s="7">
        <v>8.3934999999999996E-2</v>
      </c>
      <c r="E60">
        <v>1</v>
      </c>
      <c r="F60">
        <f>+E60+1</f>
        <v>2</v>
      </c>
      <c r="G60">
        <f t="shared" ref="G60" si="76">+F60+1</f>
        <v>3</v>
      </c>
      <c r="H60">
        <f t="shared" ref="H60" si="77">+G60+1</f>
        <v>4</v>
      </c>
      <c r="I60">
        <f t="shared" ref="I60" si="78">+H60+1</f>
        <v>5</v>
      </c>
      <c r="J60">
        <f t="shared" ref="J60" si="79">+I60+1</f>
        <v>6</v>
      </c>
      <c r="K60">
        <f t="shared" ref="K60" si="80">+J60+1</f>
        <v>7</v>
      </c>
      <c r="L60">
        <f t="shared" ref="L60" si="81">+K60+1</f>
        <v>8</v>
      </c>
      <c r="M60">
        <f>+L60+1</f>
        <v>9</v>
      </c>
    </row>
    <row r="61" spans="1:34" x14ac:dyDescent="0.2">
      <c r="C61" s="8" t="s">
        <v>1</v>
      </c>
      <c r="D61" s="2">
        <f>SUM(62:62)</f>
        <v>24.785797015354326</v>
      </c>
      <c r="E61">
        <v>1.1499999999999999</v>
      </c>
      <c r="F61" s="3">
        <f>+E61*B60</f>
        <v>1.3224999999999998</v>
      </c>
      <c r="G61" s="3">
        <f>+F61*B60</f>
        <v>1.5208749999999995</v>
      </c>
      <c r="H61" s="3">
        <f>+G61*B60</f>
        <v>1.7490062499999994</v>
      </c>
      <c r="I61" s="3">
        <f>+H61*B60</f>
        <v>2.0113571874999994</v>
      </c>
      <c r="J61" s="3">
        <f>+I61*B60</f>
        <v>2.3130607656249991</v>
      </c>
      <c r="K61" s="3">
        <f>+J61*B60</f>
        <v>2.6600198804687487</v>
      </c>
      <c r="L61" s="3">
        <f>+K61*B60</f>
        <v>3.0590228625390607</v>
      </c>
      <c r="M61" s="6">
        <f>L61/(D60+2%)</f>
        <v>29.432076418329348</v>
      </c>
    </row>
    <row r="62" spans="1:34" x14ac:dyDescent="0.2">
      <c r="E62" s="2">
        <f>-PV($D$60,E60,0,E61)</f>
        <v>1.06094922666027</v>
      </c>
      <c r="F62" s="2">
        <f t="shared" ref="F62:L62" si="82">-PV($D$60,F60,0,F61)</f>
        <v>1.125613261551025</v>
      </c>
      <c r="G62" s="2">
        <f t="shared" si="82"/>
        <v>1.1942185193611041</v>
      </c>
      <c r="H62" s="2">
        <f t="shared" si="82"/>
        <v>1.2670052145795363</v>
      </c>
      <c r="I62" s="2">
        <f t="shared" si="82"/>
        <v>1.3442282025826886</v>
      </c>
      <c r="J62" s="2">
        <f t="shared" si="82"/>
        <v>1.4261578719850281</v>
      </c>
      <c r="K62" s="2">
        <f t="shared" si="82"/>
        <v>1.5130810913779722</v>
      </c>
      <c r="L62" s="2">
        <f t="shared" si="82"/>
        <v>1.6053022137717368</v>
      </c>
      <c r="M62" s="2">
        <f>-PV($D$60,M60,0,M61)</f>
        <v>14.249241413484967</v>
      </c>
    </row>
    <row r="66" spans="1:13" x14ac:dyDescent="0.2">
      <c r="A66" s="8" t="s">
        <v>12</v>
      </c>
      <c r="B66">
        <f>B60</f>
        <v>1.1499999999999999</v>
      </c>
      <c r="C66" s="8" t="s">
        <v>13</v>
      </c>
      <c r="D66" s="7">
        <v>9.6665000000000001E-2</v>
      </c>
      <c r="E66">
        <v>1</v>
      </c>
      <c r="F66">
        <f>+E66+1</f>
        <v>2</v>
      </c>
      <c r="G66">
        <f t="shared" ref="G66:L66" si="83">+F66+1</f>
        <v>3</v>
      </c>
      <c r="H66">
        <f t="shared" si="83"/>
        <v>4</v>
      </c>
      <c r="I66">
        <f t="shared" si="83"/>
        <v>5</v>
      </c>
      <c r="J66">
        <f t="shared" si="83"/>
        <v>6</v>
      </c>
      <c r="K66">
        <f t="shared" si="83"/>
        <v>7</v>
      </c>
      <c r="L66">
        <f t="shared" si="83"/>
        <v>8</v>
      </c>
      <c r="M66">
        <f>+L66+1</f>
        <v>9</v>
      </c>
    </row>
    <row r="67" spans="1:13" x14ac:dyDescent="0.2">
      <c r="C67" s="8" t="s">
        <v>14</v>
      </c>
      <c r="D67" s="2">
        <f>SUM(68:68)</f>
        <v>21.392879578540015</v>
      </c>
      <c r="E67">
        <v>1.1499999999999999</v>
      </c>
      <c r="F67" s="3">
        <f>+E67*B66</f>
        <v>1.3224999999999998</v>
      </c>
      <c r="G67" s="3">
        <f>+F67*B66</f>
        <v>1.5208749999999995</v>
      </c>
      <c r="H67" s="3">
        <f>+G67*B66</f>
        <v>1.7490062499999994</v>
      </c>
      <c r="I67" s="3">
        <f>+H67*B66</f>
        <v>2.0113571874999994</v>
      </c>
      <c r="J67" s="3">
        <f>+I67*B66</f>
        <v>2.3130607656249991</v>
      </c>
      <c r="K67" s="3">
        <f>+J67*B66</f>
        <v>2.6600198804687487</v>
      </c>
      <c r="L67" s="3">
        <f>+K67*B66</f>
        <v>3.0590228625390607</v>
      </c>
      <c r="M67" s="6">
        <f>L67/(D66+2%)</f>
        <v>26.220570544199724</v>
      </c>
    </row>
    <row r="68" spans="1:13" x14ac:dyDescent="0.2">
      <c r="E68" s="2">
        <f>-PV($D$66,E66,0,E67)</f>
        <v>1.0486338125133927</v>
      </c>
      <c r="F68" s="2">
        <f t="shared" ref="F68:L68" si="84">-PV($D$66,F66,0,F67)</f>
        <v>1.0996328727463736</v>
      </c>
      <c r="G68" s="2">
        <f t="shared" si="84"/>
        <v>1.1531122117130841</v>
      </c>
      <c r="H68" s="2">
        <f t="shared" ref="H68" si="85">-PV($D$66,H66,0,H67)</f>
        <v>1.2091924548244422</v>
      </c>
      <c r="I68" s="2">
        <f t="shared" ref="I68" si="86">-PV($D$66,I66,0,I67)</f>
        <v>1.2680000939649831</v>
      </c>
      <c r="J68" s="2">
        <f t="shared" ref="J68" si="87">-PV($D$66,J66,0,J67)</f>
        <v>1.3296677728018409</v>
      </c>
      <c r="K68" s="2">
        <f t="shared" ref="K68" si="88">-PV($D$66,K66,0,K67)</f>
        <v>1.3943345859693863</v>
      </c>
      <c r="L68" s="2">
        <f t="shared" ref="L68" si="89">-PV($D$66,L66,0,L67)</f>
        <v>1.4621463928043605</v>
      </c>
      <c r="M68" s="2">
        <f>-PV($D$66,M66,0,M67)</f>
        <v>11.428159381202152</v>
      </c>
    </row>
    <row r="71" spans="1:13" x14ac:dyDescent="0.2">
      <c r="B71" s="8" t="s">
        <v>15</v>
      </c>
      <c r="C71" s="5">
        <f>+D67/D61-1</f>
        <v>-0.1368895837689813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当下测算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Microsoft Office 用户</cp:lastModifiedBy>
  <dcterms:created xsi:type="dcterms:W3CDTF">2020-02-06T11:21:51Z</dcterms:created>
  <dcterms:modified xsi:type="dcterms:W3CDTF">2020-02-16T11:46:09Z</dcterms:modified>
</cp:coreProperties>
</file>