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9380" yWindow="540" windowWidth="19420" windowHeight="10420"/>
  </bookViews>
  <sheets>
    <sheet name="平安银行 -内部收益率 -13%增长率" sheetId="1" r:id="rId1"/>
  </sheets>
  <externalReferences>
    <externalReference r:id="rId2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Q3" i="1"/>
  <c r="O5" i="1"/>
  <c r="F5" i="1"/>
  <c r="F6" i="1"/>
  <c r="N5" i="1"/>
  <c r="M5" i="1"/>
  <c r="L5" i="1"/>
  <c r="K5" i="1"/>
  <c r="J5" i="1"/>
  <c r="I5" i="1"/>
  <c r="H5" i="1"/>
  <c r="G5" i="1"/>
  <c r="E5" i="1"/>
  <c r="E6" i="1"/>
  <c r="G6" i="1"/>
  <c r="H6" i="1"/>
  <c r="I6" i="1"/>
  <c r="J6" i="1"/>
  <c r="L6" i="1"/>
  <c r="K6" i="1"/>
  <c r="M6" i="1"/>
  <c r="N6" i="1"/>
  <c r="O6" i="1"/>
  <c r="Q6" i="1"/>
  <c r="D3" i="1"/>
  <c r="D9" i="1"/>
  <c r="C17" i="1"/>
  <c r="P9" i="1"/>
  <c r="P3" i="1"/>
  <c r="P4" i="1"/>
  <c r="E9" i="1"/>
  <c r="E4" i="1"/>
  <c r="E3" i="1"/>
  <c r="F3" i="1"/>
  <c r="F4" i="1"/>
  <c r="E10" i="1"/>
  <c r="F8" i="1"/>
  <c r="G3" i="1"/>
  <c r="H3" i="1"/>
  <c r="I3" i="1"/>
  <c r="J3" i="1"/>
  <c r="K3" i="1"/>
  <c r="L3" i="1"/>
  <c r="M3" i="1"/>
  <c r="N3" i="1"/>
  <c r="O3" i="1"/>
  <c r="F2" i="1"/>
  <c r="B1" i="1"/>
  <c r="G2" i="1"/>
  <c r="F9" i="1"/>
  <c r="G9" i="1"/>
  <c r="H9" i="1"/>
  <c r="I9" i="1"/>
  <c r="J9" i="1"/>
  <c r="K9" i="1"/>
  <c r="L9" i="1"/>
  <c r="M9" i="1"/>
  <c r="N9" i="1"/>
  <c r="O9" i="1"/>
  <c r="G8" i="1"/>
  <c r="F10" i="1"/>
  <c r="G10" i="1"/>
  <c r="H8" i="1"/>
  <c r="G4" i="1"/>
  <c r="H2" i="1"/>
  <c r="H4" i="1"/>
  <c r="I2" i="1"/>
  <c r="H10" i="1"/>
  <c r="I8" i="1"/>
  <c r="I10" i="1"/>
  <c r="J8" i="1"/>
  <c r="I4" i="1"/>
  <c r="J2" i="1"/>
  <c r="J4" i="1"/>
  <c r="K2" i="1"/>
  <c r="J10" i="1"/>
  <c r="K8" i="1"/>
  <c r="K10" i="1"/>
  <c r="L8" i="1"/>
  <c r="K4" i="1"/>
  <c r="L2" i="1"/>
  <c r="L4" i="1"/>
  <c r="M2" i="1"/>
  <c r="L10" i="1"/>
  <c r="M8" i="1"/>
  <c r="M10" i="1"/>
  <c r="N8" i="1"/>
  <c r="N2" i="1"/>
  <c r="M4" i="1"/>
  <c r="N4" i="1"/>
  <c r="O2" i="1"/>
  <c r="N10" i="1"/>
  <c r="O8" i="1"/>
  <c r="O10" i="1"/>
  <c r="P8" i="1"/>
  <c r="P10" i="1"/>
  <c r="O4" i="1"/>
  <c r="P2" i="1"/>
</calcChain>
</file>

<file path=xl/sharedStrings.xml><?xml version="1.0" encoding="utf-8"?>
<sst xmlns="http://schemas.openxmlformats.org/spreadsheetml/2006/main" count="13" uniqueCount="7">
  <si>
    <t>平安银行</t>
    <phoneticPr fontId="2" type="noConversion"/>
  </si>
  <si>
    <t>增长率</t>
    <phoneticPr fontId="2" type="noConversion"/>
  </si>
  <si>
    <t>利率</t>
    <phoneticPr fontId="2" type="noConversion"/>
  </si>
  <si>
    <t>分红比率</t>
    <phoneticPr fontId="2" type="noConversion"/>
  </si>
  <si>
    <t>现值</t>
    <phoneticPr fontId="2" type="noConversion"/>
  </si>
  <si>
    <t>eps</t>
    <phoneticPr fontId="2" type="noConversion"/>
  </si>
  <si>
    <t>上涨空间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</si>
</sst>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.00;[Red]&quot;¥&quot;\-#,##0.00"/>
    <numFmt numFmtId="177" formatCode="_ * #,##0.00_ ;_ * \-#,##0.00_ ;_ * &quot;-&quot;??_ ;_ @_ "/>
    <numFmt numFmtId="178" formatCode="0.0%"/>
    <numFmt numFmtId="179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7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9" fontId="0" fillId="0" borderId="0" xfId="1" applyNumberFormat="1" applyFont="1">
      <alignment vertical="center"/>
    </xf>
    <xf numFmtId="0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to_windcod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workbookViewId="0">
      <selection activeCell="P5" sqref="P5"/>
    </sheetView>
  </sheetViews>
  <sheetFormatPr baseColWidth="10" defaultColWidth="8.83203125" defaultRowHeight="15" x14ac:dyDescent="0.2"/>
  <cols>
    <col min="4" max="4" width="10" bestFit="1" customWidth="1"/>
  </cols>
  <sheetData>
    <row r="1" spans="1:37" x14ac:dyDescent="0.2">
      <c r="A1" t="s">
        <v>0</v>
      </c>
      <c r="B1" t="str">
        <f>[1]!to_windcode(A1)</f>
        <v>000001.SZ</v>
      </c>
    </row>
    <row r="2" spans="1:37" x14ac:dyDescent="0.2">
      <c r="A2" t="s">
        <v>1</v>
      </c>
      <c r="B2" s="1">
        <v>0.13</v>
      </c>
      <c r="C2" t="s">
        <v>2</v>
      </c>
      <c r="D2" s="2">
        <v>8.7999999999999995E-2</v>
      </c>
      <c r="E2">
        <v>1</v>
      </c>
      <c r="F2">
        <f>+E2+1</f>
        <v>2</v>
      </c>
      <c r="G2">
        <f t="shared" ref="G2:P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</row>
    <row r="3" spans="1:37" x14ac:dyDescent="0.2">
      <c r="A3" t="s">
        <v>3</v>
      </c>
      <c r="B3" s="1">
        <v>0.25</v>
      </c>
      <c r="C3" t="s">
        <v>4</v>
      </c>
      <c r="D3" s="3">
        <f>SUM(E4:Z4)</f>
        <v>15.194865013388823</v>
      </c>
      <c r="E3">
        <f>+B3*B4</f>
        <v>0.36249999999999999</v>
      </c>
      <c r="F3" s="4">
        <f>+E3*(1+$B$2)</f>
        <v>0.40962499999999996</v>
      </c>
      <c r="G3" s="4">
        <f t="shared" ref="G3:O3" si="1">+F3*(1+$B$2)</f>
        <v>0.46287624999999993</v>
      </c>
      <c r="H3" s="4">
        <f t="shared" si="1"/>
        <v>0.52305016249999992</v>
      </c>
      <c r="I3" s="4">
        <f t="shared" si="1"/>
        <v>0.5910466836249999</v>
      </c>
      <c r="J3" s="4">
        <f t="shared" si="1"/>
        <v>0.66788275249624984</v>
      </c>
      <c r="K3" s="4">
        <f t="shared" si="1"/>
        <v>0.75470751032076222</v>
      </c>
      <c r="L3" s="4">
        <f t="shared" si="1"/>
        <v>0.85281948666246121</v>
      </c>
      <c r="M3" s="4">
        <f t="shared" si="1"/>
        <v>0.96368601992858105</v>
      </c>
      <c r="N3" s="4">
        <f t="shared" si="1"/>
        <v>1.0889652025192964</v>
      </c>
      <c r="O3" s="4">
        <f t="shared" si="1"/>
        <v>1.2305306788468049</v>
      </c>
      <c r="P3" s="4">
        <f>O3*24</f>
        <v>29.532736292323317</v>
      </c>
      <c r="Q3" s="4">
        <f>SUM(E4:P4)</f>
        <v>15.194865013388823</v>
      </c>
      <c r="R3" s="4"/>
      <c r="S3" s="4"/>
      <c r="T3" s="4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2">
      <c r="A4" t="s">
        <v>5</v>
      </c>
      <c r="B4">
        <v>1.45</v>
      </c>
      <c r="E4" s="3">
        <f>-PV($D$2,E2,0,E3)</f>
        <v>0.33318014705882348</v>
      </c>
      <c r="F4" s="3">
        <f>-PV($D$2,F2,0,F3)</f>
        <v>0.34604188067690306</v>
      </c>
      <c r="G4" s="3">
        <f t="shared" ref="G4:N4" si="2">-PV($D$2,G2,0,G3)</f>
        <v>0.35940011504126873</v>
      </c>
      <c r="H4" s="3">
        <f t="shared" si="2"/>
        <v>0.37327401654102355</v>
      </c>
      <c r="I4" s="3">
        <f t="shared" si="2"/>
        <v>0.38768349144426156</v>
      </c>
      <c r="J4" s="3">
        <f t="shared" si="2"/>
        <v>0.40264921445957308</v>
      </c>
      <c r="K4" s="3">
        <f t="shared" si="2"/>
        <v>0.418192658400108</v>
      </c>
      <c r="L4" s="3">
        <f t="shared" si="2"/>
        <v>0.43433612499275909</v>
      </c>
      <c r="M4" s="3">
        <f t="shared" si="2"/>
        <v>0.45110277687667072</v>
      </c>
      <c r="N4" s="3">
        <f t="shared" si="2"/>
        <v>0.46851667083698323</v>
      </c>
      <c r="O4" s="3">
        <f>-PV($D$2,O2,0,O3)</f>
        <v>0.48660279232149906</v>
      </c>
      <c r="P4" s="3">
        <f>-PV($D$2,P2,0,P3)</f>
        <v>10.733885124738949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E5">
        <f>E4/Q3</f>
        <v>2.192715412511034E-2</v>
      </c>
      <c r="F5">
        <f>F4/Q3</f>
        <v>2.2773606765969377E-2</v>
      </c>
      <c r="G5">
        <f>G4/Q3</f>
        <v>2.3652734968332159E-2</v>
      </c>
      <c r="H5">
        <f>H4/Q3</f>
        <v>2.4565800104977335E-2</v>
      </c>
      <c r="I5">
        <f>I4/Q3</f>
        <v>2.5514112241382707E-2</v>
      </c>
      <c r="J5">
        <f>J4/Q3</f>
        <v>2.6499032015406668E-2</v>
      </c>
      <c r="K5">
        <f>K4/Q3</f>
        <v>2.7521972589530819E-2</v>
      </c>
      <c r="L5">
        <f>L4/Q3</f>
        <v>2.8584401678464901E-2</v>
      </c>
      <c r="M5">
        <f>M4/Q3</f>
        <v>2.9687843655023288E-2</v>
      </c>
      <c r="N5">
        <f>N4/Q3</f>
        <v>3.08338817372944E-2</v>
      </c>
      <c r="O5" s="8">
        <f>O4/Q3</f>
        <v>3.2024160260241422E-2</v>
      </c>
      <c r="P5" s="8" t="e">
        <f>P4/R3</f>
        <v>#DIV/0!</v>
      </c>
    </row>
    <row r="6" spans="1:37" x14ac:dyDescent="0.2">
      <c r="E6">
        <f>E5*E2</f>
        <v>2.192715412511034E-2</v>
      </c>
      <c r="F6">
        <f>F5*F2</f>
        <v>4.5547213531938753E-2</v>
      </c>
      <c r="G6">
        <f t="shared" ref="F6:O6" si="3">G5*G2</f>
        <v>7.0958204904996477E-2</v>
      </c>
      <c r="H6">
        <f t="shared" si="3"/>
        <v>9.8263200419909338E-2</v>
      </c>
      <c r="I6">
        <f t="shared" si="3"/>
        <v>0.12757056120691354</v>
      </c>
      <c r="J6">
        <f t="shared" si="3"/>
        <v>0.15899419209244001</v>
      </c>
      <c r="K6">
        <f t="shared" si="3"/>
        <v>0.19265380812671573</v>
      </c>
      <c r="L6">
        <f t="shared" si="3"/>
        <v>0.22867521342771921</v>
      </c>
      <c r="M6">
        <f t="shared" si="3"/>
        <v>0.26719059289520958</v>
      </c>
      <c r="N6">
        <f t="shared" si="3"/>
        <v>0.308338817372944</v>
      </c>
      <c r="O6">
        <f t="shared" si="3"/>
        <v>0.35226576286265565</v>
      </c>
      <c r="Q6">
        <f>SUM(E6:O6)</f>
        <v>1.8723847209665525</v>
      </c>
    </row>
    <row r="8" spans="1:37" x14ac:dyDescent="0.2">
      <c r="A8" t="s">
        <v>1</v>
      </c>
      <c r="B8" s="1">
        <v>0.15</v>
      </c>
      <c r="C8" t="s">
        <v>2</v>
      </c>
      <c r="D8" s="2">
        <v>0.104</v>
      </c>
      <c r="E8">
        <v>1</v>
      </c>
      <c r="F8">
        <f>+E8+1</f>
        <v>2</v>
      </c>
      <c r="G8">
        <f t="shared" ref="G8:P8" si="4">+F8+1</f>
        <v>3</v>
      </c>
      <c r="H8">
        <f t="shared" si="4"/>
        <v>4</v>
      </c>
      <c r="I8">
        <f t="shared" si="4"/>
        <v>5</v>
      </c>
      <c r="J8">
        <f t="shared" si="4"/>
        <v>6</v>
      </c>
      <c r="K8">
        <f t="shared" si="4"/>
        <v>7</v>
      </c>
      <c r="L8">
        <f t="shared" si="4"/>
        <v>8</v>
      </c>
      <c r="M8">
        <f t="shared" si="4"/>
        <v>9</v>
      </c>
      <c r="N8">
        <f t="shared" si="4"/>
        <v>10</v>
      </c>
      <c r="O8">
        <f t="shared" si="4"/>
        <v>11</v>
      </c>
      <c r="P8">
        <f t="shared" si="4"/>
        <v>12</v>
      </c>
    </row>
    <row r="9" spans="1:37" x14ac:dyDescent="0.2">
      <c r="A9" t="s">
        <v>3</v>
      </c>
      <c r="B9" s="1">
        <v>0.25</v>
      </c>
      <c r="C9" t="s">
        <v>4</v>
      </c>
      <c r="D9" s="3">
        <f>SUM(E10:Z10)</f>
        <v>15.203361627661451</v>
      </c>
      <c r="E9">
        <f>+B9*B10</f>
        <v>0.36249999999999999</v>
      </c>
      <c r="F9" s="4">
        <f>+E9*(1+$B$8)</f>
        <v>0.41687499999999994</v>
      </c>
      <c r="G9" s="4">
        <f t="shared" ref="G9:O9" si="5">+F9*(1+$B$8)</f>
        <v>0.47940624999999987</v>
      </c>
      <c r="H9" s="4">
        <f t="shared" si="5"/>
        <v>0.55131718749999981</v>
      </c>
      <c r="I9" s="4">
        <f t="shared" si="5"/>
        <v>0.6340147656249997</v>
      </c>
      <c r="J9" s="4">
        <f t="shared" si="5"/>
        <v>0.72911698046874962</v>
      </c>
      <c r="K9" s="4">
        <f t="shared" si="5"/>
        <v>0.838484527539062</v>
      </c>
      <c r="L9" s="4">
        <f t="shared" si="5"/>
        <v>0.96425720666992121</v>
      </c>
      <c r="M9" s="4">
        <f t="shared" si="5"/>
        <v>1.1088957876704093</v>
      </c>
      <c r="N9" s="4">
        <f t="shared" si="5"/>
        <v>1.2752301558209707</v>
      </c>
      <c r="O9" s="4">
        <f t="shared" si="5"/>
        <v>1.4665146791941162</v>
      </c>
      <c r="P9" s="4">
        <f>+O9*24</f>
        <v>35.196352300658788</v>
      </c>
      <c r="Q9" s="4"/>
      <c r="R9" s="4"/>
      <c r="S9" s="4"/>
      <c r="T9" s="4"/>
      <c r="U9" s="4"/>
      <c r="V9" s="4"/>
      <c r="W9" s="4"/>
      <c r="X9" s="4"/>
      <c r="Y9" s="4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t="s">
        <v>5</v>
      </c>
      <c r="B10">
        <v>1.45</v>
      </c>
      <c r="E10" s="3">
        <f>-PV($D$8,E8,0,E9)</f>
        <v>0.32835144927536231</v>
      </c>
      <c r="F10" s="3">
        <f t="shared" ref="F10:P10" si="6">-PV($D$8,F8,0,F9)</f>
        <v>0.34203275966183566</v>
      </c>
      <c r="G10" s="3">
        <f t="shared" si="6"/>
        <v>0.35628412464774539</v>
      </c>
      <c r="H10" s="3">
        <f t="shared" si="6"/>
        <v>0.37112929650806809</v>
      </c>
      <c r="I10" s="3">
        <f t="shared" si="6"/>
        <v>0.38659301719590417</v>
      </c>
      <c r="J10" s="3">
        <f t="shared" si="6"/>
        <v>0.40270105957906682</v>
      </c>
      <c r="K10" s="3">
        <f t="shared" si="6"/>
        <v>0.41948027039486124</v>
      </c>
      <c r="L10" s="3">
        <f t="shared" si="6"/>
        <v>0.436958614994647</v>
      </c>
      <c r="M10" s="3">
        <f t="shared" si="6"/>
        <v>0.45516522395275721</v>
      </c>
      <c r="N10" s="3">
        <f t="shared" si="6"/>
        <v>0.47413044161745543</v>
      </c>
      <c r="O10" s="3">
        <f t="shared" si="6"/>
        <v>0.49388587668484935</v>
      </c>
      <c r="P10" s="3">
        <f t="shared" si="6"/>
        <v>10.736649493148898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3" spans="1:37" x14ac:dyDescent="0.2">
      <c r="C13" s="6"/>
    </row>
    <row r="14" spans="1:37" x14ac:dyDescent="0.2">
      <c r="C14" s="2"/>
    </row>
    <row r="15" spans="1:37" x14ac:dyDescent="0.2">
      <c r="C15" s="4"/>
    </row>
    <row r="16" spans="1:37" x14ac:dyDescent="0.2">
      <c r="B16" t="s">
        <v>4</v>
      </c>
      <c r="C16" s="7">
        <v>15.24</v>
      </c>
    </row>
    <row r="17" spans="2:3" x14ac:dyDescent="0.2">
      <c r="B17" t="s">
        <v>6</v>
      </c>
      <c r="C17" s="6">
        <f>+D3/C16-1</f>
        <v>-2.9616132946966855E-3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平安银行 -内部收益率 -13%增长率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2020-02-24T04:31:54Z</dcterms:created>
  <dcterms:modified xsi:type="dcterms:W3CDTF">2020-04-26T14:36:46Z</dcterms:modified>
</cp:coreProperties>
</file>