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60" yWindow="480" windowWidth="15000" windowHeight="16600" tabRatio="500"/>
  </bookViews>
  <sheets>
    <sheet name="郑频文" sheetId="1" r:id="rId1"/>
    <sheet name="郑萍艺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G5" i="1"/>
  <c r="G11" i="1"/>
  <c r="G60" i="1"/>
  <c r="E63" i="1"/>
  <c r="E60" i="1"/>
  <c r="H2" i="2"/>
  <c r="H29" i="2"/>
  <c r="E29" i="2"/>
  <c r="G29" i="2"/>
  <c r="H23" i="2"/>
  <c r="E23" i="2"/>
  <c r="G23" i="2"/>
  <c r="H17" i="2"/>
  <c r="E17" i="2"/>
  <c r="G17" i="2"/>
  <c r="H11" i="2"/>
  <c r="E11" i="2"/>
  <c r="G11" i="2"/>
  <c r="H5" i="2"/>
  <c r="E5" i="2"/>
  <c r="G5" i="2"/>
  <c r="D2" i="2"/>
  <c r="F2" i="2"/>
  <c r="H11" i="1"/>
  <c r="H17" i="1"/>
  <c r="H23" i="1"/>
  <c r="H29" i="1"/>
  <c r="H36" i="1"/>
  <c r="D2" i="1"/>
  <c r="F2" i="1"/>
  <c r="H2" i="1"/>
  <c r="E17" i="1"/>
  <c r="E23" i="1"/>
  <c r="E49" i="1"/>
  <c r="E54" i="1"/>
  <c r="G54" i="1"/>
  <c r="E11" i="1"/>
  <c r="G49" i="1"/>
  <c r="G23" i="1"/>
  <c r="E45" i="1"/>
  <c r="G45" i="1"/>
  <c r="E29" i="1"/>
  <c r="E36" i="1"/>
  <c r="G36" i="1"/>
  <c r="G29" i="1"/>
  <c r="G17" i="1"/>
</calcChain>
</file>

<file path=xl/sharedStrings.xml><?xml version="1.0" encoding="utf-8"?>
<sst xmlns="http://schemas.openxmlformats.org/spreadsheetml/2006/main" count="160" uniqueCount="29">
  <si>
    <t>春秋航空</t>
    <rPh sb="0" eb="1">
      <t>chun qiu hang kong</t>
    </rPh>
    <phoneticPr fontId="1" type="noConversion"/>
  </si>
  <si>
    <t>价格</t>
    <rPh sb="0" eb="1">
      <t>jia ge</t>
    </rPh>
    <phoneticPr fontId="1" type="noConversion"/>
  </si>
  <si>
    <t>股数</t>
    <rPh sb="0" eb="1">
      <t>gu shu</t>
    </rPh>
    <phoneticPr fontId="1" type="noConversion"/>
  </si>
  <si>
    <t>平均成本</t>
    <rPh sb="0" eb="1">
      <t>ping jun cheng ben</t>
    </rPh>
    <phoneticPr fontId="1" type="noConversion"/>
  </si>
  <si>
    <t>日期</t>
    <rPh sb="0" eb="1">
      <t>ri qi</t>
    </rPh>
    <phoneticPr fontId="1" type="noConversion"/>
  </si>
  <si>
    <t>山东黄金</t>
    <rPh sb="0" eb="1">
      <t>shan dong huang jin</t>
    </rPh>
    <phoneticPr fontId="1" type="noConversion"/>
  </si>
  <si>
    <t>现价</t>
    <rPh sb="0" eb="1">
      <t>xian jia</t>
    </rPh>
    <phoneticPr fontId="1" type="noConversion"/>
  </si>
  <si>
    <t>盈利</t>
    <rPh sb="0" eb="1">
      <t>ying li</t>
    </rPh>
    <phoneticPr fontId="1" type="noConversion"/>
  </si>
  <si>
    <t>买入</t>
    <rPh sb="0" eb="1">
      <t>mai ru</t>
    </rPh>
    <phoneticPr fontId="1" type="noConversion"/>
  </si>
  <si>
    <t>卖出</t>
    <rPh sb="0" eb="1">
      <t>mai chu</t>
    </rPh>
    <phoneticPr fontId="1" type="noConversion"/>
  </si>
  <si>
    <t>江西铜业</t>
    <rPh sb="0" eb="1">
      <t>jiang xi tong ye</t>
    </rPh>
    <phoneticPr fontId="1" type="noConversion"/>
  </si>
  <si>
    <t>华域汽车</t>
    <rPh sb="0" eb="1">
      <t>hua yu qi hce</t>
    </rPh>
    <phoneticPr fontId="1" type="noConversion"/>
  </si>
  <si>
    <t>东方园林</t>
    <rPh sb="0" eb="1">
      <t>doong fang yuan lin</t>
    </rPh>
    <phoneticPr fontId="1" type="noConversion"/>
  </si>
  <si>
    <t>闻泰科技</t>
    <rPh sb="0" eb="1">
      <t>wen tai ke ji</t>
    </rPh>
    <phoneticPr fontId="1" type="noConversion"/>
  </si>
  <si>
    <t>三友化工</t>
    <rPh sb="0" eb="1">
      <t>san you hua gong</t>
    </rPh>
    <phoneticPr fontId="1" type="noConversion"/>
  </si>
  <si>
    <t>长飞光纤</t>
    <rPh sb="0" eb="1">
      <t>chang fei guang xian</t>
    </rPh>
    <phoneticPr fontId="1" type="noConversion"/>
  </si>
  <si>
    <t>中信建投</t>
    <rPh sb="0" eb="1">
      <t>zhong xin jian tou</t>
    </rPh>
    <phoneticPr fontId="1" type="noConversion"/>
  </si>
  <si>
    <t>总资产（2020-3-11）</t>
    <rPh sb="0" eb="1">
      <t>zong zi hcan</t>
    </rPh>
    <phoneticPr fontId="1" type="noConversion"/>
  </si>
  <si>
    <t>现金</t>
    <rPh sb="0" eb="1">
      <t>xian jin</t>
    </rPh>
    <phoneticPr fontId="1" type="noConversion"/>
  </si>
  <si>
    <t>股票市值</t>
    <rPh sb="0" eb="1">
      <t>gu p</t>
    </rPh>
    <rPh sb="2" eb="3">
      <t>shi zhi</t>
    </rPh>
    <phoneticPr fontId="1" type="noConversion"/>
  </si>
  <si>
    <t>债券市值</t>
    <phoneticPr fontId="1" type="noConversion"/>
  </si>
  <si>
    <t>总资产（现在）</t>
    <rPh sb="0" eb="1">
      <t>zong zi chan</t>
    </rPh>
    <rPh sb="4" eb="5">
      <t>xian zai</t>
    </rPh>
    <phoneticPr fontId="1" type="noConversion"/>
  </si>
  <si>
    <t>市值</t>
    <rPh sb="0" eb="1">
      <t>shi zhi</t>
    </rPh>
    <phoneticPr fontId="1" type="noConversion"/>
  </si>
  <si>
    <t>盈亏</t>
    <rPh sb="0" eb="1">
      <t>ying kui</t>
    </rPh>
    <phoneticPr fontId="1" type="noConversion"/>
  </si>
  <si>
    <t>恒生ETF</t>
    <rPh sb="0" eb="1">
      <t>heng sheng</t>
    </rPh>
    <phoneticPr fontId="1" type="noConversion"/>
  </si>
  <si>
    <t>50ETF</t>
    <phoneticPr fontId="1" type="noConversion"/>
  </si>
  <si>
    <t>科技50</t>
    <rPh sb="0" eb="1">
      <t>kw ji</t>
    </rPh>
    <phoneticPr fontId="1" type="noConversion"/>
  </si>
  <si>
    <t>工商银行</t>
    <rPh sb="0" eb="1">
      <t>gong shang yin hang</t>
    </rPh>
    <phoneticPr fontId="1" type="noConversion"/>
  </si>
  <si>
    <t>风华高科</t>
    <rPh sb="0" eb="1">
      <t>feng hua gao ke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</si>
</sst>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177" fontId="0" fillId="0" borderId="0" xfId="0" applyNumberFormat="1"/>
    <xf numFmtId="14" fontId="0" fillId="2" borderId="0" xfId="0" applyNumberFormat="1" applyFill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F30" sqref="F30"/>
    </sheetView>
  </sheetViews>
  <sheetFormatPr baseColWidth="10" defaultRowHeight="15" x14ac:dyDescent="0.15"/>
  <cols>
    <col min="7" max="7" width="11.5" bestFit="1" customWidth="1"/>
  </cols>
  <sheetData>
    <row r="1" spans="1:8" x14ac:dyDescent="0.15">
      <c r="A1" s="7" t="s">
        <v>17</v>
      </c>
      <c r="B1" s="8"/>
      <c r="C1" s="2" t="s">
        <v>18</v>
      </c>
      <c r="D1" s="2" t="s">
        <v>19</v>
      </c>
      <c r="E1" s="2" t="s">
        <v>20</v>
      </c>
      <c r="F1" s="7" t="s">
        <v>21</v>
      </c>
      <c r="G1" s="8"/>
      <c r="H1" s="2" t="s">
        <v>23</v>
      </c>
    </row>
    <row r="2" spans="1:8" x14ac:dyDescent="0.15">
      <c r="A2">
        <v>253359.21</v>
      </c>
      <c r="C2">
        <v>166396.21</v>
      </c>
      <c r="D2">
        <f>H60+H11+H17+H23+H29+H36</f>
        <v>56518</v>
      </c>
      <c r="E2">
        <v>1000</v>
      </c>
      <c r="F2">
        <f>C2+D2+E2</f>
        <v>223914.21</v>
      </c>
      <c r="H2">
        <f>F2/A2</f>
        <v>0.88378160793917848</v>
      </c>
    </row>
    <row r="4" spans="1:8" x14ac:dyDescent="0.15">
      <c r="A4" s="2" t="s">
        <v>28</v>
      </c>
      <c r="B4" s="2" t="s">
        <v>4</v>
      </c>
      <c r="C4" s="2" t="s">
        <v>1</v>
      </c>
      <c r="D4" s="2" t="s">
        <v>2</v>
      </c>
      <c r="E4" s="2" t="s">
        <v>3</v>
      </c>
      <c r="F4" s="2" t="s">
        <v>6</v>
      </c>
      <c r="G4" s="2" t="s">
        <v>7</v>
      </c>
      <c r="H4" s="2" t="s">
        <v>22</v>
      </c>
    </row>
    <row r="5" spans="1:8" x14ac:dyDescent="0.15">
      <c r="A5" t="s">
        <v>8</v>
      </c>
      <c r="B5" s="1">
        <v>43906</v>
      </c>
      <c r="C5">
        <v>21.12</v>
      </c>
      <c r="D5">
        <v>300</v>
      </c>
      <c r="E5">
        <f>(C5*D5+C6*D6+C7*D7)/(D5+D6+D7)</f>
        <v>21.12</v>
      </c>
      <c r="F5">
        <v>21.12</v>
      </c>
      <c r="G5" s="3">
        <f>(F5-E5)/E5</f>
        <v>0</v>
      </c>
      <c r="H5">
        <f>(D5)*F5</f>
        <v>6336</v>
      </c>
    </row>
    <row r="6" spans="1:8" x14ac:dyDescent="0.15">
      <c r="B6" s="1"/>
      <c r="G6" s="3"/>
    </row>
    <row r="10" spans="1:8" x14ac:dyDescent="0.15">
      <c r="A10" s="2" t="s">
        <v>15</v>
      </c>
      <c r="B10" s="2" t="s">
        <v>4</v>
      </c>
      <c r="C10" s="2" t="s">
        <v>1</v>
      </c>
      <c r="D10" s="2" t="s">
        <v>2</v>
      </c>
      <c r="E10" s="2" t="s">
        <v>3</v>
      </c>
      <c r="F10" s="2" t="s">
        <v>6</v>
      </c>
      <c r="G10" s="2" t="s">
        <v>7</v>
      </c>
      <c r="H10" s="2" t="s">
        <v>22</v>
      </c>
    </row>
    <row r="11" spans="1:8" x14ac:dyDescent="0.15">
      <c r="A11" t="s">
        <v>8</v>
      </c>
      <c r="B11" s="1">
        <v>43899</v>
      </c>
      <c r="C11">
        <v>36.409999999999997</v>
      </c>
      <c r="D11">
        <v>200</v>
      </c>
      <c r="E11">
        <f>(C11*D11+C12*D12+C13*D13)/(D11+D12+D13)</f>
        <v>37.21</v>
      </c>
      <c r="F11">
        <v>38</v>
      </c>
      <c r="G11" s="3">
        <f>(F11-E11)/E11</f>
        <v>2.1230851921526447E-2</v>
      </c>
      <c r="H11">
        <f>(D11)*F11</f>
        <v>7600</v>
      </c>
    </row>
    <row r="12" spans="1:8" x14ac:dyDescent="0.15">
      <c r="A12" t="s">
        <v>8</v>
      </c>
      <c r="B12" s="1">
        <v>43906</v>
      </c>
      <c r="C12">
        <v>38.01</v>
      </c>
      <c r="D12">
        <v>200</v>
      </c>
      <c r="G12" s="3"/>
    </row>
    <row r="13" spans="1:8" x14ac:dyDescent="0.15">
      <c r="B13" s="1"/>
      <c r="F13" s="4"/>
      <c r="G13" s="3"/>
    </row>
    <row r="16" spans="1:8" x14ac:dyDescent="0.15">
      <c r="A16" s="2" t="s">
        <v>10</v>
      </c>
      <c r="B16" s="2" t="s">
        <v>4</v>
      </c>
      <c r="C16" s="2" t="s">
        <v>1</v>
      </c>
      <c r="D16" s="2" t="s">
        <v>2</v>
      </c>
      <c r="E16" s="2" t="s">
        <v>3</v>
      </c>
      <c r="F16" s="2" t="s">
        <v>6</v>
      </c>
      <c r="G16" s="2" t="s">
        <v>7</v>
      </c>
      <c r="H16" s="2" t="s">
        <v>22</v>
      </c>
    </row>
    <row r="17" spans="1:8" x14ac:dyDescent="0.15">
      <c r="A17" t="s">
        <v>8</v>
      </c>
      <c r="B17" s="1">
        <v>43895</v>
      </c>
      <c r="C17">
        <v>14.8</v>
      </c>
      <c r="D17">
        <v>400</v>
      </c>
      <c r="E17">
        <f>(C17*D17+C18*D18+C19*D19)/(D17+D18+D19)</f>
        <v>14.375</v>
      </c>
      <c r="F17" s="4">
        <v>13.26</v>
      </c>
      <c r="G17" s="3">
        <f>(F17-E17)/E17</f>
        <v>-7.7565217391304356E-2</v>
      </c>
      <c r="H17">
        <f>(D17+D18)*F17</f>
        <v>10608</v>
      </c>
    </row>
    <row r="18" spans="1:8" x14ac:dyDescent="0.15">
      <c r="A18" t="s">
        <v>8</v>
      </c>
      <c r="B18" s="1">
        <v>43900</v>
      </c>
      <c r="C18">
        <v>13.95</v>
      </c>
      <c r="D18">
        <v>400</v>
      </c>
      <c r="F18" s="4"/>
      <c r="G18" s="3"/>
    </row>
    <row r="19" spans="1:8" x14ac:dyDescent="0.15">
      <c r="B19" s="1"/>
      <c r="F19" s="4"/>
      <c r="G19" s="3"/>
    </row>
    <row r="22" spans="1:8" x14ac:dyDescent="0.15">
      <c r="A22" s="2" t="s">
        <v>14</v>
      </c>
      <c r="B22" s="2" t="s">
        <v>4</v>
      </c>
      <c r="C22" s="2" t="s">
        <v>1</v>
      </c>
      <c r="D22" s="2" t="s">
        <v>2</v>
      </c>
      <c r="E22" s="2" t="s">
        <v>3</v>
      </c>
      <c r="F22" s="2" t="s">
        <v>6</v>
      </c>
      <c r="G22" s="2" t="s">
        <v>7</v>
      </c>
      <c r="H22" s="2" t="s">
        <v>22</v>
      </c>
    </row>
    <row r="23" spans="1:8" x14ac:dyDescent="0.15">
      <c r="A23" t="s">
        <v>8</v>
      </c>
      <c r="B23" s="1">
        <v>43899</v>
      </c>
      <c r="C23">
        <v>6.45</v>
      </c>
      <c r="D23">
        <v>500</v>
      </c>
      <c r="E23">
        <f>(C23*D23+C24*D24+C25*D25)/(D23+D24+D25)</f>
        <v>6.3133333333333335</v>
      </c>
      <c r="F23">
        <v>5.5</v>
      </c>
      <c r="G23" s="3">
        <f>(F23-E23)/E23</f>
        <v>-0.12882787750791977</v>
      </c>
      <c r="H23">
        <f>(D23+D24+D25)*F23</f>
        <v>8250</v>
      </c>
    </row>
    <row r="24" spans="1:8" x14ac:dyDescent="0.15">
      <c r="A24" t="s">
        <v>8</v>
      </c>
      <c r="B24" s="1">
        <v>43900</v>
      </c>
      <c r="C24">
        <v>6.38</v>
      </c>
      <c r="D24">
        <v>500</v>
      </c>
      <c r="G24" s="3"/>
    </row>
    <row r="25" spans="1:8" x14ac:dyDescent="0.15">
      <c r="A25" t="s">
        <v>8</v>
      </c>
      <c r="B25" s="1">
        <v>43900</v>
      </c>
      <c r="C25">
        <v>6.11</v>
      </c>
      <c r="D25">
        <v>500</v>
      </c>
      <c r="G25" s="3"/>
    </row>
    <row r="28" spans="1:8" x14ac:dyDescent="0.15">
      <c r="A28" s="2" t="s">
        <v>12</v>
      </c>
      <c r="B28" s="2" t="s">
        <v>4</v>
      </c>
      <c r="C28" s="2" t="s">
        <v>1</v>
      </c>
      <c r="D28" s="2" t="s">
        <v>2</v>
      </c>
      <c r="E28" s="2" t="s">
        <v>3</v>
      </c>
      <c r="F28" s="2" t="s">
        <v>6</v>
      </c>
      <c r="G28" s="2" t="s">
        <v>7</v>
      </c>
      <c r="H28" s="2" t="s">
        <v>22</v>
      </c>
    </row>
    <row r="29" spans="1:8" x14ac:dyDescent="0.15">
      <c r="A29" t="s">
        <v>8</v>
      </c>
      <c r="B29" s="1">
        <v>43896</v>
      </c>
      <c r="C29">
        <v>5.85</v>
      </c>
      <c r="D29">
        <v>500</v>
      </c>
      <c r="E29">
        <f>(C29*D29+C30*D30+C31*D31)/(D29+D30+D31)</f>
        <v>5.9533333333333331</v>
      </c>
      <c r="F29" s="4">
        <v>6</v>
      </c>
      <c r="G29" s="3">
        <f>(F29-E29)/E29</f>
        <v>7.838745800671924E-3</v>
      </c>
      <c r="H29">
        <f>(D29+D30)*F29</f>
        <v>6000</v>
      </c>
    </row>
    <row r="30" spans="1:8" x14ac:dyDescent="0.15">
      <c r="A30" t="s">
        <v>8</v>
      </c>
      <c r="B30" s="1">
        <v>43896</v>
      </c>
      <c r="C30">
        <v>6</v>
      </c>
      <c r="D30">
        <v>500</v>
      </c>
      <c r="F30" s="4"/>
      <c r="G30" s="3"/>
    </row>
    <row r="31" spans="1:8" x14ac:dyDescent="0.15">
      <c r="A31" t="s">
        <v>8</v>
      </c>
      <c r="B31" s="1">
        <v>43906</v>
      </c>
      <c r="C31">
        <v>6.01</v>
      </c>
      <c r="D31">
        <v>500</v>
      </c>
      <c r="F31" s="4"/>
      <c r="G31" s="3"/>
    </row>
    <row r="35" spans="1:8" x14ac:dyDescent="0.15">
      <c r="A35" s="2" t="s">
        <v>13</v>
      </c>
      <c r="B35" s="2" t="s">
        <v>4</v>
      </c>
      <c r="C35" s="2" t="s">
        <v>1</v>
      </c>
      <c r="D35" s="2" t="s">
        <v>2</v>
      </c>
      <c r="E35" s="2" t="s">
        <v>3</v>
      </c>
      <c r="F35" s="2" t="s">
        <v>6</v>
      </c>
      <c r="G35" s="2" t="s">
        <v>7</v>
      </c>
      <c r="H35" s="2" t="s">
        <v>22</v>
      </c>
    </row>
    <row r="36" spans="1:8" x14ac:dyDescent="0.15">
      <c r="A36" t="s">
        <v>8</v>
      </c>
      <c r="B36" s="1">
        <v>43896</v>
      </c>
      <c r="C36">
        <v>133.21</v>
      </c>
      <c r="D36">
        <v>100</v>
      </c>
      <c r="E36">
        <f>(C36*D36+C37*D37+C38*D38)/(D36+D37+D38)</f>
        <v>128.255</v>
      </c>
      <c r="F36" s="4">
        <v>120.3</v>
      </c>
      <c r="G36" s="3">
        <f>(F36-E36)/E36</f>
        <v>-6.2024872324665692E-2</v>
      </c>
      <c r="H36">
        <f>(D36+D37)*F36</f>
        <v>24060</v>
      </c>
    </row>
    <row r="37" spans="1:8" x14ac:dyDescent="0.15">
      <c r="A37" t="s">
        <v>8</v>
      </c>
      <c r="B37" s="1">
        <v>43901</v>
      </c>
      <c r="C37">
        <v>123.3</v>
      </c>
      <c r="D37">
        <v>100</v>
      </c>
      <c r="F37" s="4"/>
      <c r="G37" s="3"/>
    </row>
    <row r="38" spans="1:8" x14ac:dyDescent="0.15">
      <c r="B38" s="1"/>
      <c r="F38" s="4"/>
      <c r="G38" s="3"/>
    </row>
    <row r="42" spans="1:8" s="5" customFormat="1" x14ac:dyDescent="0.15"/>
    <row r="44" spans="1:8" x14ac:dyDescent="0.15">
      <c r="A44" s="2" t="s">
        <v>11</v>
      </c>
      <c r="B44" s="2" t="s">
        <v>4</v>
      </c>
      <c r="C44" s="2" t="s">
        <v>1</v>
      </c>
      <c r="D44" s="2" t="s">
        <v>2</v>
      </c>
      <c r="E44" s="2" t="s">
        <v>3</v>
      </c>
      <c r="F44" s="2" t="s">
        <v>6</v>
      </c>
      <c r="G44" s="2" t="s">
        <v>7</v>
      </c>
    </row>
    <row r="45" spans="1:8" x14ac:dyDescent="0.15">
      <c r="A45" t="s">
        <v>8</v>
      </c>
      <c r="B45" s="1">
        <v>43895</v>
      </c>
      <c r="C45">
        <v>27.78</v>
      </c>
      <c r="D45">
        <v>200</v>
      </c>
      <c r="E45">
        <f>(C45*D45+C46*D46)/(D45+D46)</f>
        <v>27.19</v>
      </c>
      <c r="F45" s="4"/>
      <c r="G45" s="6">
        <f>(E46*D46)-(E45*D45)</f>
        <v>-118</v>
      </c>
    </row>
    <row r="46" spans="1:8" x14ac:dyDescent="0.15">
      <c r="A46" t="s">
        <v>9</v>
      </c>
      <c r="B46" s="1">
        <v>43899</v>
      </c>
      <c r="C46">
        <v>26.6</v>
      </c>
      <c r="D46">
        <v>200</v>
      </c>
      <c r="E46">
        <v>26.6</v>
      </c>
    </row>
    <row r="48" spans="1:8" x14ac:dyDescent="0.15">
      <c r="A48" s="2" t="s">
        <v>5</v>
      </c>
      <c r="B48" s="2" t="s">
        <v>4</v>
      </c>
      <c r="C48" s="2" t="s">
        <v>1</v>
      </c>
      <c r="D48" s="2" t="s">
        <v>2</v>
      </c>
      <c r="E48" s="2" t="s">
        <v>3</v>
      </c>
      <c r="F48" s="2" t="s">
        <v>6</v>
      </c>
      <c r="G48" s="2" t="s">
        <v>7</v>
      </c>
    </row>
    <row r="49" spans="1:7" x14ac:dyDescent="0.15">
      <c r="A49" t="s">
        <v>8</v>
      </c>
      <c r="B49" s="1">
        <v>43874</v>
      </c>
      <c r="C49">
        <v>33.25</v>
      </c>
      <c r="D49">
        <v>100</v>
      </c>
      <c r="E49">
        <f>(C49*D49+C50*D50)/(D49+D50)</f>
        <v>33.299999999999997</v>
      </c>
      <c r="F49" s="4"/>
      <c r="G49" s="6">
        <f>(C51*D51)-(E49*D51)</f>
        <v>326.00000000000091</v>
      </c>
    </row>
    <row r="50" spans="1:7" x14ac:dyDescent="0.15">
      <c r="A50" t="s">
        <v>8</v>
      </c>
      <c r="B50" s="1">
        <v>43875</v>
      </c>
      <c r="C50">
        <v>33.35</v>
      </c>
      <c r="D50">
        <v>100</v>
      </c>
      <c r="F50" s="1"/>
    </row>
    <row r="51" spans="1:7" x14ac:dyDescent="0.15">
      <c r="A51" t="s">
        <v>9</v>
      </c>
      <c r="B51" s="1">
        <v>43899</v>
      </c>
      <c r="C51">
        <v>34.93</v>
      </c>
      <c r="D51">
        <v>200</v>
      </c>
    </row>
    <row r="53" spans="1:7" x14ac:dyDescent="0.15">
      <c r="A53" s="2" t="s">
        <v>0</v>
      </c>
      <c r="B53" s="2" t="s">
        <v>4</v>
      </c>
      <c r="C53" s="2" t="s">
        <v>1</v>
      </c>
      <c r="D53" s="2" t="s">
        <v>2</v>
      </c>
      <c r="E53" s="2" t="s">
        <v>3</v>
      </c>
      <c r="F53" s="2" t="s">
        <v>6</v>
      </c>
      <c r="G53" s="2" t="s">
        <v>7</v>
      </c>
    </row>
    <row r="54" spans="1:7" x14ac:dyDescent="0.15">
      <c r="A54" t="s">
        <v>8</v>
      </c>
      <c r="B54" s="1">
        <v>43889</v>
      </c>
      <c r="C54">
        <v>35.71</v>
      </c>
      <c r="D54">
        <v>300</v>
      </c>
      <c r="E54">
        <f>(C54*D54+C55*D55+C56*D56)/(D54+D55+D56)</f>
        <v>36.150942028985504</v>
      </c>
      <c r="F54" s="4"/>
      <c r="G54" s="6">
        <f>(C57-E54)*D57</f>
        <v>694.99999999999977</v>
      </c>
    </row>
    <row r="55" spans="1:7" x14ac:dyDescent="0.15">
      <c r="A55" t="s">
        <v>8</v>
      </c>
      <c r="B55" s="1">
        <v>43894</v>
      </c>
      <c r="C55">
        <v>36.659999999999997</v>
      </c>
      <c r="D55">
        <v>52</v>
      </c>
      <c r="F55" s="4"/>
      <c r="G55" s="3"/>
    </row>
    <row r="56" spans="1:7" x14ac:dyDescent="0.15">
      <c r="A56" t="s">
        <v>8</v>
      </c>
      <c r="B56" s="1">
        <v>43894</v>
      </c>
      <c r="C56">
        <v>36.68</v>
      </c>
      <c r="D56">
        <v>200</v>
      </c>
      <c r="F56" s="4"/>
      <c r="G56" s="3"/>
    </row>
    <row r="57" spans="1:7" x14ac:dyDescent="0.15">
      <c r="A57" t="s">
        <v>9</v>
      </c>
      <c r="B57" s="1">
        <v>43900</v>
      </c>
      <c r="C57">
        <v>37.409999999999997</v>
      </c>
      <c r="D57">
        <v>552</v>
      </c>
    </row>
    <row r="59" spans="1:7" x14ac:dyDescent="0.15">
      <c r="A59" s="2" t="s">
        <v>16</v>
      </c>
      <c r="B59" s="2" t="s">
        <v>4</v>
      </c>
      <c r="C59" s="2" t="s">
        <v>1</v>
      </c>
      <c r="D59" s="2" t="s">
        <v>2</v>
      </c>
      <c r="E59" s="2" t="s">
        <v>3</v>
      </c>
      <c r="F59" s="2" t="s">
        <v>6</v>
      </c>
      <c r="G59" s="2" t="s">
        <v>7</v>
      </c>
    </row>
    <row r="60" spans="1:7" x14ac:dyDescent="0.15">
      <c r="A60" t="s">
        <v>8</v>
      </c>
      <c r="B60" s="1">
        <v>43900</v>
      </c>
      <c r="C60">
        <v>37</v>
      </c>
      <c r="D60">
        <v>300</v>
      </c>
      <c r="E60">
        <f>(C60*D60+C61*D61+C62*D62)/(D60+D61+D62)</f>
        <v>36.373333333333335</v>
      </c>
      <c r="G60" s="6">
        <f>(E63-E60)*(D63+D64)</f>
        <v>-1293.000000000007</v>
      </c>
    </row>
    <row r="61" spans="1:7" x14ac:dyDescent="0.15">
      <c r="A61" t="s">
        <v>8</v>
      </c>
      <c r="B61" s="1">
        <v>43901</v>
      </c>
      <c r="C61">
        <v>37.020000000000003</v>
      </c>
      <c r="D61">
        <v>300</v>
      </c>
      <c r="G61" s="3"/>
    </row>
    <row r="62" spans="1:7" x14ac:dyDescent="0.15">
      <c r="A62" t="s">
        <v>8</v>
      </c>
      <c r="B62" s="1">
        <v>43903</v>
      </c>
      <c r="C62">
        <v>35.1</v>
      </c>
      <c r="D62">
        <v>300</v>
      </c>
      <c r="G62" s="3"/>
    </row>
    <row r="63" spans="1:7" x14ac:dyDescent="0.15">
      <c r="A63" t="s">
        <v>9</v>
      </c>
      <c r="B63" s="1">
        <v>43906</v>
      </c>
      <c r="C63">
        <v>34.99</v>
      </c>
      <c r="D63">
        <v>300</v>
      </c>
      <c r="E63">
        <f>(C63*D63+C64*D64)/(D63+D64)</f>
        <v>34.93666666666666</v>
      </c>
    </row>
    <row r="64" spans="1:7" x14ac:dyDescent="0.15">
      <c r="A64" t="s">
        <v>9</v>
      </c>
      <c r="B64" s="1">
        <v>43906</v>
      </c>
      <c r="C64">
        <v>34.909999999999997</v>
      </c>
      <c r="D64">
        <v>600</v>
      </c>
    </row>
  </sheetData>
  <mergeCells count="2">
    <mergeCell ref="A1:B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" sqref="H3"/>
    </sheetView>
  </sheetViews>
  <sheetFormatPr baseColWidth="10" defaultRowHeight="15" x14ac:dyDescent="0.15"/>
  <sheetData>
    <row r="1" spans="1:8" x14ac:dyDescent="0.15">
      <c r="A1" s="7" t="s">
        <v>17</v>
      </c>
      <c r="B1" s="8"/>
      <c r="C1" s="2" t="s">
        <v>18</v>
      </c>
      <c r="D1" s="2" t="s">
        <v>19</v>
      </c>
      <c r="E1" s="2" t="s">
        <v>20</v>
      </c>
      <c r="F1" s="7" t="s">
        <v>21</v>
      </c>
      <c r="G1" s="8"/>
      <c r="H1" s="2" t="s">
        <v>23</v>
      </c>
    </row>
    <row r="2" spans="1:8" x14ac:dyDescent="0.15">
      <c r="A2">
        <v>75346.8</v>
      </c>
      <c r="C2">
        <v>38550.800000000003</v>
      </c>
      <c r="D2">
        <f>H5+H11+H17+H23+H29+H35</f>
        <v>34796</v>
      </c>
      <c r="E2">
        <v>2000</v>
      </c>
      <c r="F2">
        <f>C2+D2+E2</f>
        <v>75346.8</v>
      </c>
      <c r="H2">
        <f>F2/A2</f>
        <v>1</v>
      </c>
    </row>
    <row r="4" spans="1:8" x14ac:dyDescent="0.15">
      <c r="A4" s="2" t="s">
        <v>24</v>
      </c>
      <c r="B4" s="2" t="s">
        <v>4</v>
      </c>
      <c r="C4" s="2" t="s">
        <v>1</v>
      </c>
      <c r="D4" s="2" t="s">
        <v>2</v>
      </c>
      <c r="E4" s="2" t="s">
        <v>3</v>
      </c>
      <c r="F4" s="2" t="s">
        <v>6</v>
      </c>
      <c r="G4" s="2" t="s">
        <v>7</v>
      </c>
      <c r="H4" s="2" t="s">
        <v>22</v>
      </c>
    </row>
    <row r="5" spans="1:8" x14ac:dyDescent="0.15">
      <c r="A5" t="s">
        <v>8</v>
      </c>
      <c r="B5" s="1">
        <v>43836</v>
      </c>
      <c r="C5">
        <v>1.5620000000000001</v>
      </c>
      <c r="D5">
        <v>6000</v>
      </c>
      <c r="E5">
        <f>(C5*D5+C6*D6+C7*D7)/(D5+D6+D7)</f>
        <v>1.5620000000000001</v>
      </c>
      <c r="F5">
        <v>1.3460000000000001</v>
      </c>
      <c r="G5" s="3">
        <f>(F5-E5)/E5</f>
        <v>-0.13828425096030728</v>
      </c>
      <c r="H5">
        <f>(D5+D6)*F5</f>
        <v>8076.0000000000009</v>
      </c>
    </row>
    <row r="6" spans="1:8" x14ac:dyDescent="0.15">
      <c r="B6" s="1"/>
      <c r="G6" s="3"/>
    </row>
    <row r="7" spans="1:8" x14ac:dyDescent="0.15">
      <c r="B7" s="1"/>
      <c r="F7" s="4"/>
      <c r="G7" s="3"/>
    </row>
    <row r="10" spans="1:8" x14ac:dyDescent="0.15">
      <c r="A10" s="2" t="s">
        <v>25</v>
      </c>
      <c r="B10" s="2" t="s">
        <v>4</v>
      </c>
      <c r="C10" s="2" t="s">
        <v>1</v>
      </c>
      <c r="D10" s="2" t="s">
        <v>2</v>
      </c>
      <c r="E10" s="2" t="s">
        <v>3</v>
      </c>
      <c r="F10" s="2" t="s">
        <v>6</v>
      </c>
      <c r="G10" s="2" t="s">
        <v>7</v>
      </c>
      <c r="H10" s="2" t="s">
        <v>22</v>
      </c>
    </row>
    <row r="11" spans="1:8" x14ac:dyDescent="0.15">
      <c r="A11" t="s">
        <v>8</v>
      </c>
      <c r="B11" s="1">
        <v>43900</v>
      </c>
      <c r="C11">
        <v>2.86</v>
      </c>
      <c r="D11">
        <v>2000</v>
      </c>
      <c r="E11">
        <f>(C11*D11+C12*D12+C13*D13)/(D11+D12+D13)</f>
        <v>2.86</v>
      </c>
      <c r="F11">
        <v>2.8359999999999999</v>
      </c>
      <c r="G11" s="3">
        <f>(F11-E11)/E11</f>
        <v>-8.3916083916084003E-3</v>
      </c>
      <c r="H11">
        <f>(D11)*F11</f>
        <v>5672</v>
      </c>
    </row>
    <row r="12" spans="1:8" x14ac:dyDescent="0.15">
      <c r="B12" s="1"/>
      <c r="G12" s="3"/>
    </row>
    <row r="13" spans="1:8" x14ac:dyDescent="0.15">
      <c r="B13" s="1"/>
      <c r="F13" s="4"/>
      <c r="G13" s="3"/>
    </row>
    <row r="16" spans="1:8" x14ac:dyDescent="0.15">
      <c r="A16" s="2" t="s">
        <v>26</v>
      </c>
      <c r="B16" s="2" t="s">
        <v>4</v>
      </c>
      <c r="C16" s="2" t="s">
        <v>1</v>
      </c>
      <c r="D16" s="2" t="s">
        <v>2</v>
      </c>
      <c r="E16" s="2" t="s">
        <v>3</v>
      </c>
      <c r="F16" s="2" t="s">
        <v>6</v>
      </c>
      <c r="G16" s="2" t="s">
        <v>7</v>
      </c>
      <c r="H16" s="2" t="s">
        <v>22</v>
      </c>
    </row>
    <row r="17" spans="1:8" x14ac:dyDescent="0.15">
      <c r="A17" t="s">
        <v>8</v>
      </c>
      <c r="B17" s="1">
        <v>43899</v>
      </c>
      <c r="C17">
        <v>1.254</v>
      </c>
      <c r="D17">
        <v>4000</v>
      </c>
      <c r="E17">
        <f>(C17*D17+C18*D18+C19*D19)/(D17+D18+D19)</f>
        <v>1.254</v>
      </c>
      <c r="F17" s="4">
        <v>1.238</v>
      </c>
      <c r="G17" s="3">
        <f>(F17-E17)/E17</f>
        <v>-1.2759170653907507E-2</v>
      </c>
      <c r="H17">
        <f>(D17+D18)*F17</f>
        <v>4952</v>
      </c>
    </row>
    <row r="18" spans="1:8" x14ac:dyDescent="0.15">
      <c r="B18" s="1"/>
      <c r="F18" s="4"/>
      <c r="G18" s="3"/>
    </row>
    <row r="19" spans="1:8" x14ac:dyDescent="0.15">
      <c r="B19" s="1"/>
      <c r="F19" s="4"/>
      <c r="G19" s="3"/>
    </row>
    <row r="22" spans="1:8" x14ac:dyDescent="0.15">
      <c r="A22" s="2" t="s">
        <v>10</v>
      </c>
      <c r="B22" s="2" t="s">
        <v>4</v>
      </c>
      <c r="C22" s="2" t="s">
        <v>1</v>
      </c>
      <c r="D22" s="2" t="s">
        <v>2</v>
      </c>
      <c r="E22" s="2" t="s">
        <v>3</v>
      </c>
      <c r="F22" s="2" t="s">
        <v>6</v>
      </c>
      <c r="G22" s="2" t="s">
        <v>7</v>
      </c>
      <c r="H22" s="2" t="s">
        <v>22</v>
      </c>
    </row>
    <row r="23" spans="1:8" x14ac:dyDescent="0.15">
      <c r="A23" t="s">
        <v>8</v>
      </c>
      <c r="B23" s="1">
        <v>43895</v>
      </c>
      <c r="C23">
        <v>14.72</v>
      </c>
      <c r="D23">
        <v>400</v>
      </c>
      <c r="E23">
        <f>(C23*D23+C24*D24+C25*D25)/(D23+D24+D25)</f>
        <v>14.72</v>
      </c>
      <c r="F23">
        <v>13.79</v>
      </c>
      <c r="G23" s="3">
        <f>(F23-E23)/E23</f>
        <v>-6.3179347826087057E-2</v>
      </c>
      <c r="H23">
        <f>(D23+D24+D25)*F23</f>
        <v>5516</v>
      </c>
    </row>
    <row r="24" spans="1:8" x14ac:dyDescent="0.15">
      <c r="B24" s="1"/>
      <c r="G24" s="3"/>
    </row>
    <row r="25" spans="1:8" x14ac:dyDescent="0.15">
      <c r="B25" s="1"/>
      <c r="G25" s="3"/>
    </row>
    <row r="28" spans="1:8" x14ac:dyDescent="0.15">
      <c r="A28" s="2" t="s">
        <v>27</v>
      </c>
      <c r="B28" s="2" t="s">
        <v>4</v>
      </c>
      <c r="C28" s="2" t="s">
        <v>1</v>
      </c>
      <c r="D28" s="2" t="s">
        <v>2</v>
      </c>
      <c r="E28" s="2" t="s">
        <v>3</v>
      </c>
      <c r="F28" s="2" t="s">
        <v>6</v>
      </c>
      <c r="G28" s="2" t="s">
        <v>7</v>
      </c>
      <c r="H28" s="2" t="s">
        <v>22</v>
      </c>
    </row>
    <row r="29" spans="1:8" x14ac:dyDescent="0.15">
      <c r="A29" t="s">
        <v>8</v>
      </c>
      <c r="B29" s="1">
        <v>43896</v>
      </c>
      <c r="C29">
        <v>5.7640000000000002</v>
      </c>
      <c r="D29">
        <v>2000</v>
      </c>
      <c r="E29">
        <f>(C29*D29+C30*D30+C31*D31)/(D29+D30+D31)</f>
        <v>5.7640000000000002</v>
      </c>
      <c r="F29" s="4">
        <v>5.29</v>
      </c>
      <c r="G29" s="3">
        <f>(F29-E29)/E29</f>
        <v>-8.2234559333796003E-2</v>
      </c>
      <c r="H29">
        <f>(D29+D30)*F29</f>
        <v>10580</v>
      </c>
    </row>
    <row r="30" spans="1:8" x14ac:dyDescent="0.15">
      <c r="B30" s="1"/>
      <c r="F30" s="4"/>
      <c r="G30" s="3"/>
    </row>
    <row r="31" spans="1:8" x14ac:dyDescent="0.15">
      <c r="B31" s="1"/>
      <c r="F31" s="4"/>
      <c r="G31" s="3"/>
    </row>
    <row r="35" spans="2:7" x14ac:dyDescent="0.15">
      <c r="B35" s="1"/>
      <c r="F35" s="4"/>
      <c r="G35" s="3"/>
    </row>
    <row r="36" spans="2:7" x14ac:dyDescent="0.15">
      <c r="B36" s="1"/>
      <c r="F36" s="4"/>
      <c r="G36" s="3"/>
    </row>
  </sheetData>
  <mergeCells count="2">
    <mergeCell ref="A1:B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郑频文</vt:lpstr>
      <vt:lpstr>郑萍艺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2020-03-03T02:06:54Z</dcterms:created>
  <dcterms:modified xsi:type="dcterms:W3CDTF">2020-03-16T07:16:43Z</dcterms:modified>
</cp:coreProperties>
</file>