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28800" windowHeight="16600"/>
  </bookViews>
  <sheets>
    <sheet name="当下测算" sheetId="3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H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D28" i="3"/>
  <c r="AH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D34" i="3"/>
  <c r="C38" i="3"/>
  <c r="B33" i="3"/>
  <c r="F2" i="3"/>
  <c r="G2" i="3"/>
  <c r="G4" i="3"/>
  <c r="H2" i="3"/>
  <c r="H4" i="3"/>
  <c r="I2" i="3"/>
  <c r="I4" i="3"/>
  <c r="J2" i="3"/>
  <c r="J4" i="3"/>
  <c r="K2" i="3"/>
  <c r="K3" i="3"/>
  <c r="K4" i="3"/>
  <c r="L2" i="3"/>
  <c r="L3" i="3"/>
  <c r="L4" i="3"/>
  <c r="M2" i="3"/>
  <c r="M3" i="3"/>
  <c r="M4" i="3"/>
  <c r="N2" i="3"/>
  <c r="N3" i="3"/>
  <c r="N4" i="3"/>
  <c r="O2" i="3"/>
  <c r="O3" i="3"/>
  <c r="O4" i="3"/>
  <c r="P2" i="3"/>
  <c r="P3" i="3"/>
  <c r="P4" i="3"/>
  <c r="Q2" i="3"/>
  <c r="Q3" i="3"/>
  <c r="Q4" i="3"/>
  <c r="R2" i="3"/>
  <c r="R3" i="3"/>
  <c r="R4" i="3"/>
  <c r="S2" i="3"/>
  <c r="S3" i="3"/>
  <c r="S4" i="3"/>
  <c r="T2" i="3"/>
  <c r="T3" i="3"/>
  <c r="T4" i="3"/>
  <c r="U2" i="3"/>
  <c r="U3" i="3"/>
  <c r="U4" i="3"/>
  <c r="V2" i="3"/>
  <c r="V3" i="3"/>
  <c r="V4" i="3"/>
  <c r="W2" i="3"/>
  <c r="W3" i="3"/>
  <c r="W4" i="3"/>
  <c r="X2" i="3"/>
  <c r="X3" i="3"/>
  <c r="X4" i="3"/>
  <c r="AH2" i="3"/>
  <c r="AH3" i="3"/>
  <c r="AH4" i="3"/>
  <c r="E4" i="3"/>
  <c r="F4" i="3"/>
  <c r="D3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H9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H8" i="3"/>
  <c r="AH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9" i="3"/>
  <c r="C13" i="3"/>
</calcChain>
</file>

<file path=xl/sharedStrings.xml><?xml version="1.0" encoding="utf-8"?>
<sst xmlns="http://schemas.openxmlformats.org/spreadsheetml/2006/main" count="21" uniqueCount="12">
  <si>
    <t>利率</t>
    <phoneticPr fontId="2" type="noConversion"/>
  </si>
  <si>
    <t>现值</t>
    <phoneticPr fontId="2" type="noConversion"/>
  </si>
  <si>
    <t>增长率</t>
    <phoneticPr fontId="2" type="noConversion"/>
  </si>
  <si>
    <t>PV 是一个财务函数，用于根据固定利率计算贷款或投资的现值。</t>
  </si>
  <si>
    <t>PV(rate, nper, pmt, [fv], [type])</t>
  </si>
  <si>
    <t>PV 函数语法具有下列参数：</t>
  </si>
  <si>
    <t>type    可选。 数字 0 或 1，用以指定各期的付款时间是在期初还是期末。</t>
    <phoneticPr fontId="2" type="noConversion"/>
  </si>
  <si>
    <t>Rate    必需。 各期利率（10年国开债利率的两倍）。 例如，如果您获得年利率为 10% 的汽车贷款，并且每月还款一次，则每月的利率为 10%/12（即 0.83%）。 您需要在公式中输入 10%/12（即 0.83%）或 0.0083 作为利率。</t>
    <rPh sb="19" eb="20">
      <t>nian</t>
    </rPh>
    <rPh sb="20" eb="21">
      <t>guo kai zhai</t>
    </rPh>
    <rPh sb="23" eb="24">
      <t>li lü</t>
    </rPh>
    <rPh sb="25" eb="26">
      <t>de</t>
    </rPh>
    <rPh sb="26" eb="27">
      <t>liang bei</t>
    </rPh>
    <phoneticPr fontId="2" type="noConversion"/>
  </si>
  <si>
    <t>Pmt    必需。 每期的付款金额，在年金周期内不能更改（公司分红）。 通常，pmt 包括本金和利息，但不含其他费用或税金。 例如，对于金额为 ￥100,000、利率为 12% 的四年期汽车贷款，每月付款为 ￥2633.30。 您需要在公式中输入 -2633.30 作为 pmt。 如果省略 pmt，则必须包括 fv 参数。</t>
    <rPh sb="30" eb="31">
      <t>gong si</t>
    </rPh>
    <rPh sb="32" eb="33">
      <t>fen hong</t>
    </rPh>
    <phoneticPr fontId="2" type="noConversion"/>
  </si>
  <si>
    <t>Nper    必需。 年金的付款总期数（公司财年）。 例如，如果您获得为期四年的汽车贷款，每月还款一次，则贷款期数为 4*12（即 48）期。 您需要在公式中输入 48 作为 nper。</t>
    <rPh sb="21" eb="22">
      <t>gong si</t>
    </rPh>
    <rPh sb="23" eb="24">
      <t>cai nian</t>
    </rPh>
    <phoneticPr fontId="2" type="noConversion"/>
  </si>
  <si>
    <t>fv    可选。 未来值，或在最后一次付款后希望得到的现金余额（公司财年的现金流）。 如果省略 fv，则假定其值为 0（例如，贷款的未来值是 0）。 例如，如果要在 18 年中为支付某个特殊项目而储蓄 ￥500,000，则 ￥500,000 就是未来值。 然后，您可以对利率进行保守的猜测，并确定每月必须储蓄的金额。 如果省略 fv，则必须包括 pmt 参数。</t>
    <rPh sb="33" eb="34">
      <t>gong si</t>
    </rPh>
    <rPh sb="35" eb="36">
      <t>cai nian</t>
    </rPh>
    <rPh sb="37" eb="38">
      <t>de</t>
    </rPh>
    <rPh sb="38" eb="39">
      <t>xian jin liu</t>
    </rPh>
    <phoneticPr fontId="2" type="noConversion"/>
  </si>
  <si>
    <t>纳斯达克估值</t>
    <rPh sb="0" eb="1">
      <t>na si da ke</t>
    </rPh>
    <rPh sb="4" eb="5">
      <t>gu 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</si>
</sst>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8"/>
  <sheetViews>
    <sheetView tabSelected="1" workbookViewId="0">
      <selection activeCell="A26" sqref="A26"/>
    </sheetView>
  </sheetViews>
  <sheetFormatPr baseColWidth="10" defaultColWidth="8.83203125" defaultRowHeight="15" x14ac:dyDescent="0.2"/>
  <cols>
    <col min="4" max="4" width="10" bestFit="1" customWidth="1"/>
  </cols>
  <sheetData>
    <row r="2" spans="1:46" x14ac:dyDescent="0.2">
      <c r="A2" t="s">
        <v>2</v>
      </c>
      <c r="B2">
        <v>1.2</v>
      </c>
      <c r="C2" t="s">
        <v>0</v>
      </c>
      <c r="D2" s="1">
        <v>7.4899999999999994E-2</v>
      </c>
      <c r="E2">
        <v>1</v>
      </c>
      <c r="F2">
        <f>+E2+1</f>
        <v>2</v>
      </c>
      <c r="G2">
        <f t="shared" ref="G2:X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AH2">
        <f>+X2+1</f>
        <v>21</v>
      </c>
    </row>
    <row r="3" spans="1:46" x14ac:dyDescent="0.2">
      <c r="C3" t="s">
        <v>1</v>
      </c>
      <c r="D3" s="2">
        <f>SUM(4:4)</f>
        <v>49.114689360077477</v>
      </c>
      <c r="E3">
        <v>-1</v>
      </c>
      <c r="F3" s="3">
        <v>-1</v>
      </c>
      <c r="G3" s="3">
        <v>-1</v>
      </c>
      <c r="H3" s="3">
        <v>-1</v>
      </c>
      <c r="I3" s="3">
        <v>-1</v>
      </c>
      <c r="J3" s="3">
        <v>1</v>
      </c>
      <c r="K3" s="3">
        <f t="shared" ref="K3:X3" si="1">+J3*$B$2</f>
        <v>1.2</v>
      </c>
      <c r="L3" s="3">
        <f t="shared" si="1"/>
        <v>1.44</v>
      </c>
      <c r="M3" s="3">
        <f t="shared" si="1"/>
        <v>1.728</v>
      </c>
      <c r="N3" s="3">
        <f t="shared" si="1"/>
        <v>2.0735999999999999</v>
      </c>
      <c r="O3" s="3">
        <f t="shared" si="1"/>
        <v>2.4883199999999999</v>
      </c>
      <c r="P3" s="3">
        <f t="shared" si="1"/>
        <v>2.9859839999999997</v>
      </c>
      <c r="Q3" s="3">
        <f t="shared" si="1"/>
        <v>3.5831807999999996</v>
      </c>
      <c r="R3" s="3">
        <f t="shared" si="1"/>
        <v>4.2998169599999994</v>
      </c>
      <c r="S3" s="3">
        <f t="shared" si="1"/>
        <v>5.1597803519999994</v>
      </c>
      <c r="T3" s="3">
        <f t="shared" si="1"/>
        <v>6.1917364223999991</v>
      </c>
      <c r="U3" s="3">
        <f t="shared" si="1"/>
        <v>7.4300837068799988</v>
      </c>
      <c r="V3" s="3">
        <f t="shared" si="1"/>
        <v>8.9161004482559978</v>
      </c>
      <c r="W3" s="3">
        <f t="shared" si="1"/>
        <v>10.699320537907196</v>
      </c>
      <c r="X3" s="3">
        <f t="shared" si="1"/>
        <v>12.839184645488634</v>
      </c>
      <c r="Y3" s="3"/>
      <c r="Z3" s="3"/>
      <c r="AA3" s="3"/>
      <c r="AB3" s="3"/>
      <c r="AC3" s="3"/>
      <c r="AD3" s="3"/>
      <c r="AE3" s="3"/>
      <c r="AF3" s="3"/>
      <c r="AG3" s="3"/>
      <c r="AH3" s="6">
        <f>X3/(D2+2%)</f>
        <v>135.29172439924798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2">
      <c r="E4" s="2">
        <f>-PV($D$2,E2,0,E3)</f>
        <v>-0.9303190994511118</v>
      </c>
      <c r="F4" s="2">
        <f>-PV($D$2,F2,0,F3)</f>
        <v>-0.86549362680352748</v>
      </c>
      <c r="G4" s="2">
        <f>-PV($D$2,G2,0,G3)</f>
        <v>-0.80518525146853426</v>
      </c>
      <c r="H4" s="2">
        <f>-PV($D$2,H2,0,H3)</f>
        <v>-0.74907921803752375</v>
      </c>
      <c r="I4" s="2">
        <f>-PV($D$2,I2,0,I3)</f>
        <v>-0.69688270354221216</v>
      </c>
      <c r="J4" s="2">
        <f t="shared" ref="J4" si="2">-PV($D$2,J2,0,J3)</f>
        <v>0.64832328918244686</v>
      </c>
      <c r="K4" s="2">
        <f t="shared" ref="K4:AH4" si="3">-PV($D$2,K2,0,K3)</f>
        <v>0.72377704625447592</v>
      </c>
      <c r="L4" s="2">
        <f t="shared" si="3"/>
        <v>0.80801233184981969</v>
      </c>
      <c r="M4" s="2">
        <f t="shared" si="3"/>
        <v>0.90205116589430057</v>
      </c>
      <c r="N4" s="2">
        <f t="shared" si="3"/>
        <v>1.0070345139763333</v>
      </c>
      <c r="O4" s="2">
        <f t="shared" si="3"/>
        <v>1.1242361305903803</v>
      </c>
      <c r="P4" s="2">
        <f t="shared" si="3"/>
        <v>1.2550780134974941</v>
      </c>
      <c r="Q4" s="2">
        <f t="shared" si="3"/>
        <v>1.4011476567094547</v>
      </c>
      <c r="R4" s="2">
        <f t="shared" si="3"/>
        <v>1.5642173114255704</v>
      </c>
      <c r="S4" s="2">
        <f t="shared" si="3"/>
        <v>1.7462654886135311</v>
      </c>
      <c r="T4" s="2">
        <f t="shared" si="3"/>
        <v>1.9495009641233949</v>
      </c>
      <c r="U4" s="2">
        <f t="shared" si="3"/>
        <v>2.1763895775868209</v>
      </c>
      <c r="V4" s="2">
        <f t="shared" si="3"/>
        <v>2.4296841502504281</v>
      </c>
      <c r="W4" s="2">
        <f t="shared" si="3"/>
        <v>2.7124578847339409</v>
      </c>
      <c r="X4" s="2">
        <f t="shared" si="3"/>
        <v>3.0281416519496966</v>
      </c>
      <c r="Y4" s="2"/>
      <c r="Z4" s="2"/>
      <c r="AA4" s="2"/>
      <c r="AB4" s="2"/>
      <c r="AC4" s="2"/>
      <c r="AD4" s="2"/>
      <c r="AE4" s="2"/>
      <c r="AF4" s="2"/>
      <c r="AG4" s="2"/>
      <c r="AH4" s="2">
        <f t="shared" si="3"/>
        <v>29.685332082742296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8" spans="1:46" x14ac:dyDescent="0.2">
      <c r="A8" t="s">
        <v>2</v>
      </c>
      <c r="B8">
        <f>B2</f>
        <v>1.2</v>
      </c>
      <c r="C8" t="s">
        <v>0</v>
      </c>
      <c r="D8" s="4">
        <v>6.08E-2</v>
      </c>
      <c r="E8">
        <v>1</v>
      </c>
      <c r="F8">
        <f>+E8+1</f>
        <v>2</v>
      </c>
      <c r="G8">
        <f t="shared" ref="G8:X8" si="4">+F8+1</f>
        <v>3</v>
      </c>
      <c r="H8">
        <f t="shared" si="4"/>
        <v>4</v>
      </c>
      <c r="I8">
        <f t="shared" si="4"/>
        <v>5</v>
      </c>
      <c r="J8">
        <f t="shared" si="4"/>
        <v>6</v>
      </c>
      <c r="K8">
        <f t="shared" si="4"/>
        <v>7</v>
      </c>
      <c r="L8">
        <f t="shared" si="4"/>
        <v>8</v>
      </c>
      <c r="M8">
        <f t="shared" si="4"/>
        <v>9</v>
      </c>
      <c r="N8">
        <f t="shared" si="4"/>
        <v>10</v>
      </c>
      <c r="O8">
        <f t="shared" si="4"/>
        <v>11</v>
      </c>
      <c r="P8">
        <f t="shared" si="4"/>
        <v>12</v>
      </c>
      <c r="Q8">
        <f t="shared" si="4"/>
        <v>13</v>
      </c>
      <c r="R8">
        <f t="shared" si="4"/>
        <v>14</v>
      </c>
      <c r="S8">
        <f t="shared" si="4"/>
        <v>15</v>
      </c>
      <c r="T8">
        <f t="shared" si="4"/>
        <v>16</v>
      </c>
      <c r="U8">
        <f t="shared" si="4"/>
        <v>17</v>
      </c>
      <c r="V8">
        <f t="shared" si="4"/>
        <v>18</v>
      </c>
      <c r="W8">
        <f t="shared" si="4"/>
        <v>19</v>
      </c>
      <c r="X8">
        <f t="shared" si="4"/>
        <v>20</v>
      </c>
      <c r="AH8">
        <f>+X8+1</f>
        <v>21</v>
      </c>
    </row>
    <row r="9" spans="1:46" x14ac:dyDescent="0.2">
      <c r="C9" t="s">
        <v>1</v>
      </c>
      <c r="D9" s="2">
        <f>SUM(10:10)</f>
        <v>63.61456696839668</v>
      </c>
      <c r="E9">
        <v>-1</v>
      </c>
      <c r="F9" s="3">
        <v>-1</v>
      </c>
      <c r="G9" s="3">
        <v>-1</v>
      </c>
      <c r="H9" s="3">
        <v>-1</v>
      </c>
      <c r="I9" s="3">
        <v>-1</v>
      </c>
      <c r="J9" s="3">
        <v>1</v>
      </c>
      <c r="K9" s="3">
        <f t="shared" ref="K9:X9" si="5">+J9*$B$8</f>
        <v>1.2</v>
      </c>
      <c r="L9" s="3">
        <f t="shared" si="5"/>
        <v>1.44</v>
      </c>
      <c r="M9" s="3">
        <f t="shared" si="5"/>
        <v>1.728</v>
      </c>
      <c r="N9" s="3">
        <f t="shared" si="5"/>
        <v>2.0735999999999999</v>
      </c>
      <c r="O9" s="3">
        <f t="shared" si="5"/>
        <v>2.4883199999999999</v>
      </c>
      <c r="P9" s="3">
        <f t="shared" si="5"/>
        <v>2.9859839999999997</v>
      </c>
      <c r="Q9" s="3">
        <f t="shared" si="5"/>
        <v>3.5831807999999996</v>
      </c>
      <c r="R9" s="3">
        <f t="shared" si="5"/>
        <v>4.2998169599999994</v>
      </c>
      <c r="S9" s="3">
        <f t="shared" si="5"/>
        <v>5.1597803519999994</v>
      </c>
      <c r="T9" s="3">
        <f t="shared" si="5"/>
        <v>6.1917364223999991</v>
      </c>
      <c r="U9" s="3">
        <f t="shared" si="5"/>
        <v>7.4300837068799988</v>
      </c>
      <c r="V9" s="3">
        <f t="shared" si="5"/>
        <v>8.9161004482559978</v>
      </c>
      <c r="W9" s="3">
        <f t="shared" si="5"/>
        <v>10.699320537907196</v>
      </c>
      <c r="X9" s="3">
        <f t="shared" si="5"/>
        <v>12.839184645488634</v>
      </c>
      <c r="Y9" s="3"/>
      <c r="Z9" s="3"/>
      <c r="AA9" s="3"/>
      <c r="AB9" s="3"/>
      <c r="AC9" s="3"/>
      <c r="AD9" s="3"/>
      <c r="AE9" s="3"/>
      <c r="AF9" s="3"/>
      <c r="AG9" s="3"/>
      <c r="AH9" s="6">
        <f>X9/($D$2+2%)</f>
        <v>135.29172439924798</v>
      </c>
    </row>
    <row r="10" spans="1:46" x14ac:dyDescent="0.2">
      <c r="E10" s="2">
        <f>-PV($D$8,E8,0,E9)</f>
        <v>-0.94268476621417796</v>
      </c>
      <c r="F10" s="2">
        <f t="shared" ref="F10:AH10" si="6">-PV($D$8,F8,0,F9)</f>
        <v>-0.88865456845227941</v>
      </c>
      <c r="G10" s="2">
        <f t="shared" si="6"/>
        <v>-0.83772112410659827</v>
      </c>
      <c r="H10" s="2">
        <f t="shared" si="6"/>
        <v>-0.78970694203110703</v>
      </c>
      <c r="I10" s="2">
        <f t="shared" si="6"/>
        <v>-0.74444470402630747</v>
      </c>
      <c r="J10" s="2">
        <f t="shared" si="6"/>
        <v>0.70177668177442265</v>
      </c>
      <c r="K10" s="2">
        <f t="shared" si="6"/>
        <v>0.79386502463169983</v>
      </c>
      <c r="L10" s="2">
        <f t="shared" si="6"/>
        <v>0.89803735818065589</v>
      </c>
      <c r="M10" s="2">
        <f t="shared" si="6"/>
        <v>1.0158793644577555</v>
      </c>
      <c r="N10" s="2">
        <f t="shared" si="6"/>
        <v>1.1491848014228003</v>
      </c>
      <c r="O10" s="2">
        <f t="shared" si="6"/>
        <v>1.2999828070393671</v>
      </c>
      <c r="P10" s="2">
        <f t="shared" si="6"/>
        <v>1.4705687862436279</v>
      </c>
      <c r="Q10" s="2">
        <f t="shared" si="6"/>
        <v>1.6635393509543299</v>
      </c>
      <c r="R10" s="2">
        <f t="shared" si="6"/>
        <v>1.8818318449709617</v>
      </c>
      <c r="S10" s="2">
        <f t="shared" si="6"/>
        <v>2.1287690553970156</v>
      </c>
      <c r="T10" s="2">
        <f t="shared" si="6"/>
        <v>2.4081097911730946</v>
      </c>
      <c r="U10" s="2">
        <f t="shared" si="6"/>
        <v>2.724106098612098</v>
      </c>
      <c r="V10" s="2">
        <f t="shared" si="6"/>
        <v>3.0815679848553144</v>
      </c>
      <c r="W10" s="2">
        <f t="shared" si="6"/>
        <v>3.4859366344517131</v>
      </c>
      <c r="X10" s="2">
        <f t="shared" si="6"/>
        <v>3.9433672335426611</v>
      </c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6"/>
        <v>39.171256255519637</v>
      </c>
    </row>
    <row r="13" spans="1:46" x14ac:dyDescent="0.2">
      <c r="C13" s="5">
        <f>+D9/D3-1</f>
        <v>0.29522486647559498</v>
      </c>
    </row>
    <row r="16" spans="1:46" x14ac:dyDescent="0.2">
      <c r="A16" t="s">
        <v>3</v>
      </c>
    </row>
    <row r="17" spans="1:46" x14ac:dyDescent="0.2">
      <c r="A17" t="s">
        <v>4</v>
      </c>
    </row>
    <row r="18" spans="1:46" x14ac:dyDescent="0.2">
      <c r="A18" t="s">
        <v>5</v>
      </c>
    </row>
    <row r="19" spans="1:46" x14ac:dyDescent="0.2">
      <c r="A19" t="s">
        <v>7</v>
      </c>
    </row>
    <row r="20" spans="1:46" x14ac:dyDescent="0.2">
      <c r="A20" t="s">
        <v>9</v>
      </c>
    </row>
    <row r="21" spans="1:46" x14ac:dyDescent="0.2">
      <c r="A21" t="s">
        <v>8</v>
      </c>
    </row>
    <row r="22" spans="1:46" x14ac:dyDescent="0.2">
      <c r="A22" t="s">
        <v>10</v>
      </c>
    </row>
    <row r="23" spans="1:46" x14ac:dyDescent="0.2">
      <c r="A23" t="s">
        <v>6</v>
      </c>
    </row>
    <row r="26" spans="1:46" ht="28" customHeight="1" x14ac:dyDescent="0.2">
      <c r="A26" s="8" t="s">
        <v>11</v>
      </c>
    </row>
    <row r="27" spans="1:46" x14ac:dyDescent="0.2">
      <c r="A27" t="s">
        <v>2</v>
      </c>
      <c r="B27">
        <v>1.2</v>
      </c>
      <c r="C27" t="s">
        <v>0</v>
      </c>
      <c r="D27" s="7">
        <v>7.4899999999999994E-2</v>
      </c>
      <c r="E27">
        <v>1</v>
      </c>
      <c r="F27">
        <f>+E27+1</f>
        <v>2</v>
      </c>
      <c r="G27">
        <f t="shared" ref="G27" si="7">+F27+1</f>
        <v>3</v>
      </c>
      <c r="H27">
        <f t="shared" ref="H27" si="8">+G27+1</f>
        <v>4</v>
      </c>
      <c r="I27">
        <f t="shared" ref="I27" si="9">+H27+1</f>
        <v>5</v>
      </c>
      <c r="J27">
        <f t="shared" ref="J27" si="10">+I27+1</f>
        <v>6</v>
      </c>
      <c r="K27">
        <f t="shared" ref="K27" si="11">+J27+1</f>
        <v>7</v>
      </c>
      <c r="L27">
        <f t="shared" ref="L27" si="12">+K27+1</f>
        <v>8</v>
      </c>
      <c r="M27">
        <f t="shared" ref="M27" si="13">+L27+1</f>
        <v>9</v>
      </c>
      <c r="N27">
        <f t="shared" ref="N27" si="14">+M27+1</f>
        <v>10</v>
      </c>
      <c r="O27">
        <f t="shared" ref="O27" si="15">+N27+1</f>
        <v>11</v>
      </c>
      <c r="P27">
        <f t="shared" ref="P27" si="16">+O27+1</f>
        <v>12</v>
      </c>
      <c r="Q27">
        <f t="shared" ref="Q27" si="17">+P27+1</f>
        <v>13</v>
      </c>
      <c r="R27">
        <f t="shared" ref="R27" si="18">+Q27+1</f>
        <v>14</v>
      </c>
      <c r="S27">
        <f t="shared" ref="S27" si="19">+R27+1</f>
        <v>15</v>
      </c>
      <c r="T27">
        <f t="shared" ref="T27" si="20">+S27+1</f>
        <v>16</v>
      </c>
      <c r="U27">
        <f t="shared" ref="U27" si="21">+T27+1</f>
        <v>17</v>
      </c>
      <c r="V27">
        <f t="shared" ref="V27" si="22">+U27+1</f>
        <v>18</v>
      </c>
      <c r="W27">
        <f t="shared" ref="W27" si="23">+V27+1</f>
        <v>19</v>
      </c>
      <c r="X27">
        <f t="shared" ref="X27:AG27" si="24">+W27+1</f>
        <v>20</v>
      </c>
      <c r="Y27">
        <f t="shared" si="24"/>
        <v>21</v>
      </c>
      <c r="Z27">
        <f t="shared" si="24"/>
        <v>22</v>
      </c>
      <c r="AA27">
        <f t="shared" si="24"/>
        <v>23</v>
      </c>
      <c r="AB27">
        <f t="shared" si="24"/>
        <v>24</v>
      </c>
      <c r="AC27">
        <f t="shared" si="24"/>
        <v>25</v>
      </c>
      <c r="AD27">
        <f t="shared" si="24"/>
        <v>26</v>
      </c>
      <c r="AE27">
        <f t="shared" si="24"/>
        <v>27</v>
      </c>
      <c r="AF27">
        <f t="shared" si="24"/>
        <v>28</v>
      </c>
      <c r="AG27">
        <f t="shared" si="24"/>
        <v>29</v>
      </c>
      <c r="AH27">
        <f>+AG27+1</f>
        <v>30</v>
      </c>
    </row>
    <row r="28" spans="1:46" x14ac:dyDescent="0.2">
      <c r="C28" t="s">
        <v>1</v>
      </c>
      <c r="D28" s="2">
        <f>SUM(29:29)</f>
        <v>148.57836998576403</v>
      </c>
      <c r="E28">
        <v>-1</v>
      </c>
      <c r="F28" s="3">
        <v>-1</v>
      </c>
      <c r="G28" s="3">
        <v>-1</v>
      </c>
      <c r="H28" s="3">
        <v>-1</v>
      </c>
      <c r="I28" s="3">
        <v>-1</v>
      </c>
      <c r="J28" s="3">
        <v>1</v>
      </c>
      <c r="K28" s="3">
        <f t="shared" ref="K28" si="25">+J28*$B$2</f>
        <v>1.2</v>
      </c>
      <c r="L28" s="3">
        <f t="shared" ref="L28" si="26">+K28*$B$2</f>
        <v>1.44</v>
      </c>
      <c r="M28" s="3">
        <f t="shared" ref="M28" si="27">+L28*$B$2</f>
        <v>1.728</v>
      </c>
      <c r="N28" s="3">
        <f t="shared" ref="N28" si="28">+M28*$B$2</f>
        <v>2.0735999999999999</v>
      </c>
      <c r="O28" s="3">
        <f t="shared" ref="O28" si="29">+N28*$B$2</f>
        <v>2.4883199999999999</v>
      </c>
      <c r="P28" s="3">
        <f t="shared" ref="P28" si="30">+O28*$B$2</f>
        <v>2.9859839999999997</v>
      </c>
      <c r="Q28" s="3">
        <f t="shared" ref="Q28" si="31">+P28*$B$2</f>
        <v>3.5831807999999996</v>
      </c>
      <c r="R28" s="3">
        <f t="shared" ref="R28" si="32">+Q28*$B$2</f>
        <v>4.2998169599999994</v>
      </c>
      <c r="S28" s="3">
        <f t="shared" ref="S28" si="33">+R28*$B$2</f>
        <v>5.1597803519999994</v>
      </c>
      <c r="T28" s="3">
        <f t="shared" ref="T28" si="34">+S28*$B$2</f>
        <v>6.1917364223999991</v>
      </c>
      <c r="U28" s="3">
        <f t="shared" ref="U28" si="35">+T28*$B$2</f>
        <v>7.4300837068799988</v>
      </c>
      <c r="V28" s="3">
        <f t="shared" ref="V28" si="36">+U28*$B$2</f>
        <v>8.9161004482559978</v>
      </c>
      <c r="W28" s="3">
        <f t="shared" ref="W28" si="37">+V28*$B$2</f>
        <v>10.699320537907196</v>
      </c>
      <c r="X28" s="3">
        <f t="shared" ref="X28:AG28" si="38">+W28*$B$2</f>
        <v>12.839184645488634</v>
      </c>
      <c r="Y28" s="3">
        <f t="shared" si="38"/>
        <v>15.407021574586361</v>
      </c>
      <c r="Z28" s="3">
        <f t="shared" si="38"/>
        <v>18.488425889503631</v>
      </c>
      <c r="AA28" s="3">
        <f t="shared" si="38"/>
        <v>22.186111067404358</v>
      </c>
      <c r="AB28" s="3">
        <f t="shared" si="38"/>
        <v>26.62333328088523</v>
      </c>
      <c r="AC28" s="3">
        <f t="shared" si="38"/>
        <v>31.947999937062274</v>
      </c>
      <c r="AD28" s="3">
        <f t="shared" si="38"/>
        <v>38.337599924474731</v>
      </c>
      <c r="AE28" s="3">
        <f t="shared" si="38"/>
        <v>46.005119909369675</v>
      </c>
      <c r="AF28" s="3">
        <f t="shared" si="38"/>
        <v>55.206143891243606</v>
      </c>
      <c r="AG28" s="3">
        <f t="shared" si="38"/>
        <v>66.247372669492322</v>
      </c>
      <c r="AH28" s="6">
        <f>AG28/(D27+2%)</f>
        <v>698.07558134343856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">
      <c r="E29" s="2">
        <f>-PV($D$2,E27,0,E28)</f>
        <v>-0.9303190994511118</v>
      </c>
      <c r="F29" s="2">
        <f>-PV($D$2,F27,0,F28)</f>
        <v>-0.86549362680352748</v>
      </c>
      <c r="G29" s="2">
        <f>-PV($D$2,G27,0,G28)</f>
        <v>-0.80518525146853426</v>
      </c>
      <c r="H29" s="2">
        <f>-PV($D$2,H27,0,H28)</f>
        <v>-0.74907921803752375</v>
      </c>
      <c r="I29" s="2">
        <f>-PV($D$2,I27,0,I28)</f>
        <v>-0.69688270354221216</v>
      </c>
      <c r="J29" s="2">
        <f t="shared" ref="J29" si="39">-PV($D$2,J27,0,J28)</f>
        <v>0.64832328918244686</v>
      </c>
      <c r="K29" s="2">
        <f t="shared" ref="K29" si="40">-PV($D$2,K27,0,K28)</f>
        <v>0.72377704625447592</v>
      </c>
      <c r="L29" s="2">
        <f t="shared" ref="L29" si="41">-PV($D$2,L27,0,L28)</f>
        <v>0.80801233184981969</v>
      </c>
      <c r="M29" s="2">
        <f t="shared" ref="M29" si="42">-PV($D$2,M27,0,M28)</f>
        <v>0.90205116589430057</v>
      </c>
      <c r="N29" s="2">
        <f t="shared" ref="N29" si="43">-PV($D$2,N27,0,N28)</f>
        <v>1.0070345139763333</v>
      </c>
      <c r="O29" s="2">
        <f t="shared" ref="O29" si="44">-PV($D$2,O27,0,O28)</f>
        <v>1.1242361305903803</v>
      </c>
      <c r="P29" s="2">
        <f t="shared" ref="P29" si="45">-PV($D$2,P27,0,P28)</f>
        <v>1.2550780134974941</v>
      </c>
      <c r="Q29" s="2">
        <f t="shared" ref="Q29" si="46">-PV($D$2,Q27,0,Q28)</f>
        <v>1.4011476567094547</v>
      </c>
      <c r="R29" s="2">
        <f t="shared" ref="R29" si="47">-PV($D$2,R27,0,R28)</f>
        <v>1.5642173114255704</v>
      </c>
      <c r="S29" s="2">
        <f t="shared" ref="S29" si="48">-PV($D$2,S27,0,S28)</f>
        <v>1.7462654886135311</v>
      </c>
      <c r="T29" s="2">
        <f t="shared" ref="T29" si="49">-PV($D$2,T27,0,T28)</f>
        <v>1.9495009641233949</v>
      </c>
      <c r="U29" s="2">
        <f t="shared" ref="U29" si="50">-PV($D$2,U27,0,U28)</f>
        <v>2.1763895775868209</v>
      </c>
      <c r="V29" s="2">
        <f t="shared" ref="V29" si="51">-PV($D$2,V27,0,V28)</f>
        <v>2.4296841502504281</v>
      </c>
      <c r="W29" s="2">
        <f t="shared" ref="W29" si="52">-PV($D$2,W27,0,W28)</f>
        <v>2.7124578847339409</v>
      </c>
      <c r="X29" s="2">
        <f t="shared" ref="X29:AG29" si="53">-PV($D$2,X27,0,X28)</f>
        <v>3.0281416519496966</v>
      </c>
      <c r="Y29" s="2">
        <f t="shared" si="53"/>
        <v>3.3805656175826928</v>
      </c>
      <c r="Z29" s="2">
        <f t="shared" si="53"/>
        <v>3.7740057131819058</v>
      </c>
      <c r="AA29" s="2">
        <f t="shared" si="53"/>
        <v>4.2132355156928893</v>
      </c>
      <c r="AB29" s="2">
        <f t="shared" si="53"/>
        <v>4.7035841648818195</v>
      </c>
      <c r="AC29" s="2">
        <f t="shared" si="53"/>
        <v>5.2510010213584364</v>
      </c>
      <c r="AD29" s="2">
        <f t="shared" si="53"/>
        <v>5.8621278496884583</v>
      </c>
      <c r="AE29" s="2">
        <f t="shared" si="53"/>
        <v>6.5443794023873378</v>
      </c>
      <c r="AF29" s="2">
        <f t="shared" si="53"/>
        <v>7.306033382514471</v>
      </c>
      <c r="AG29" s="2">
        <f t="shared" si="53"/>
        <v>8.1563308763767459</v>
      </c>
      <c r="AH29" s="2">
        <f>-PV($D$2,AH27,0,AH28)</f>
        <v>79.957749164764095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3" spans="1:34" x14ac:dyDescent="0.2">
      <c r="A33" t="s">
        <v>2</v>
      </c>
      <c r="B33">
        <f>B27</f>
        <v>1.2</v>
      </c>
      <c r="C33" t="s">
        <v>0</v>
      </c>
      <c r="D33" s="7">
        <v>6.08E-2</v>
      </c>
      <c r="E33">
        <v>1</v>
      </c>
      <c r="F33">
        <f>+E33+1</f>
        <v>2</v>
      </c>
      <c r="G33">
        <f t="shared" ref="G33" si="54">+F33+1</f>
        <v>3</v>
      </c>
      <c r="H33">
        <f t="shared" ref="H33" si="55">+G33+1</f>
        <v>4</v>
      </c>
      <c r="I33">
        <f t="shared" ref="I33" si="56">+H33+1</f>
        <v>5</v>
      </c>
      <c r="J33">
        <f t="shared" ref="J33" si="57">+I33+1</f>
        <v>6</v>
      </c>
      <c r="K33">
        <f t="shared" ref="K33" si="58">+J33+1</f>
        <v>7</v>
      </c>
      <c r="L33">
        <f t="shared" ref="L33" si="59">+K33+1</f>
        <v>8</v>
      </c>
      <c r="M33">
        <f t="shared" ref="M33" si="60">+L33+1</f>
        <v>9</v>
      </c>
      <c r="N33">
        <f t="shared" ref="N33" si="61">+M33+1</f>
        <v>10</v>
      </c>
      <c r="O33">
        <f t="shared" ref="O33" si="62">+N33+1</f>
        <v>11</v>
      </c>
      <c r="P33">
        <f t="shared" ref="P33" si="63">+O33+1</f>
        <v>12</v>
      </c>
      <c r="Q33">
        <f t="shared" ref="Q33" si="64">+P33+1</f>
        <v>13</v>
      </c>
      <c r="R33">
        <f t="shared" ref="R33" si="65">+Q33+1</f>
        <v>14</v>
      </c>
      <c r="S33">
        <f t="shared" ref="S33" si="66">+R33+1</f>
        <v>15</v>
      </c>
      <c r="T33">
        <f t="shared" ref="T33" si="67">+S33+1</f>
        <v>16</v>
      </c>
      <c r="U33">
        <f t="shared" ref="U33" si="68">+T33+1</f>
        <v>17</v>
      </c>
      <c r="V33">
        <f t="shared" ref="V33" si="69">+U33+1</f>
        <v>18</v>
      </c>
      <c r="W33">
        <f t="shared" ref="W33" si="70">+V33+1</f>
        <v>19</v>
      </c>
      <c r="X33">
        <f t="shared" ref="X33:AG33" si="71">+W33+1</f>
        <v>20</v>
      </c>
      <c r="Y33">
        <f t="shared" si="71"/>
        <v>21</v>
      </c>
      <c r="Z33">
        <f t="shared" si="71"/>
        <v>22</v>
      </c>
      <c r="AA33">
        <f t="shared" si="71"/>
        <v>23</v>
      </c>
      <c r="AB33">
        <f t="shared" si="71"/>
        <v>24</v>
      </c>
      <c r="AC33">
        <f t="shared" si="71"/>
        <v>25</v>
      </c>
      <c r="AD33">
        <f t="shared" si="71"/>
        <v>26</v>
      </c>
      <c r="AE33">
        <f t="shared" si="71"/>
        <v>27</v>
      </c>
      <c r="AF33">
        <f t="shared" si="71"/>
        <v>28</v>
      </c>
      <c r="AG33">
        <f t="shared" si="71"/>
        <v>29</v>
      </c>
      <c r="AH33">
        <f>+AG33+1</f>
        <v>30</v>
      </c>
    </row>
    <row r="34" spans="1:34" x14ac:dyDescent="0.2">
      <c r="C34" t="s">
        <v>1</v>
      </c>
      <c r="D34" s="2">
        <f>SUM(35:35)</f>
        <v>212.38987295921379</v>
      </c>
      <c r="E34">
        <v>-1</v>
      </c>
      <c r="F34" s="3">
        <v>-1</v>
      </c>
      <c r="G34" s="3">
        <v>-1</v>
      </c>
      <c r="H34" s="3">
        <v>-1</v>
      </c>
      <c r="I34" s="3">
        <v>-1</v>
      </c>
      <c r="J34" s="3">
        <v>1</v>
      </c>
      <c r="K34" s="3">
        <f t="shared" ref="K34" si="72">+J34*$B$8</f>
        <v>1.2</v>
      </c>
      <c r="L34" s="3">
        <f t="shared" ref="L34" si="73">+K34*$B$8</f>
        <v>1.44</v>
      </c>
      <c r="M34" s="3">
        <f t="shared" ref="M34" si="74">+L34*$B$8</f>
        <v>1.728</v>
      </c>
      <c r="N34" s="3">
        <f t="shared" ref="N34" si="75">+M34*$B$8</f>
        <v>2.0735999999999999</v>
      </c>
      <c r="O34" s="3">
        <f t="shared" ref="O34" si="76">+N34*$B$8</f>
        <v>2.4883199999999999</v>
      </c>
      <c r="P34" s="3">
        <f t="shared" ref="P34" si="77">+O34*$B$8</f>
        <v>2.9859839999999997</v>
      </c>
      <c r="Q34" s="3">
        <f t="shared" ref="Q34" si="78">+P34*$B$8</f>
        <v>3.5831807999999996</v>
      </c>
      <c r="R34" s="3">
        <f t="shared" ref="R34" si="79">+Q34*$B$8</f>
        <v>4.2998169599999994</v>
      </c>
      <c r="S34" s="3">
        <f t="shared" ref="S34" si="80">+R34*$B$8</f>
        <v>5.1597803519999994</v>
      </c>
      <c r="T34" s="3">
        <f t="shared" ref="T34" si="81">+S34*$B$8</f>
        <v>6.1917364223999991</v>
      </c>
      <c r="U34" s="3">
        <f t="shared" ref="U34" si="82">+T34*$B$8</f>
        <v>7.4300837068799988</v>
      </c>
      <c r="V34" s="3">
        <f t="shared" ref="V34" si="83">+U34*$B$8</f>
        <v>8.9161004482559978</v>
      </c>
      <c r="W34" s="3">
        <f t="shared" ref="W34" si="84">+V34*$B$8</f>
        <v>10.699320537907196</v>
      </c>
      <c r="X34" s="3">
        <f t="shared" ref="X34:AG34" si="85">+W34*$B$8</f>
        <v>12.839184645488634</v>
      </c>
      <c r="Y34" s="3">
        <f t="shared" si="85"/>
        <v>15.407021574586361</v>
      </c>
      <c r="Z34" s="3">
        <f t="shared" si="85"/>
        <v>18.488425889503631</v>
      </c>
      <c r="AA34" s="3">
        <f t="shared" si="85"/>
        <v>22.186111067404358</v>
      </c>
      <c r="AB34" s="3">
        <f t="shared" si="85"/>
        <v>26.62333328088523</v>
      </c>
      <c r="AC34" s="3">
        <f t="shared" si="85"/>
        <v>31.947999937062274</v>
      </c>
      <c r="AD34" s="3">
        <f t="shared" si="85"/>
        <v>38.337599924474731</v>
      </c>
      <c r="AE34" s="3">
        <f t="shared" si="85"/>
        <v>46.005119909369675</v>
      </c>
      <c r="AF34" s="3">
        <f t="shared" si="85"/>
        <v>55.206143891243606</v>
      </c>
      <c r="AG34" s="3">
        <f t="shared" si="85"/>
        <v>66.247372669492322</v>
      </c>
      <c r="AH34" s="6">
        <f>AG34/($D$2+2%)</f>
        <v>698.07558134343856</v>
      </c>
    </row>
    <row r="35" spans="1:34" x14ac:dyDescent="0.2">
      <c r="E35" s="2">
        <f>-PV($D$8,E33,0,E34)</f>
        <v>-0.94268476621417796</v>
      </c>
      <c r="F35" s="2">
        <f t="shared" ref="F35:AH35" si="86">-PV($D$8,F33,0,F34)</f>
        <v>-0.88865456845227941</v>
      </c>
      <c r="G35" s="2">
        <f t="shared" si="86"/>
        <v>-0.83772112410659827</v>
      </c>
      <c r="H35" s="2">
        <f t="shared" si="86"/>
        <v>-0.78970694203110703</v>
      </c>
      <c r="I35" s="2">
        <f t="shared" si="86"/>
        <v>-0.74444470402630747</v>
      </c>
      <c r="J35" s="2">
        <f t="shared" si="86"/>
        <v>0.70177668177442265</v>
      </c>
      <c r="K35" s="2">
        <f t="shared" si="86"/>
        <v>0.79386502463169983</v>
      </c>
      <c r="L35" s="2">
        <f t="shared" si="86"/>
        <v>0.89803735818065589</v>
      </c>
      <c r="M35" s="2">
        <f t="shared" si="86"/>
        <v>1.0158793644577555</v>
      </c>
      <c r="N35" s="2">
        <f t="shared" si="86"/>
        <v>1.1491848014228003</v>
      </c>
      <c r="O35" s="2">
        <f t="shared" si="86"/>
        <v>1.2999828070393671</v>
      </c>
      <c r="P35" s="2">
        <f t="shared" si="86"/>
        <v>1.4705687862436279</v>
      </c>
      <c r="Q35" s="2">
        <f t="shared" si="86"/>
        <v>1.6635393509543299</v>
      </c>
      <c r="R35" s="2">
        <f t="shared" si="86"/>
        <v>1.8818318449709617</v>
      </c>
      <c r="S35" s="2">
        <f t="shared" si="86"/>
        <v>2.1287690553970156</v>
      </c>
      <c r="T35" s="2">
        <f t="shared" si="86"/>
        <v>2.4081097911730946</v>
      </c>
      <c r="U35" s="2">
        <f t="shared" si="86"/>
        <v>2.724106098612098</v>
      </c>
      <c r="V35" s="2">
        <f t="shared" si="86"/>
        <v>3.0815679848553144</v>
      </c>
      <c r="W35" s="2">
        <f t="shared" si="86"/>
        <v>3.4859366344517131</v>
      </c>
      <c r="X35" s="2">
        <f t="shared" si="86"/>
        <v>3.9433672335426611</v>
      </c>
      <c r="Y35" s="2">
        <f t="shared" ref="Y35:AG35" si="87">-PV($D$8,Y33,0,Y34)</f>
        <v>4.4608226623785763</v>
      </c>
      <c r="Z35" s="2">
        <f t="shared" si="87"/>
        <v>5.0461794823287054</v>
      </c>
      <c r="AA35" s="2">
        <f t="shared" si="87"/>
        <v>5.7083478306885809</v>
      </c>
      <c r="AB35" s="2">
        <f t="shared" si="87"/>
        <v>6.4574070482902499</v>
      </c>
      <c r="AC35" s="2">
        <f t="shared" si="87"/>
        <v>7.3047591044007341</v>
      </c>
      <c r="AD35" s="2">
        <f t="shared" si="87"/>
        <v>8.263302154299474</v>
      </c>
      <c r="AE35" s="2">
        <f t="shared" si="87"/>
        <v>9.3476268713794983</v>
      </c>
      <c r="AF35" s="2">
        <f t="shared" si="87"/>
        <v>10.574238542284498</v>
      </c>
      <c r="AG35" s="2">
        <f t="shared" si="87"/>
        <v>11.961808305751692</v>
      </c>
      <c r="AH35" s="2">
        <f t="shared" si="86"/>
        <v>118.82207024453473</v>
      </c>
    </row>
    <row r="38" spans="1:34" x14ac:dyDescent="0.2">
      <c r="C38" s="5">
        <f>+D34/D28-1</f>
        <v>0.42948043500250965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当下测算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2020-02-06T11:21:51Z</dcterms:created>
  <dcterms:modified xsi:type="dcterms:W3CDTF">2020-02-14T06:39:41Z</dcterms:modified>
</cp:coreProperties>
</file>