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jn/Desktop/"/>
    </mc:Choice>
  </mc:AlternateContent>
  <bookViews>
    <workbookView xWindow="80" yWindow="460" windowWidth="18580" windowHeight="14580" tabRatio="993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8" i="1" l="1"/>
  <c r="G48" i="1"/>
  <c r="G47" i="1"/>
  <c r="H46" i="1"/>
  <c r="G46" i="1"/>
  <c r="H45" i="1"/>
  <c r="G45" i="1"/>
  <c r="H54" i="1"/>
  <c r="G54" i="1"/>
  <c r="H53" i="1"/>
  <c r="G53" i="1"/>
  <c r="G51" i="1"/>
  <c r="H52" i="1"/>
  <c r="H51" i="1"/>
  <c r="G52" i="1"/>
  <c r="H47" i="1"/>
  <c r="H41" i="1"/>
  <c r="G41" i="1"/>
  <c r="H36" i="1"/>
  <c r="G36" i="1"/>
  <c r="H35" i="1"/>
  <c r="G35" i="1"/>
  <c r="H34" i="1"/>
  <c r="G34" i="1"/>
  <c r="H33" i="1"/>
  <c r="G33" i="1"/>
  <c r="H30" i="1"/>
  <c r="G30" i="1"/>
  <c r="H29" i="1"/>
  <c r="G29" i="1"/>
  <c r="H28" i="1"/>
  <c r="G28" i="1"/>
  <c r="H27" i="1"/>
  <c r="G27" i="1"/>
  <c r="H23" i="1"/>
  <c r="G23" i="1"/>
  <c r="H22" i="1"/>
  <c r="G22" i="1"/>
  <c r="H21" i="1"/>
  <c r="G21" i="1"/>
  <c r="H20" i="1"/>
  <c r="G20" i="1"/>
  <c r="H16" i="1"/>
  <c r="G16" i="1"/>
  <c r="H15" i="1"/>
  <c r="G15" i="1"/>
  <c r="H14" i="1"/>
  <c r="G14" i="1"/>
  <c r="H13" i="1"/>
  <c r="G13" i="1"/>
</calcChain>
</file>

<file path=xl/sharedStrings.xml><?xml version="1.0" encoding="utf-8"?>
<sst xmlns="http://schemas.openxmlformats.org/spreadsheetml/2006/main" count="33" uniqueCount="12">
  <si>
    <t>On Node</t>
  </si>
  <si>
    <t>Clients = 1</t>
  </si>
  <si>
    <t>Key Range</t>
  </si>
  <si>
    <t>Throughput</t>
  </si>
  <si>
    <t>Latency</t>
  </si>
  <si>
    <t>Clients = 4</t>
  </si>
  <si>
    <t>Clients = 8</t>
  </si>
  <si>
    <t>Clients = 32</t>
  </si>
  <si>
    <t>Clients = 64</t>
  </si>
  <si>
    <t>Clients = 128</t>
  </si>
  <si>
    <t>Clients = 256</t>
  </si>
  <si>
    <t>Clients =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</si>
</sst>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Throughput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Clients =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Sheet1!$F$6:$F$9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976.2</c:v>
                </c:pt>
                <c:pt idx="1">
                  <c:v>1043.31</c:v>
                </c:pt>
                <c:pt idx="2">
                  <c:v>930.96</c:v>
                </c:pt>
                <c:pt idx="3">
                  <c:v>953.38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Clients = 4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Sheet1!$F$13:$F$16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Sheet1!$G$13:$G$16</c:f>
              <c:numCache>
                <c:formatCode>General</c:formatCode>
                <c:ptCount val="4"/>
                <c:pt idx="0">
                  <c:v>3378.37</c:v>
                </c:pt>
                <c:pt idx="1">
                  <c:v>3577.89</c:v>
                </c:pt>
                <c:pt idx="2">
                  <c:v>3592.27</c:v>
                </c:pt>
                <c:pt idx="3">
                  <c:v>3566.74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Clients = 8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Sheet1!$F$20:$F$23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Sheet1!$G$20:$G$23</c:f>
              <c:numCache>
                <c:formatCode>General</c:formatCode>
                <c:ptCount val="4"/>
                <c:pt idx="0">
                  <c:v>6463.22</c:v>
                </c:pt>
                <c:pt idx="1">
                  <c:v>6636.98</c:v>
                </c:pt>
                <c:pt idx="2">
                  <c:v>6691.77</c:v>
                </c:pt>
                <c:pt idx="3">
                  <c:v>6261.0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Clients = 32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Sheet1!$F$27:$F$30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Sheet1!$G$27:$G$30</c:f>
              <c:numCache>
                <c:formatCode>General</c:formatCode>
                <c:ptCount val="4"/>
                <c:pt idx="0">
                  <c:v>13560.62</c:v>
                </c:pt>
                <c:pt idx="1">
                  <c:v>12521.54</c:v>
                </c:pt>
                <c:pt idx="2">
                  <c:v>12253.48</c:v>
                </c:pt>
                <c:pt idx="3">
                  <c:v>11837.17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Sheet1!$E$32</c:f>
              <c:strCache>
                <c:ptCount val="1"/>
                <c:pt idx="0">
                  <c:v>Clients = 64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Sheet1!$F$33:$F$36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Sheet1!$G$33:$G$36</c:f>
              <c:numCache>
                <c:formatCode>General</c:formatCode>
                <c:ptCount val="4"/>
                <c:pt idx="0">
                  <c:v>17072.62</c:v>
                </c:pt>
                <c:pt idx="1">
                  <c:v>16258.52</c:v>
                </c:pt>
                <c:pt idx="2">
                  <c:v>17470.18</c:v>
                </c:pt>
                <c:pt idx="3">
                  <c:v>17010.65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Sheet1!$E$44</c:f>
              <c:strCache>
                <c:ptCount val="1"/>
                <c:pt idx="0">
                  <c:v>Clients = 256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Sheet1!$F$45:$F$48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Sheet1!$G$45:$G$48</c:f>
              <c:numCache>
                <c:formatCode>General</c:formatCode>
                <c:ptCount val="4"/>
                <c:pt idx="0">
                  <c:v>15447.65</c:v>
                </c:pt>
                <c:pt idx="1">
                  <c:v>16132.36</c:v>
                </c:pt>
                <c:pt idx="2">
                  <c:v>15185.75</c:v>
                </c:pt>
                <c:pt idx="3">
                  <c:v>15185.75</c:v>
                </c:pt>
              </c:numCache>
            </c:numRef>
          </c:yVal>
          <c:smooth val="0"/>
        </c:ser>
        <c:ser>
          <c:idx val="6"/>
          <c:order val="6"/>
          <c:tx>
            <c:v>Client = 512</c:v>
          </c:tx>
          <c:xVal>
            <c:numRef>
              <c:f>Sheet1!$F$6:$F$9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Sheet1!$G$51:$G$54</c:f>
              <c:numCache>
                <c:formatCode>General</c:formatCode>
                <c:ptCount val="4"/>
                <c:pt idx="0">
                  <c:v>14901.3</c:v>
                </c:pt>
                <c:pt idx="1">
                  <c:v>15199.5</c:v>
                </c:pt>
                <c:pt idx="2">
                  <c:v>15192.51</c:v>
                </c:pt>
                <c:pt idx="3">
                  <c:v>15368.53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019968"/>
        <c:axId val="-956012448"/>
      </c:scatterChart>
      <c:valAx>
        <c:axId val="-956019968"/>
        <c:scaling>
          <c:logBase val="10.0"/>
          <c:orientation val="minMax"/>
          <c:min val="10.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key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956012448"/>
        <c:crossesAt val="0.0"/>
        <c:crossBetween val="midCat"/>
      </c:valAx>
      <c:valAx>
        <c:axId val="-956012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ops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9560199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Latency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Clients =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Sheet1!$F$6:$F$9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Sheet1!$H$6:$H$9</c:f>
              <c:numCache>
                <c:formatCode>General</c:formatCode>
                <c:ptCount val="4"/>
                <c:pt idx="0">
                  <c:v>1.02</c:v>
                </c:pt>
                <c:pt idx="1">
                  <c:v>0.96</c:v>
                </c:pt>
                <c:pt idx="2">
                  <c:v>1.07</c:v>
                </c:pt>
                <c:pt idx="3">
                  <c:v>1.05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Clients = 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Sheet1!$F$13:$F$16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Sheet1!$H$13:$H$16</c:f>
              <c:numCache>
                <c:formatCode>General</c:formatCode>
                <c:ptCount val="4"/>
                <c:pt idx="0">
                  <c:v>1.19</c:v>
                </c:pt>
                <c:pt idx="1">
                  <c:v>1.1225</c:v>
                </c:pt>
                <c:pt idx="2">
                  <c:v>1.1175</c:v>
                </c:pt>
                <c:pt idx="3">
                  <c:v>1.13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Clients = 8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Sheet1!$F$20:$F$23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Sheet1!$H$20:$H$23</c:f>
              <c:numCache>
                <c:formatCode>General</c:formatCode>
                <c:ptCount val="4"/>
                <c:pt idx="0">
                  <c:v>1.2425</c:v>
                </c:pt>
                <c:pt idx="1">
                  <c:v>1.21</c:v>
                </c:pt>
                <c:pt idx="2">
                  <c:v>1.205</c:v>
                </c:pt>
                <c:pt idx="3">
                  <c:v>1.29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Clients = 32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Sheet1!$F$27:$F$30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Sheet1!$H$27:$H$30</c:f>
              <c:numCache>
                <c:formatCode>General</c:formatCode>
                <c:ptCount val="4"/>
                <c:pt idx="0">
                  <c:v>2.5175</c:v>
                </c:pt>
                <c:pt idx="1">
                  <c:v>2.685</c:v>
                </c:pt>
                <c:pt idx="2">
                  <c:v>2.7975</c:v>
                </c:pt>
                <c:pt idx="3">
                  <c:v>2.86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Sheet1!$E$32</c:f>
              <c:strCache>
                <c:ptCount val="1"/>
                <c:pt idx="0">
                  <c:v>Clients = 64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Sheet1!$F$33:$F$36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Sheet1!$H$33:$H$36</c:f>
              <c:numCache>
                <c:formatCode>General</c:formatCode>
                <c:ptCount val="4"/>
                <c:pt idx="0">
                  <c:v>3.7575</c:v>
                </c:pt>
                <c:pt idx="1">
                  <c:v>4.0</c:v>
                </c:pt>
                <c:pt idx="2">
                  <c:v>3.6975</c:v>
                </c:pt>
                <c:pt idx="3">
                  <c:v>3.7975</c:v>
                </c:pt>
              </c:numCache>
            </c:numRef>
          </c:yVal>
          <c:smooth val="0"/>
        </c:ser>
        <c:ser>
          <c:idx val="5"/>
          <c:order val="5"/>
          <c:tx>
            <c:v>Clients = 258</c:v>
          </c:tx>
          <c:xVal>
            <c:numRef>
              <c:f>Sheet1!$F$45:$F$48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Sheet1!$H$45:$H$48</c:f>
              <c:numCache>
                <c:formatCode>General</c:formatCode>
                <c:ptCount val="4"/>
                <c:pt idx="0">
                  <c:v>17.46</c:v>
                </c:pt>
                <c:pt idx="1">
                  <c:v>16.83</c:v>
                </c:pt>
                <c:pt idx="2">
                  <c:v>17.0725</c:v>
                </c:pt>
                <c:pt idx="3">
                  <c:v>17.99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3329568"/>
        <c:axId val="-973322560"/>
      </c:scatterChart>
      <c:valAx>
        <c:axId val="-973329568"/>
        <c:scaling>
          <c:logBase val="10.0"/>
          <c:orientation val="minMax"/>
          <c:min val="10.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key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973322560"/>
        <c:crossesAt val="0.0"/>
        <c:crossBetween val="midCat"/>
      </c:valAx>
      <c:valAx>
        <c:axId val="-973322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latency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97332956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(Sheet1!$E$5,Sheet1!$E$12,Sheet1!$E$19,Sheet1!$E$26,Sheet1!$E$32,Sheet1!$E$44,Sheet1!$E$50)</c:f>
              <c:strCache>
                <c:ptCount val="7"/>
                <c:pt idx="0">
                  <c:v>Clients = 1</c:v>
                </c:pt>
                <c:pt idx="1">
                  <c:v>Clients = 4</c:v>
                </c:pt>
                <c:pt idx="2">
                  <c:v>Clients = 8</c:v>
                </c:pt>
                <c:pt idx="3">
                  <c:v>Clients = 32</c:v>
                </c:pt>
                <c:pt idx="4">
                  <c:v>Clients = 64</c:v>
                </c:pt>
                <c:pt idx="5">
                  <c:v>Clients = 256</c:v>
                </c:pt>
                <c:pt idx="6">
                  <c:v>Clients = 512</c:v>
                </c:pt>
              </c:strCache>
            </c:strRef>
          </c:cat>
          <c:val>
            <c:numRef>
              <c:f>(Sheet1!$G$6,Sheet1!$G$13,Sheet1!$G$20,Sheet1!$G$27,Sheet1!$G$33,Sheet1!$G$45,Sheet1!$G$51)</c:f>
              <c:numCache>
                <c:formatCode>General</c:formatCode>
                <c:ptCount val="7"/>
                <c:pt idx="0">
                  <c:v>976.2</c:v>
                </c:pt>
                <c:pt idx="1">
                  <c:v>3378.37</c:v>
                </c:pt>
                <c:pt idx="2">
                  <c:v>6463.22</c:v>
                </c:pt>
                <c:pt idx="3">
                  <c:v>13560.62</c:v>
                </c:pt>
                <c:pt idx="4">
                  <c:v>17072.62</c:v>
                </c:pt>
                <c:pt idx="5">
                  <c:v>15447.65</c:v>
                </c:pt>
                <c:pt idx="6">
                  <c:v>14901.3</c:v>
                </c:pt>
              </c:numCache>
            </c:numRef>
          </c:val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(Sheet1!$E$5,Sheet1!$E$12,Sheet1!$E$19,Sheet1!$E$26,Sheet1!$E$32,Sheet1!$E$44,Sheet1!$E$50)</c:f>
              <c:strCache>
                <c:ptCount val="7"/>
                <c:pt idx="0">
                  <c:v>Clients = 1</c:v>
                </c:pt>
                <c:pt idx="1">
                  <c:v>Clients = 4</c:v>
                </c:pt>
                <c:pt idx="2">
                  <c:v>Clients = 8</c:v>
                </c:pt>
                <c:pt idx="3">
                  <c:v>Clients = 32</c:v>
                </c:pt>
                <c:pt idx="4">
                  <c:v>Clients = 64</c:v>
                </c:pt>
                <c:pt idx="5">
                  <c:v>Clients = 256</c:v>
                </c:pt>
                <c:pt idx="6">
                  <c:v>Clients = 512</c:v>
                </c:pt>
              </c:strCache>
            </c:strRef>
          </c:cat>
          <c:val>
            <c:numRef>
              <c:f>(Sheet1!$G$7,Sheet1!$G$14,Sheet1!$G$21,Sheet1!$G$28,Sheet1!$G$34,Sheet1!$G$46,Sheet1!$G$52)</c:f>
              <c:numCache>
                <c:formatCode>General</c:formatCode>
                <c:ptCount val="7"/>
                <c:pt idx="0">
                  <c:v>1043.31</c:v>
                </c:pt>
                <c:pt idx="1">
                  <c:v>3577.89</c:v>
                </c:pt>
                <c:pt idx="2">
                  <c:v>6636.98</c:v>
                </c:pt>
                <c:pt idx="3">
                  <c:v>12521.54</c:v>
                </c:pt>
                <c:pt idx="4">
                  <c:v>16258.52</c:v>
                </c:pt>
                <c:pt idx="5">
                  <c:v>16132.36</c:v>
                </c:pt>
                <c:pt idx="6">
                  <c:v>15199.5</c:v>
                </c:pt>
              </c:numCache>
            </c:numRef>
          </c:val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(Sheet1!$E$5,Sheet1!$E$12,Sheet1!$E$19,Sheet1!$E$26,Sheet1!$E$32,Sheet1!$E$44,Sheet1!$E$50)</c:f>
              <c:strCache>
                <c:ptCount val="7"/>
                <c:pt idx="0">
                  <c:v>Clients = 1</c:v>
                </c:pt>
                <c:pt idx="1">
                  <c:v>Clients = 4</c:v>
                </c:pt>
                <c:pt idx="2">
                  <c:v>Clients = 8</c:v>
                </c:pt>
                <c:pt idx="3">
                  <c:v>Clients = 32</c:v>
                </c:pt>
                <c:pt idx="4">
                  <c:v>Clients = 64</c:v>
                </c:pt>
                <c:pt idx="5">
                  <c:v>Clients = 256</c:v>
                </c:pt>
                <c:pt idx="6">
                  <c:v>Clients = 512</c:v>
                </c:pt>
              </c:strCache>
            </c:strRef>
          </c:cat>
          <c:val>
            <c:numRef>
              <c:f>(Sheet1!$G$8,Sheet1!$G$15,Sheet1!$G$22,Sheet1!$G$29,Sheet1!$G$35,Sheet1!$G$47,Sheet1!$G$53)</c:f>
              <c:numCache>
                <c:formatCode>General</c:formatCode>
                <c:ptCount val="7"/>
                <c:pt idx="0">
                  <c:v>930.96</c:v>
                </c:pt>
                <c:pt idx="1">
                  <c:v>3592.27</c:v>
                </c:pt>
                <c:pt idx="2">
                  <c:v>6691.77</c:v>
                </c:pt>
                <c:pt idx="3">
                  <c:v>12253.48</c:v>
                </c:pt>
                <c:pt idx="4">
                  <c:v>17470.18</c:v>
                </c:pt>
                <c:pt idx="5">
                  <c:v>15185.75</c:v>
                </c:pt>
                <c:pt idx="6">
                  <c:v>15192.51</c:v>
                </c:pt>
              </c:numCache>
            </c:numRef>
          </c:val>
        </c:ser>
        <c:ser>
          <c:idx val="3"/>
          <c:order val="3"/>
          <c:tx>
            <c:v>10000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(Sheet1!$E$5,Sheet1!$E$12,Sheet1!$E$19,Sheet1!$E$26,Sheet1!$E$32,Sheet1!$E$44,Sheet1!$E$50)</c:f>
              <c:strCache>
                <c:ptCount val="7"/>
                <c:pt idx="0">
                  <c:v>Clients = 1</c:v>
                </c:pt>
                <c:pt idx="1">
                  <c:v>Clients = 4</c:v>
                </c:pt>
                <c:pt idx="2">
                  <c:v>Clients = 8</c:v>
                </c:pt>
                <c:pt idx="3">
                  <c:v>Clients = 32</c:v>
                </c:pt>
                <c:pt idx="4">
                  <c:v>Clients = 64</c:v>
                </c:pt>
                <c:pt idx="5">
                  <c:v>Clients = 256</c:v>
                </c:pt>
                <c:pt idx="6">
                  <c:v>Clients = 512</c:v>
                </c:pt>
              </c:strCache>
            </c:strRef>
          </c:cat>
          <c:val>
            <c:numRef>
              <c:f>(Sheet1!$G$9,Sheet1!$G$16,Sheet1!$G$23,Sheet1!$G$30,Sheet1!$G$36,Sheet1!$G$48,Sheet1!$G$54)</c:f>
              <c:numCache>
                <c:formatCode>General</c:formatCode>
                <c:ptCount val="7"/>
                <c:pt idx="0">
                  <c:v>953.38</c:v>
                </c:pt>
                <c:pt idx="1">
                  <c:v>3566.74</c:v>
                </c:pt>
                <c:pt idx="2">
                  <c:v>6261.0</c:v>
                </c:pt>
                <c:pt idx="3">
                  <c:v>11837.17</c:v>
                </c:pt>
                <c:pt idx="4">
                  <c:v>17010.65</c:v>
                </c:pt>
                <c:pt idx="5">
                  <c:v>15185.75</c:v>
                </c:pt>
                <c:pt idx="6">
                  <c:v>15368.53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09265632"/>
        <c:axId val="-873968912"/>
      </c:barChart>
      <c:catAx>
        <c:axId val="-9092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968912"/>
        <c:crosses val="autoZero"/>
        <c:auto val="1"/>
        <c:lblAlgn val="ctr"/>
        <c:lblOffset val="100"/>
        <c:noMultiLvlLbl val="0"/>
      </c:catAx>
      <c:valAx>
        <c:axId val="-8739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2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(Sheet1!$E$5,Sheet1!$E$12,Sheet1!$E$19,Sheet1!$E$26,Sheet1!$E$32,Sheet1!$E$44,Sheet1!$E$50)</c:f>
              <c:strCache>
                <c:ptCount val="7"/>
                <c:pt idx="0">
                  <c:v>Clients = 1</c:v>
                </c:pt>
                <c:pt idx="1">
                  <c:v>Clients = 4</c:v>
                </c:pt>
                <c:pt idx="2">
                  <c:v>Clients = 8</c:v>
                </c:pt>
                <c:pt idx="3">
                  <c:v>Clients = 32</c:v>
                </c:pt>
                <c:pt idx="4">
                  <c:v>Clients = 64</c:v>
                </c:pt>
                <c:pt idx="5">
                  <c:v>Clients = 256</c:v>
                </c:pt>
                <c:pt idx="6">
                  <c:v>Clients = 512</c:v>
                </c:pt>
              </c:strCache>
            </c:strRef>
          </c:cat>
          <c:val>
            <c:numRef>
              <c:f>(Sheet1!$H$6,Sheet1!$H$13,Sheet1!$H$20,Sheet1!$H$27,Sheet1!$H$33,Sheet1!$H$45,Sheet1!$H$51)</c:f>
              <c:numCache>
                <c:formatCode>General</c:formatCode>
                <c:ptCount val="7"/>
                <c:pt idx="0">
                  <c:v>1.02</c:v>
                </c:pt>
                <c:pt idx="1">
                  <c:v>1.19</c:v>
                </c:pt>
                <c:pt idx="2">
                  <c:v>1.2425</c:v>
                </c:pt>
                <c:pt idx="3">
                  <c:v>2.5175</c:v>
                </c:pt>
                <c:pt idx="4">
                  <c:v>3.7575</c:v>
                </c:pt>
                <c:pt idx="5">
                  <c:v>17.46</c:v>
                </c:pt>
                <c:pt idx="6">
                  <c:v>36.3975</c:v>
                </c:pt>
              </c:numCache>
            </c:numRef>
          </c:val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(Sheet1!$E$5,Sheet1!$E$12,Sheet1!$E$19,Sheet1!$E$26,Sheet1!$E$32,Sheet1!$E$44,Sheet1!$E$50)</c:f>
              <c:strCache>
                <c:ptCount val="7"/>
                <c:pt idx="0">
                  <c:v>Clients = 1</c:v>
                </c:pt>
                <c:pt idx="1">
                  <c:v>Clients = 4</c:v>
                </c:pt>
                <c:pt idx="2">
                  <c:v>Clients = 8</c:v>
                </c:pt>
                <c:pt idx="3">
                  <c:v>Clients = 32</c:v>
                </c:pt>
                <c:pt idx="4">
                  <c:v>Clients = 64</c:v>
                </c:pt>
                <c:pt idx="5">
                  <c:v>Clients = 256</c:v>
                </c:pt>
                <c:pt idx="6">
                  <c:v>Clients = 512</c:v>
                </c:pt>
              </c:strCache>
            </c:strRef>
          </c:cat>
          <c:val>
            <c:numRef>
              <c:f>(Sheet1!$H$7,Sheet1!$H$14,Sheet1!$H$21,Sheet1!$H$28,Sheet1!$H$34,Sheet1!$H$46,Sheet1!$H$52)</c:f>
              <c:numCache>
                <c:formatCode>General</c:formatCode>
                <c:ptCount val="7"/>
                <c:pt idx="0">
                  <c:v>0.96</c:v>
                </c:pt>
                <c:pt idx="1">
                  <c:v>1.1225</c:v>
                </c:pt>
                <c:pt idx="2">
                  <c:v>1.21</c:v>
                </c:pt>
                <c:pt idx="3">
                  <c:v>2.685</c:v>
                </c:pt>
                <c:pt idx="4">
                  <c:v>4.0</c:v>
                </c:pt>
                <c:pt idx="5">
                  <c:v>16.83</c:v>
                </c:pt>
                <c:pt idx="6">
                  <c:v>35.7525</c:v>
                </c:pt>
              </c:numCache>
            </c:numRef>
          </c:val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(Sheet1!$E$5,Sheet1!$E$12,Sheet1!$E$19,Sheet1!$E$26,Sheet1!$E$32,Sheet1!$E$44,Sheet1!$E$50)</c:f>
              <c:strCache>
                <c:ptCount val="7"/>
                <c:pt idx="0">
                  <c:v>Clients = 1</c:v>
                </c:pt>
                <c:pt idx="1">
                  <c:v>Clients = 4</c:v>
                </c:pt>
                <c:pt idx="2">
                  <c:v>Clients = 8</c:v>
                </c:pt>
                <c:pt idx="3">
                  <c:v>Clients = 32</c:v>
                </c:pt>
                <c:pt idx="4">
                  <c:v>Clients = 64</c:v>
                </c:pt>
                <c:pt idx="5">
                  <c:v>Clients = 256</c:v>
                </c:pt>
                <c:pt idx="6">
                  <c:v>Clients = 512</c:v>
                </c:pt>
              </c:strCache>
            </c:strRef>
          </c:cat>
          <c:val>
            <c:numRef>
              <c:f>(Sheet1!$H$8,Sheet1!$H$15,Sheet1!$H$22,Sheet1!$H$29,Sheet1!$H$35,Sheet1!$H$47,Sheet1!$H$53)</c:f>
              <c:numCache>
                <c:formatCode>General</c:formatCode>
                <c:ptCount val="7"/>
                <c:pt idx="0">
                  <c:v>1.07</c:v>
                </c:pt>
                <c:pt idx="1">
                  <c:v>1.1175</c:v>
                </c:pt>
                <c:pt idx="2">
                  <c:v>1.205</c:v>
                </c:pt>
                <c:pt idx="3">
                  <c:v>2.7975</c:v>
                </c:pt>
                <c:pt idx="4">
                  <c:v>3.6975</c:v>
                </c:pt>
                <c:pt idx="5">
                  <c:v>17.0725</c:v>
                </c:pt>
                <c:pt idx="6">
                  <c:v>35.3575</c:v>
                </c:pt>
              </c:numCache>
            </c:numRef>
          </c:val>
        </c:ser>
        <c:ser>
          <c:idx val="3"/>
          <c:order val="3"/>
          <c:tx>
            <c:v>10000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(Sheet1!$E$5,Sheet1!$E$12,Sheet1!$E$19,Sheet1!$E$26,Sheet1!$E$32,Sheet1!$E$44,Sheet1!$E$50)</c:f>
              <c:strCache>
                <c:ptCount val="7"/>
                <c:pt idx="0">
                  <c:v>Clients = 1</c:v>
                </c:pt>
                <c:pt idx="1">
                  <c:v>Clients = 4</c:v>
                </c:pt>
                <c:pt idx="2">
                  <c:v>Clients = 8</c:v>
                </c:pt>
                <c:pt idx="3">
                  <c:v>Clients = 32</c:v>
                </c:pt>
                <c:pt idx="4">
                  <c:v>Clients = 64</c:v>
                </c:pt>
                <c:pt idx="5">
                  <c:v>Clients = 256</c:v>
                </c:pt>
                <c:pt idx="6">
                  <c:v>Clients = 512</c:v>
                </c:pt>
              </c:strCache>
            </c:strRef>
          </c:cat>
          <c:val>
            <c:numRef>
              <c:f>(Sheet1!$H$9,Sheet1!$H$16,Sheet1!$H$23,Sheet1!$H$30,Sheet1!$H$36,Sheet1!$H$48,Sheet1!$H$54)</c:f>
              <c:numCache>
                <c:formatCode>General</c:formatCode>
                <c:ptCount val="7"/>
                <c:pt idx="0">
                  <c:v>1.05</c:v>
                </c:pt>
                <c:pt idx="1">
                  <c:v>1.13</c:v>
                </c:pt>
                <c:pt idx="2">
                  <c:v>1.29</c:v>
                </c:pt>
                <c:pt idx="3">
                  <c:v>2.86</c:v>
                </c:pt>
                <c:pt idx="4">
                  <c:v>3.7975</c:v>
                </c:pt>
                <c:pt idx="5">
                  <c:v>17.99</c:v>
                </c:pt>
                <c:pt idx="6">
                  <c:v>35.5675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67917440"/>
        <c:axId val="-867546784"/>
      </c:barChart>
      <c:catAx>
        <c:axId val="-8679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546784"/>
        <c:crosses val="autoZero"/>
        <c:auto val="1"/>
        <c:lblAlgn val="ctr"/>
        <c:lblOffset val="100"/>
        <c:noMultiLvlLbl val="0"/>
      </c:catAx>
      <c:valAx>
        <c:axId val="-8675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9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158400</xdr:colOff>
      <xdr:row>0</xdr:row>
      <xdr:rowOff>105120</xdr:rowOff>
    </xdr:from>
    <xdr:to>
      <xdr:col>15</xdr:col>
      <xdr:colOff>227880</xdr:colOff>
      <xdr:row>20</xdr:row>
      <xdr:rowOff>95760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237600</xdr:colOff>
      <xdr:row>22</xdr:row>
      <xdr:rowOff>86040</xdr:rowOff>
    </xdr:from>
    <xdr:to>
      <xdr:col>15</xdr:col>
      <xdr:colOff>307080</xdr:colOff>
      <xdr:row>42</xdr:row>
      <xdr:rowOff>76680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287867</xdr:colOff>
      <xdr:row>43</xdr:row>
      <xdr:rowOff>152397</xdr:rowOff>
    </xdr:from>
    <xdr:to>
      <xdr:col>17</xdr:col>
      <xdr:colOff>232151</xdr:colOff>
      <xdr:row>66</xdr:row>
      <xdr:rowOff>95591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573548</xdr:colOff>
      <xdr:row>44</xdr:row>
      <xdr:rowOff>0</xdr:rowOff>
    </xdr:from>
    <xdr:to>
      <xdr:col>26</xdr:col>
      <xdr:colOff>517832</xdr:colOff>
      <xdr:row>66</xdr:row>
      <xdr:rowOff>107065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4"/>
  <sheetViews>
    <sheetView tabSelected="1" topLeftCell="I30" zoomScale="93" workbookViewId="0">
      <selection activeCell="S35" sqref="S35"/>
    </sheetView>
  </sheetViews>
  <sheetFormatPr baseColWidth="10" defaultColWidth="8.83203125" defaultRowHeight="13" x14ac:dyDescent="0.15"/>
  <sheetData>
    <row r="3" spans="2:8" x14ac:dyDescent="0.15">
      <c r="F3" t="s">
        <v>0</v>
      </c>
    </row>
    <row r="4" spans="2:8" x14ac:dyDescent="0.15">
      <c r="B4" s="1"/>
      <c r="C4" s="2"/>
      <c r="D4" s="3"/>
      <c r="G4" s="2"/>
      <c r="H4" s="3"/>
    </row>
    <row r="5" spans="2:8" x14ac:dyDescent="0.15">
      <c r="B5" s="4"/>
      <c r="D5" s="5"/>
      <c r="E5" s="1" t="s">
        <v>1</v>
      </c>
      <c r="F5" s="4" t="s">
        <v>2</v>
      </c>
      <c r="G5" t="s">
        <v>3</v>
      </c>
      <c r="H5" s="5" t="s">
        <v>4</v>
      </c>
    </row>
    <row r="6" spans="2:8" x14ac:dyDescent="0.15">
      <c r="B6" s="4"/>
      <c r="D6" s="5"/>
      <c r="F6" s="4">
        <v>10</v>
      </c>
      <c r="G6">
        <v>976.2</v>
      </c>
      <c r="H6" s="5">
        <v>1.02</v>
      </c>
    </row>
    <row r="7" spans="2:8" x14ac:dyDescent="0.15">
      <c r="B7" s="4"/>
      <c r="D7" s="5"/>
      <c r="F7" s="4">
        <v>100</v>
      </c>
      <c r="G7">
        <v>1043.31</v>
      </c>
      <c r="H7" s="5">
        <v>0.96</v>
      </c>
    </row>
    <row r="8" spans="2:8" x14ac:dyDescent="0.15">
      <c r="B8" s="4"/>
      <c r="D8" s="5"/>
      <c r="F8" s="4">
        <v>1000</v>
      </c>
      <c r="G8">
        <v>930.96</v>
      </c>
      <c r="H8" s="5">
        <v>1.07</v>
      </c>
    </row>
    <row r="9" spans="2:8" x14ac:dyDescent="0.15">
      <c r="B9" s="4"/>
      <c r="D9" s="5"/>
      <c r="F9" s="4">
        <v>10000</v>
      </c>
      <c r="G9">
        <v>953.38</v>
      </c>
      <c r="H9" s="5">
        <v>1.05</v>
      </c>
    </row>
    <row r="10" spans="2:8" x14ac:dyDescent="0.15">
      <c r="B10" s="4"/>
      <c r="D10" s="5"/>
      <c r="F10" s="4"/>
      <c r="H10" s="5"/>
    </row>
    <row r="11" spans="2:8" x14ac:dyDescent="0.15">
      <c r="B11" s="4"/>
      <c r="D11" s="5"/>
      <c r="H11" s="5"/>
    </row>
    <row r="12" spans="2:8" x14ac:dyDescent="0.15">
      <c r="B12" s="4"/>
      <c r="D12" s="5"/>
      <c r="E12" s="4" t="s">
        <v>5</v>
      </c>
      <c r="F12" s="4" t="s">
        <v>2</v>
      </c>
      <c r="G12" t="s">
        <v>3</v>
      </c>
      <c r="H12" s="5" t="s">
        <v>4</v>
      </c>
    </row>
    <row r="13" spans="2:8" x14ac:dyDescent="0.15">
      <c r="B13" s="4"/>
      <c r="D13" s="5"/>
      <c r="F13" s="4">
        <v>10</v>
      </c>
      <c r="G13">
        <f>SUM(839.97,755.44,846.95,936.01)</f>
        <v>3378.37</v>
      </c>
      <c r="H13" s="5">
        <f>AVERAGE(1.19,1.32,1.18,1.07)</f>
        <v>1.19</v>
      </c>
    </row>
    <row r="14" spans="2:8" x14ac:dyDescent="0.15">
      <c r="B14" s="4"/>
      <c r="D14" s="5"/>
      <c r="F14" s="4">
        <v>100</v>
      </c>
      <c r="G14">
        <f>SUM(885.98,920.73,827.67,943.51)</f>
        <v>3577.8900000000003</v>
      </c>
      <c r="H14" s="5">
        <f>AVERAGE(1.13,1.09,1.21,1.06)</f>
        <v>1.1225000000000001</v>
      </c>
    </row>
    <row r="15" spans="2:8" x14ac:dyDescent="0.15">
      <c r="B15" s="4"/>
      <c r="D15" s="5"/>
      <c r="F15" s="4">
        <v>1000</v>
      </c>
      <c r="G15">
        <f>SUM(936.8,839.95,867.84,947.68)</f>
        <v>3592.27</v>
      </c>
      <c r="H15" s="5">
        <f>AVERAGE(1.07, 1.19, 1.15, 1.06)</f>
        <v>1.1174999999999999</v>
      </c>
    </row>
    <row r="16" spans="2:8" x14ac:dyDescent="0.15">
      <c r="B16" s="4"/>
      <c r="D16" s="5"/>
      <c r="F16" s="4">
        <v>10000</v>
      </c>
      <c r="G16">
        <f>SUM(987.14,822.23,836.05,921.32)</f>
        <v>3566.7400000000002</v>
      </c>
      <c r="H16" s="5">
        <f>AVERAGE(1.01,1.22,1.2,1.09)</f>
        <v>1.1299999999999999</v>
      </c>
    </row>
    <row r="17" spans="2:8" x14ac:dyDescent="0.15">
      <c r="B17" s="4"/>
      <c r="D17" s="5"/>
      <c r="F17" s="4"/>
      <c r="H17" s="5"/>
    </row>
    <row r="18" spans="2:8" x14ac:dyDescent="0.15">
      <c r="B18" s="4"/>
      <c r="D18" s="5"/>
      <c r="H18" s="5"/>
    </row>
    <row r="19" spans="2:8" x14ac:dyDescent="0.15">
      <c r="B19" s="4"/>
      <c r="D19" s="5"/>
      <c r="E19" s="4" t="s">
        <v>6</v>
      </c>
      <c r="F19" s="4" t="s">
        <v>2</v>
      </c>
      <c r="G19" t="s">
        <v>3</v>
      </c>
      <c r="H19" s="5" t="s">
        <v>4</v>
      </c>
    </row>
    <row r="20" spans="2:8" x14ac:dyDescent="0.15">
      <c r="B20" s="4"/>
      <c r="D20" s="5"/>
      <c r="F20" s="4">
        <v>10</v>
      </c>
      <c r="G20">
        <f>SUM(1644.7,1487.74,1673.82,1656.96)</f>
        <v>6463.22</v>
      </c>
      <c r="H20" s="5">
        <f>AVERAGE(1.22,1.34,1.2,1.21)</f>
        <v>1.2424999999999999</v>
      </c>
    </row>
    <row r="21" spans="2:8" x14ac:dyDescent="0.15">
      <c r="B21" s="4"/>
      <c r="D21" s="5"/>
      <c r="F21" s="4">
        <v>100</v>
      </c>
      <c r="G21">
        <f>SUM(1742.17,1542.94,1629.3,1722.57)</f>
        <v>6636.98</v>
      </c>
      <c r="H21" s="5">
        <f>AVERAGE(1.15,1.3,1.23,1.16)</f>
        <v>1.21</v>
      </c>
    </row>
    <row r="22" spans="2:8" x14ac:dyDescent="0.15">
      <c r="B22" s="4"/>
      <c r="D22" s="5"/>
      <c r="F22" s="4">
        <v>1000</v>
      </c>
      <c r="G22">
        <f>SUM(1875.36,1481,1650.12,1685.29)</f>
        <v>6691.7699999999995</v>
      </c>
      <c r="H22" s="5">
        <f>AVERAGE(1.07,1.35,1.21,1.19)</f>
        <v>1.2050000000000001</v>
      </c>
    </row>
    <row r="23" spans="2:8" x14ac:dyDescent="0.15">
      <c r="B23" s="4"/>
      <c r="D23" s="5"/>
      <c r="F23" s="4">
        <v>10000</v>
      </c>
      <c r="G23">
        <f>SUM(1744.66,1345.5,1547.28,1623.56)</f>
        <v>6261</v>
      </c>
      <c r="H23" s="5">
        <f>AVERAGE(1.15,1.49,1.29,1.23)</f>
        <v>1.29</v>
      </c>
    </row>
    <row r="24" spans="2:8" x14ac:dyDescent="0.15">
      <c r="B24" s="4"/>
      <c r="D24" s="5"/>
      <c r="F24" s="4"/>
      <c r="H24" s="5"/>
    </row>
    <row r="25" spans="2:8" x14ac:dyDescent="0.15">
      <c r="B25" s="4"/>
      <c r="D25" s="5"/>
      <c r="H25" s="5"/>
    </row>
    <row r="26" spans="2:8" x14ac:dyDescent="0.15">
      <c r="B26" s="4"/>
      <c r="D26" s="5"/>
      <c r="E26" s="4" t="s">
        <v>7</v>
      </c>
      <c r="F26" s="4" t="s">
        <v>2</v>
      </c>
      <c r="G26" t="s">
        <v>3</v>
      </c>
      <c r="H26" s="5" t="s">
        <v>4</v>
      </c>
    </row>
    <row r="27" spans="2:8" x14ac:dyDescent="0.15">
      <c r="B27" s="4"/>
      <c r="D27" s="5"/>
      <c r="F27" s="4">
        <v>10</v>
      </c>
      <c r="G27">
        <f>SUM(3679.08,3830.77,2123.21,3927.56)</f>
        <v>13560.62</v>
      </c>
      <c r="H27" s="5">
        <f>AVERAGE(2.17,3.77,2.09,2.04)</f>
        <v>2.5175000000000001</v>
      </c>
    </row>
    <row r="28" spans="2:8" x14ac:dyDescent="0.15">
      <c r="B28" s="4"/>
      <c r="D28" s="5"/>
      <c r="F28" s="4">
        <v>100</v>
      </c>
      <c r="G28">
        <f>SUM(3382.87,3535.77,3517.72,2085.18)</f>
        <v>12521.539999999999</v>
      </c>
      <c r="H28" s="5">
        <f>AVERAGE(2.37,3.84,2.26,2.27)</f>
        <v>2.6849999999999996</v>
      </c>
    </row>
    <row r="29" spans="2:8" x14ac:dyDescent="0.15">
      <c r="B29" s="4"/>
      <c r="D29" s="5"/>
      <c r="F29" s="4">
        <v>1000</v>
      </c>
      <c r="G29">
        <f>SUM(3401.02,3395.68,3563.69,1893.09)</f>
        <v>12253.48</v>
      </c>
      <c r="H29" s="5">
        <f>AVERAGE(2.29,4.23,2.36,2.31)</f>
        <v>2.7975000000000003</v>
      </c>
    </row>
    <row r="30" spans="2:8" x14ac:dyDescent="0.15">
      <c r="B30" s="6"/>
      <c r="C30" s="7"/>
      <c r="D30" s="8"/>
      <c r="F30" s="6">
        <v>10000</v>
      </c>
      <c r="G30" s="7">
        <f>SUM(3283.93,1913.26,3352.08,3287.9)</f>
        <v>11837.17</v>
      </c>
      <c r="H30" s="8">
        <f>AVERAGE(2.44,4.18,2.39,2.43)</f>
        <v>2.86</v>
      </c>
    </row>
    <row r="32" spans="2:8" x14ac:dyDescent="0.15">
      <c r="E32" s="4" t="s">
        <v>8</v>
      </c>
      <c r="F32" s="4" t="s">
        <v>2</v>
      </c>
      <c r="G32" t="s">
        <v>3</v>
      </c>
      <c r="H32" s="5" t="s">
        <v>4</v>
      </c>
    </row>
    <row r="33" spans="5:8" x14ac:dyDescent="0.15">
      <c r="F33" s="4">
        <v>10</v>
      </c>
      <c r="G33">
        <f>SUM(4105.49,4265.44,4563,4138.69)</f>
        <v>17072.62</v>
      </c>
      <c r="H33" s="5">
        <f>AVERAGE(3.9,3.75,3.51,3.87)</f>
        <v>3.7575000000000003</v>
      </c>
    </row>
    <row r="34" spans="5:8" x14ac:dyDescent="0.15">
      <c r="F34" s="4">
        <v>100</v>
      </c>
      <c r="G34" s="9">
        <f>SUM(3396.97,3751.89,4492.37,4617.29)</f>
        <v>16258.52</v>
      </c>
      <c r="H34" s="5">
        <f>AVERAGE(4.71,4.26,3.56,3.47)</f>
        <v>4</v>
      </c>
    </row>
    <row r="35" spans="5:8" x14ac:dyDescent="0.15">
      <c r="F35" s="4">
        <v>1000</v>
      </c>
      <c r="G35">
        <f>SUM(3817.21,4130.61,4856.01,4666.35)</f>
        <v>17470.18</v>
      </c>
      <c r="H35" s="5">
        <f>AVERAGE(4.19,3.87,3.3,3.43)</f>
        <v>3.6974999999999998</v>
      </c>
    </row>
    <row r="36" spans="5:8" x14ac:dyDescent="0.15">
      <c r="F36" s="6">
        <v>10000</v>
      </c>
      <c r="G36" s="7">
        <f>SUM(3824.99,3870.6,4838.57,4476.49)</f>
        <v>17010.650000000001</v>
      </c>
      <c r="H36" s="8">
        <f>AVERAGE(4.18,4.13,3.31,3.57)</f>
        <v>3.7974999999999999</v>
      </c>
    </row>
    <row r="38" spans="5:8" x14ac:dyDescent="0.15">
      <c r="E38" s="4" t="s">
        <v>9</v>
      </c>
      <c r="F38" s="4" t="s">
        <v>2</v>
      </c>
      <c r="G38" t="s">
        <v>3</v>
      </c>
      <c r="H38" s="5" t="s">
        <v>4</v>
      </c>
    </row>
    <row r="39" spans="5:8" x14ac:dyDescent="0.15">
      <c r="F39" s="4">
        <v>10</v>
      </c>
      <c r="H39" s="5"/>
    </row>
    <row r="40" spans="5:8" x14ac:dyDescent="0.15">
      <c r="F40" s="4">
        <v>100</v>
      </c>
      <c r="G40" s="9"/>
      <c r="H40" s="5"/>
    </row>
    <row r="41" spans="5:8" x14ac:dyDescent="0.15">
      <c r="F41" s="4">
        <v>1000</v>
      </c>
      <c r="G41">
        <f>SUM(3859.21,3314.65,5357.13,4743.39)</f>
        <v>17274.38</v>
      </c>
      <c r="H41" s="5">
        <f>AVERAGE(8.29,9.65,5.97,6.75)</f>
        <v>7.6649999999999991</v>
      </c>
    </row>
    <row r="42" spans="5:8" x14ac:dyDescent="0.15">
      <c r="F42" s="6">
        <v>10000</v>
      </c>
      <c r="G42" s="7"/>
      <c r="H42" s="8"/>
    </row>
    <row r="44" spans="5:8" x14ac:dyDescent="0.15">
      <c r="E44" s="4" t="s">
        <v>10</v>
      </c>
      <c r="F44" s="4" t="s">
        <v>2</v>
      </c>
      <c r="G44" t="s">
        <v>3</v>
      </c>
      <c r="H44" s="5" t="s">
        <v>4</v>
      </c>
    </row>
    <row r="45" spans="5:8" x14ac:dyDescent="0.15">
      <c r="F45" s="4">
        <v>10</v>
      </c>
      <c r="G45">
        <f>SUM(4732.11,4076.81,4064.41,2574.32)</f>
        <v>15447.65</v>
      </c>
      <c r="H45" s="5">
        <f>AVERAGE(13.53,15.7,15.75,24.86)</f>
        <v>17.46</v>
      </c>
    </row>
    <row r="46" spans="5:8" x14ac:dyDescent="0.15">
      <c r="F46" s="4">
        <v>100</v>
      </c>
      <c r="G46" s="9">
        <f>SUM(5396.27,4101.42,3910.24,2724.43)</f>
        <v>16132.36</v>
      </c>
      <c r="H46" s="5">
        <f>AVERAGE(11.86,15.6,16.37,23.49)</f>
        <v>16.829999999999998</v>
      </c>
    </row>
    <row r="47" spans="5:8" x14ac:dyDescent="0.15">
      <c r="F47" s="4">
        <v>1000</v>
      </c>
      <c r="G47">
        <f>SUM(4880.95,3995.41,3878.33,2431.06)</f>
        <v>15185.75</v>
      </c>
      <c r="H47" s="5">
        <f>AVERAGE(11.88,16.05,16.57,23.79)</f>
        <v>17.072499999999998</v>
      </c>
    </row>
    <row r="48" spans="5:8" x14ac:dyDescent="0.15">
      <c r="F48" s="6">
        <v>10000</v>
      </c>
      <c r="G48" s="7">
        <f>SUM(4880.95,3995.41,3878.33,2431.06)</f>
        <v>15185.75</v>
      </c>
      <c r="H48" s="8">
        <f>AVERAGE(13.11,16.02,16.5,26.33)</f>
        <v>17.989999999999998</v>
      </c>
    </row>
    <row r="50" spans="5:8" x14ac:dyDescent="0.15">
      <c r="E50" s="4" t="s">
        <v>11</v>
      </c>
      <c r="F50" s="4" t="s">
        <v>2</v>
      </c>
      <c r="G50" t="s">
        <v>3</v>
      </c>
      <c r="H50" s="5" t="s">
        <v>4</v>
      </c>
    </row>
    <row r="51" spans="5:8" x14ac:dyDescent="0.15">
      <c r="F51" s="4">
        <v>10</v>
      </c>
      <c r="G51">
        <f>SUM(4801.4,3894.64,3732.78,2472.48)</f>
        <v>14901.3</v>
      </c>
      <c r="H51" s="5">
        <f>AVERAGE(26.66,32.87,34.29,51.77)</f>
        <v>36.397500000000001</v>
      </c>
    </row>
    <row r="52" spans="5:8" x14ac:dyDescent="0.15">
      <c r="F52" s="4">
        <v>100</v>
      </c>
      <c r="G52" s="9">
        <f>SUM(3816.97,3678.85,2573.55,5130.13)</f>
        <v>15199.5</v>
      </c>
      <c r="H52" s="5">
        <f>AVERAGE(24.95,33.53,34.79,49.74)</f>
        <v>35.752500000000005</v>
      </c>
    </row>
    <row r="53" spans="5:8" x14ac:dyDescent="0.15">
      <c r="F53" s="4">
        <v>1000</v>
      </c>
      <c r="G53">
        <f>SUM(4893.53,3845.76,3805.58,2647.64)</f>
        <v>15192.51</v>
      </c>
      <c r="H53" s="5">
        <f>AVERAGE(26.16,33.28,33.64,48.35)</f>
        <v>35.357500000000002</v>
      </c>
    </row>
    <row r="54" spans="5:8" x14ac:dyDescent="0.15">
      <c r="F54" s="6">
        <v>10000</v>
      </c>
      <c r="G54" s="7">
        <f>SUM(5362.34,3738.29,3671.45,2596.45)</f>
        <v>15368.530000000002</v>
      </c>
      <c r="H54" s="8">
        <f>AVERAGE(23.87,34.24,34.86,49.3)</f>
        <v>35.567499999999995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2018-02-18T18:45:14Z</dcterms:created>
  <dcterms:modified xsi:type="dcterms:W3CDTF">2018-02-20T03:31:28Z</dcterms:modified>
  <dc:language>en-US</dc:language>
</cp:coreProperties>
</file>