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ShareLaTeX\PhD Dissertation\chapters\datasets\tables\goat_orientation\"/>
    </mc:Choice>
  </mc:AlternateContent>
  <xr:revisionPtr revIDLastSave="0" documentId="13_ncr:1_{C982AF18-75CC-46F0-8F1A-D0056767B79F}" xr6:coauthVersionLast="45" xr6:coauthVersionMax="45" xr10:uidLastSave="{00000000-0000-0000-0000-000000000000}"/>
  <bookViews>
    <workbookView xWindow="-120" yWindow="-120" windowWidth="38640" windowHeight="21240" xr2:uid="{BB1BE4C5-29AC-4CB8-A9F4-6C970A99661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0" i="1" l="1"/>
  <c r="H35" i="1"/>
  <c r="H31" i="1"/>
  <c r="H29" i="1"/>
  <c r="H36" i="1" s="1"/>
  <c r="D34" i="1"/>
  <c r="D31" i="1"/>
  <c r="B34" i="1"/>
  <c r="B32" i="1"/>
  <c r="B30" i="1"/>
  <c r="E21" i="1"/>
  <c r="H17" i="1"/>
  <c r="H34" i="1" s="1"/>
  <c r="H18" i="1"/>
  <c r="F34" i="1" s="1"/>
  <c r="H19" i="1"/>
  <c r="H20" i="1"/>
  <c r="J34" i="1" s="1"/>
  <c r="H16" i="1"/>
  <c r="H21" i="1" s="1"/>
  <c r="G16" i="1"/>
  <c r="G21" i="1" s="1"/>
  <c r="G17" i="1"/>
  <c r="H32" i="1" s="1"/>
  <c r="G18" i="1"/>
  <c r="F32" i="1" s="1"/>
  <c r="G19" i="1"/>
  <c r="D32" i="1" s="1"/>
  <c r="G20" i="1"/>
  <c r="J32" i="1" s="1"/>
  <c r="G15" i="1"/>
  <c r="F16" i="1"/>
  <c r="B31" i="1" s="1"/>
  <c r="F17" i="1"/>
  <c r="F18" i="1"/>
  <c r="F31" i="1" s="1"/>
  <c r="F19" i="1"/>
  <c r="F20" i="1"/>
  <c r="J31" i="1" s="1"/>
  <c r="F15" i="1"/>
  <c r="D17" i="1"/>
  <c r="H33" i="1" s="1"/>
  <c r="D18" i="1"/>
  <c r="F33" i="1" s="1"/>
  <c r="D19" i="1"/>
  <c r="D33" i="1" s="1"/>
  <c r="D20" i="1"/>
  <c r="J33" i="1" s="1"/>
  <c r="D16" i="1"/>
  <c r="D21" i="1" s="1"/>
  <c r="C17" i="1"/>
  <c r="C18" i="1"/>
  <c r="F29" i="1" s="1"/>
  <c r="C19" i="1"/>
  <c r="D29" i="1" s="1"/>
  <c r="C20" i="1"/>
  <c r="J29" i="1" s="1"/>
  <c r="C16" i="1"/>
  <c r="B29" i="1" s="1"/>
  <c r="B16" i="1"/>
  <c r="B35" i="1" s="1"/>
  <c r="E16" i="1"/>
  <c r="B17" i="1"/>
  <c r="E17" i="1"/>
  <c r="H30" i="1" s="1"/>
  <c r="B18" i="1"/>
  <c r="I18" i="1" s="1"/>
  <c r="E18" i="1"/>
  <c r="F30" i="1" s="1"/>
  <c r="B19" i="1"/>
  <c r="I19" i="1" s="1"/>
  <c r="E19" i="1"/>
  <c r="D30" i="1" s="1"/>
  <c r="B20" i="1"/>
  <c r="J35" i="1" s="1"/>
  <c r="E20" i="1"/>
  <c r="D15" i="1"/>
  <c r="E15" i="1"/>
  <c r="B15" i="1"/>
  <c r="K35" i="1" l="1"/>
  <c r="K34" i="1"/>
  <c r="I31" i="1"/>
  <c r="I29" i="1"/>
  <c r="I34" i="1"/>
  <c r="F36" i="1"/>
  <c r="G31" i="1" s="1"/>
  <c r="G33" i="1"/>
  <c r="J36" i="1"/>
  <c r="K29" i="1" s="1"/>
  <c r="I33" i="1"/>
  <c r="K32" i="1"/>
  <c r="G30" i="1"/>
  <c r="K31" i="1"/>
  <c r="G32" i="1"/>
  <c r="I35" i="1"/>
  <c r="I30" i="1"/>
  <c r="I32" i="1"/>
  <c r="K30" i="1"/>
  <c r="C21" i="1"/>
  <c r="I16" i="1"/>
  <c r="B33" i="1"/>
  <c r="F35" i="1"/>
  <c r="B21" i="1"/>
  <c r="D35" i="1"/>
  <c r="I20" i="1"/>
  <c r="F21" i="1"/>
  <c r="I17" i="1"/>
  <c r="S7" i="1"/>
  <c r="C8" i="1" s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9" i="1"/>
  <c r="I21" i="1" l="1"/>
  <c r="K33" i="1"/>
  <c r="B36" i="1"/>
  <c r="F22" i="1"/>
  <c r="G34" i="1"/>
  <c r="G29" i="1"/>
  <c r="G35" i="1"/>
  <c r="D36" i="1"/>
  <c r="B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E30" i="1" l="1"/>
  <c r="E34" i="1"/>
  <c r="E29" i="1"/>
  <c r="E32" i="1"/>
  <c r="E33" i="1"/>
  <c r="E31" i="1"/>
  <c r="C30" i="1"/>
  <c r="C32" i="1"/>
  <c r="C34" i="1"/>
  <c r="C35" i="1"/>
  <c r="C31" i="1"/>
  <c r="C29" i="1"/>
  <c r="C33" i="1"/>
  <c r="I22" i="1"/>
  <c r="H22" i="1"/>
  <c r="H23" i="1" s="1"/>
  <c r="E22" i="1"/>
  <c r="D22" i="1"/>
  <c r="G22" i="1"/>
  <c r="E35" i="1"/>
  <c r="B22" i="1"/>
  <c r="C22" i="1"/>
  <c r="F23" i="1" l="1"/>
  <c r="C23" i="1"/>
  <c r="G23" i="1"/>
  <c r="D23" i="1"/>
  <c r="E23" i="1"/>
</calcChain>
</file>

<file path=xl/sharedStrings.xml><?xml version="1.0" encoding="utf-8"?>
<sst xmlns="http://schemas.openxmlformats.org/spreadsheetml/2006/main" count="64" uniqueCount="39">
  <si>
    <t>G1</t>
  </si>
  <si>
    <t>G4</t>
  </si>
  <si>
    <t>G3</t>
  </si>
  <si>
    <t>G2</t>
  </si>
  <si>
    <t>G5</t>
  </si>
  <si>
    <t>total</t>
  </si>
  <si>
    <t>climbing_down</t>
  </si>
  <si>
    <t>climbing_up</t>
  </si>
  <si>
    <t>eating</t>
  </si>
  <si>
    <t>fighting</t>
  </si>
  <si>
    <t>food_fight</t>
  </si>
  <si>
    <t>grazing</t>
  </si>
  <si>
    <t>lying</t>
  </si>
  <si>
    <t>rubbing</t>
  </si>
  <si>
    <t>running</t>
  </si>
  <si>
    <t>scratch_biting</t>
  </si>
  <si>
    <t>shaking</t>
  </si>
  <si>
    <t>standing</t>
  </si>
  <si>
    <t>standing_up</t>
  </si>
  <si>
    <t>trotting</t>
  </si>
  <si>
    <t>walking</t>
  </si>
  <si>
    <t>Name / Activity</t>
  </si>
  <si>
    <t>fraction</t>
  </si>
  <si>
    <t>null</t>
  </si>
  <si>
    <t>fraction of labeled</t>
  </si>
  <si>
    <t>stationary</t>
  </si>
  <si>
    <t>other activities</t>
  </si>
  <si>
    <t>Activity</t>
  </si>
  <si>
    <t>Stationary</t>
  </si>
  <si>
    <t>Walking</t>
  </si>
  <si>
    <t>Trotting</t>
  </si>
  <si>
    <t>Running</t>
  </si>
  <si>
    <t>Eating</t>
  </si>
  <si>
    <t>Other activities</t>
  </si>
  <si>
    <t>Null</t>
  </si>
  <si>
    <t>Total</t>
  </si>
  <si>
    <t>samples</t>
  </si>
  <si>
    <t>Name</t>
  </si>
  <si>
    <t>breast_feeding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</si>
</sst>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10" fontId="0" fillId="0" borderId="2" xfId="0" applyNumberFormat="1" applyBorder="1"/>
    <xf numFmtId="0" fontId="1" fillId="0" borderId="0" xfId="0" applyFont="1" applyBorder="1"/>
    <xf numFmtId="10" fontId="0" fillId="0" borderId="0" xfId="0" applyNumberFormat="1" applyBorder="1"/>
    <xf numFmtId="0" fontId="1" fillId="0" borderId="2" xfId="0" applyFont="1" applyFill="1" applyBorder="1"/>
    <xf numFmtId="10" fontId="0" fillId="0" borderId="0" xfId="0" applyNumberFormat="1"/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164" fontId="1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96A3-B3D8-46E5-8CAA-D77E7E430DEB}">
  <dimension ref="A1:S36"/>
  <sheetViews>
    <sheetView tabSelected="1" workbookViewId="0">
      <selection activeCell="O17" sqref="O17"/>
    </sheetView>
  </sheetViews>
  <sheetFormatPr defaultRowHeight="15" x14ac:dyDescent="0.25"/>
  <cols>
    <col min="1" max="1" width="17.5703125" bestFit="1" customWidth="1"/>
    <col min="2" max="2" width="10.85546875" customWidth="1"/>
    <col min="3" max="3" width="8.5703125" customWidth="1"/>
    <col min="4" max="4" width="8" bestFit="1" customWidth="1"/>
    <col min="5" max="6" width="7.42578125" bestFit="1" customWidth="1"/>
    <col min="7" max="7" width="7.85546875" bestFit="1" customWidth="1"/>
    <col min="8" max="8" width="14.5703125" bestFit="1" customWidth="1"/>
    <col min="9" max="9" width="8.140625" bestFit="1" customWidth="1"/>
    <col min="10" max="10" width="13.42578125" bestFit="1" customWidth="1"/>
    <col min="11" max="11" width="13.5703125" bestFit="1" customWidth="1"/>
    <col min="12" max="12" width="11.85546875" bestFit="1" customWidth="1"/>
    <col min="13" max="14" width="7.85546875" bestFit="1" customWidth="1"/>
    <col min="15" max="15" width="11.85546875" bestFit="1" customWidth="1"/>
    <col min="16" max="16" width="14.7109375" bestFit="1" customWidth="1"/>
    <col min="17" max="17" width="7.7109375" bestFit="1" customWidth="1"/>
    <col min="18" max="18" width="8.140625" bestFit="1" customWidth="1"/>
    <col min="19" max="32" width="8.5703125" customWidth="1"/>
  </cols>
  <sheetData>
    <row r="1" spans="1:19" s="1" customFormat="1" x14ac:dyDescent="0.25">
      <c r="A1" s="2" t="s">
        <v>21</v>
      </c>
      <c r="B1" s="2" t="s">
        <v>23</v>
      </c>
      <c r="C1" s="2" t="s">
        <v>17</v>
      </c>
      <c r="D1" s="2" t="s">
        <v>8</v>
      </c>
      <c r="E1" s="2" t="s">
        <v>20</v>
      </c>
      <c r="F1" s="2" t="s">
        <v>11</v>
      </c>
      <c r="G1" s="2" t="s">
        <v>12</v>
      </c>
      <c r="H1" s="2" t="s">
        <v>19</v>
      </c>
      <c r="I1" s="2" t="s">
        <v>10</v>
      </c>
      <c r="J1" s="2" t="s">
        <v>14</v>
      </c>
      <c r="K1" s="2" t="s">
        <v>15</v>
      </c>
      <c r="L1" s="2" t="s">
        <v>38</v>
      </c>
      <c r="M1" s="2" t="s">
        <v>18</v>
      </c>
      <c r="N1" s="2" t="s">
        <v>13</v>
      </c>
      <c r="O1" s="2" t="s">
        <v>9</v>
      </c>
      <c r="P1" s="2" t="s">
        <v>7</v>
      </c>
      <c r="Q1" s="2" t="s">
        <v>6</v>
      </c>
      <c r="R1" s="2" t="s">
        <v>16</v>
      </c>
      <c r="S1" s="2" t="s">
        <v>5</v>
      </c>
    </row>
    <row r="2" spans="1:19" x14ac:dyDescent="0.25">
      <c r="A2" t="s">
        <v>0</v>
      </c>
      <c r="B2">
        <v>31110</v>
      </c>
      <c r="C2">
        <v>55300</v>
      </c>
      <c r="D2">
        <v>33965</v>
      </c>
      <c r="E2">
        <v>26434</v>
      </c>
      <c r="F2">
        <v>42690</v>
      </c>
      <c r="G2">
        <v>1284</v>
      </c>
      <c r="H2">
        <v>594</v>
      </c>
      <c r="I2">
        <v>2420</v>
      </c>
      <c r="J2">
        <v>510</v>
      </c>
      <c r="K2">
        <v>1177</v>
      </c>
      <c r="L2">
        <v>809</v>
      </c>
      <c r="M2">
        <v>149</v>
      </c>
      <c r="N2">
        <v>798</v>
      </c>
      <c r="O2">
        <v>522</v>
      </c>
      <c r="P2">
        <v>195</v>
      </c>
      <c r="Q2">
        <v>176</v>
      </c>
      <c r="R2">
        <v>174</v>
      </c>
      <c r="S2">
        <v>167197</v>
      </c>
    </row>
    <row r="3" spans="1:19" x14ac:dyDescent="0.25">
      <c r="A3" t="s">
        <v>1</v>
      </c>
      <c r="B3">
        <v>53297</v>
      </c>
      <c r="C3">
        <v>62524</v>
      </c>
      <c r="D3">
        <v>22572</v>
      </c>
      <c r="E3">
        <v>25943</v>
      </c>
      <c r="F3">
        <v>138</v>
      </c>
      <c r="G3">
        <v>648</v>
      </c>
      <c r="H3">
        <v>2674</v>
      </c>
      <c r="J3">
        <v>2720</v>
      </c>
      <c r="K3">
        <v>400</v>
      </c>
      <c r="M3">
        <v>603</v>
      </c>
      <c r="O3">
        <v>28</v>
      </c>
      <c r="P3">
        <v>48</v>
      </c>
      <c r="Q3">
        <v>40</v>
      </c>
      <c r="R3">
        <v>69</v>
      </c>
      <c r="S3">
        <v>118407</v>
      </c>
    </row>
    <row r="4" spans="1:19" x14ac:dyDescent="0.25">
      <c r="A4" t="s">
        <v>2</v>
      </c>
      <c r="B4">
        <v>11161</v>
      </c>
      <c r="C4">
        <v>35117</v>
      </c>
      <c r="D4">
        <v>34825</v>
      </c>
      <c r="E4">
        <v>13581</v>
      </c>
      <c r="F4">
        <v>11394</v>
      </c>
      <c r="G4">
        <v>5568</v>
      </c>
      <c r="H4">
        <v>710</v>
      </c>
      <c r="I4">
        <v>1733</v>
      </c>
      <c r="J4">
        <v>316</v>
      </c>
      <c r="K4">
        <v>709</v>
      </c>
      <c r="L4">
        <v>150</v>
      </c>
      <c r="M4">
        <v>6</v>
      </c>
      <c r="N4">
        <v>114</v>
      </c>
      <c r="O4">
        <v>148</v>
      </c>
      <c r="P4">
        <v>37</v>
      </c>
      <c r="Q4">
        <v>93</v>
      </c>
      <c r="R4">
        <v>26</v>
      </c>
      <c r="S4">
        <v>104527</v>
      </c>
    </row>
    <row r="5" spans="1:19" x14ac:dyDescent="0.25">
      <c r="A5" t="s">
        <v>3</v>
      </c>
      <c r="B5">
        <v>19313</v>
      </c>
      <c r="C5">
        <v>18420</v>
      </c>
      <c r="D5">
        <v>17202</v>
      </c>
      <c r="E5">
        <v>18703</v>
      </c>
      <c r="F5">
        <v>21101</v>
      </c>
      <c r="G5">
        <v>396</v>
      </c>
      <c r="H5">
        <v>941</v>
      </c>
      <c r="I5">
        <v>2004</v>
      </c>
      <c r="J5">
        <v>298</v>
      </c>
      <c r="K5">
        <v>862</v>
      </c>
      <c r="L5">
        <v>396</v>
      </c>
      <c r="M5">
        <v>373</v>
      </c>
      <c r="O5">
        <v>6</v>
      </c>
      <c r="P5">
        <v>12</v>
      </c>
      <c r="Q5">
        <v>31</v>
      </c>
      <c r="R5">
        <v>106</v>
      </c>
      <c r="S5">
        <v>80851</v>
      </c>
    </row>
    <row r="6" spans="1:19" x14ac:dyDescent="0.25">
      <c r="A6" t="s">
        <v>4</v>
      </c>
      <c r="B6">
        <v>1455</v>
      </c>
      <c r="C6">
        <v>19194</v>
      </c>
      <c r="E6">
        <v>6090</v>
      </c>
      <c r="F6">
        <v>912</v>
      </c>
      <c r="H6">
        <v>870</v>
      </c>
      <c r="J6">
        <v>690</v>
      </c>
      <c r="K6">
        <v>12</v>
      </c>
      <c r="O6">
        <v>36</v>
      </c>
      <c r="P6">
        <v>132</v>
      </c>
      <c r="Q6">
        <v>42</v>
      </c>
      <c r="S6">
        <v>27978</v>
      </c>
    </row>
    <row r="7" spans="1:19" x14ac:dyDescent="0.25">
      <c r="A7" s="1" t="s">
        <v>5</v>
      </c>
      <c r="B7" s="1">
        <v>116336</v>
      </c>
      <c r="C7" s="1">
        <v>190555</v>
      </c>
      <c r="D7" s="1">
        <v>108564</v>
      </c>
      <c r="E7" s="1">
        <v>90751</v>
      </c>
      <c r="F7" s="1">
        <v>76235</v>
      </c>
      <c r="G7" s="1">
        <v>7896</v>
      </c>
      <c r="H7" s="1">
        <v>5789</v>
      </c>
      <c r="I7" s="1">
        <v>6157</v>
      </c>
      <c r="J7" s="1">
        <v>4534</v>
      </c>
      <c r="K7" s="1">
        <v>3160</v>
      </c>
      <c r="L7" s="1">
        <v>1355</v>
      </c>
      <c r="M7" s="1">
        <v>1131</v>
      </c>
      <c r="N7" s="1">
        <v>912</v>
      </c>
      <c r="O7" s="1">
        <v>740</v>
      </c>
      <c r="P7" s="1">
        <v>424</v>
      </c>
      <c r="Q7" s="1">
        <v>382</v>
      </c>
      <c r="R7" s="1">
        <v>375</v>
      </c>
      <c r="S7" s="1">
        <f>SUM(B7:R7)</f>
        <v>615296</v>
      </c>
    </row>
    <row r="8" spans="1:19" x14ac:dyDescent="0.25">
      <c r="A8" s="5" t="s">
        <v>22</v>
      </c>
      <c r="B8" s="6">
        <f t="shared" ref="B8:S8" si="0">B7/$S$7</f>
        <v>0.18907322654462241</v>
      </c>
      <c r="C8" s="6">
        <f t="shared" si="0"/>
        <v>0.309696471291866</v>
      </c>
      <c r="D8" s="6">
        <f t="shared" si="0"/>
        <v>0.17644190763469939</v>
      </c>
      <c r="E8" s="6">
        <f t="shared" si="0"/>
        <v>0.14749161379238609</v>
      </c>
      <c r="F8" s="6">
        <f t="shared" si="0"/>
        <v>0.12389971655918453</v>
      </c>
      <c r="G8" s="6">
        <f t="shared" si="0"/>
        <v>1.2832847930101934E-2</v>
      </c>
      <c r="H8" s="6">
        <f t="shared" si="0"/>
        <v>9.4084798210942368E-3</v>
      </c>
      <c r="I8" s="6">
        <f t="shared" si="0"/>
        <v>1.0006565945496152E-2</v>
      </c>
      <c r="J8" s="6">
        <f t="shared" si="0"/>
        <v>7.3688111087996675E-3</v>
      </c>
      <c r="K8" s="6">
        <f t="shared" si="0"/>
        <v>5.1357395464946953E-3</v>
      </c>
      <c r="L8" s="6">
        <f t="shared" si="0"/>
        <v>2.2021921156646558E-3</v>
      </c>
      <c r="M8" s="6">
        <f t="shared" si="0"/>
        <v>1.8381396921156646E-3</v>
      </c>
      <c r="N8" s="6">
        <f t="shared" si="0"/>
        <v>1.4822134387351778E-3</v>
      </c>
      <c r="O8" s="6">
        <f t="shared" si="0"/>
        <v>1.2026731849386311E-3</v>
      </c>
      <c r="P8" s="6">
        <f t="shared" si="0"/>
        <v>6.8909923028916164E-4</v>
      </c>
      <c r="Q8" s="6">
        <f t="shared" si="0"/>
        <v>6.208394008737258E-4</v>
      </c>
      <c r="R8" s="6">
        <f t="shared" si="0"/>
        <v>6.0946276263781983E-4</v>
      </c>
      <c r="S8" s="6">
        <f t="shared" si="0"/>
        <v>1</v>
      </c>
    </row>
    <row r="9" spans="1:19" x14ac:dyDescent="0.25">
      <c r="A9" s="7" t="s">
        <v>24</v>
      </c>
      <c r="B9" s="3"/>
      <c r="C9" s="4">
        <f>C7/SUM($C$7:$R$7)</f>
        <v>0.38190436107102776</v>
      </c>
      <c r="D9" s="4">
        <f t="shared" ref="D9:R9" si="1">D7/SUM($C$7:$R$7)</f>
        <v>0.21758056758056757</v>
      </c>
      <c r="E9" s="4">
        <f t="shared" si="1"/>
        <v>0.18188031104697772</v>
      </c>
      <c r="F9" s="4">
        <f t="shared" si="1"/>
        <v>0.15278779862113195</v>
      </c>
      <c r="G9" s="4">
        <f t="shared" si="1"/>
        <v>1.5824915824915825E-2</v>
      </c>
      <c r="H9" s="4">
        <f t="shared" si="1"/>
        <v>1.1602132435465769E-2</v>
      </c>
      <c r="I9" s="4">
        <f t="shared" si="1"/>
        <v>1.2339666506333172E-2</v>
      </c>
      <c r="J9" s="4">
        <f t="shared" si="1"/>
        <v>9.0869007535674205E-3</v>
      </c>
      <c r="K9" s="4">
        <f t="shared" si="1"/>
        <v>6.3331729998396665E-3</v>
      </c>
      <c r="L9" s="4">
        <f t="shared" si="1"/>
        <v>2.7156485489818823E-3</v>
      </c>
      <c r="M9" s="4">
        <f t="shared" si="1"/>
        <v>2.2667147667147667E-3</v>
      </c>
      <c r="N9" s="4">
        <f t="shared" si="1"/>
        <v>1.8278018278018277E-3</v>
      </c>
      <c r="O9" s="4">
        <f t="shared" si="1"/>
        <v>1.4830848164181498E-3</v>
      </c>
      <c r="P9" s="4">
        <f t="shared" si="1"/>
        <v>8.4976751643418315E-4</v>
      </c>
      <c r="Q9" s="4">
        <f t="shared" si="1"/>
        <v>7.655924322590989E-4</v>
      </c>
      <c r="R9" s="4">
        <f t="shared" si="1"/>
        <v>7.5156325156325158E-4</v>
      </c>
      <c r="S9" s="4"/>
    </row>
    <row r="15" spans="1:19" x14ac:dyDescent="0.25">
      <c r="A15" s="2" t="s">
        <v>21</v>
      </c>
      <c r="B15" s="2" t="str">
        <f>B1</f>
        <v>null</v>
      </c>
      <c r="C15" s="2" t="s">
        <v>25</v>
      </c>
      <c r="D15" s="2" t="str">
        <f t="shared" ref="D15:E15" si="2">D1</f>
        <v>eating</v>
      </c>
      <c r="E15" s="2" t="str">
        <f t="shared" si="2"/>
        <v>walking</v>
      </c>
      <c r="F15" s="2" t="str">
        <f>H1</f>
        <v>trotting</v>
      </c>
      <c r="G15" s="2" t="str">
        <f>J1</f>
        <v>running</v>
      </c>
      <c r="H15" s="2" t="s">
        <v>26</v>
      </c>
      <c r="I15" s="2" t="s">
        <v>5</v>
      </c>
    </row>
    <row r="16" spans="1:19" x14ac:dyDescent="0.25">
      <c r="A16" t="s">
        <v>0</v>
      </c>
      <c r="B16">
        <f t="shared" ref="B16:E16" si="3">B2</f>
        <v>31110</v>
      </c>
      <c r="C16">
        <f>C2+G2</f>
        <v>56584</v>
      </c>
      <c r="D16">
        <f>D2+F2</f>
        <v>76655</v>
      </c>
      <c r="E16">
        <f t="shared" si="3"/>
        <v>26434</v>
      </c>
      <c r="F16">
        <f t="shared" ref="F16:F20" si="4">H2</f>
        <v>594</v>
      </c>
      <c r="G16">
        <f t="shared" ref="G16:G20" si="5">J2</f>
        <v>510</v>
      </c>
      <c r="H16">
        <f>I2+K2+L2+M2+N2+O2+P2+Q2+R2</f>
        <v>6420</v>
      </c>
      <c r="I16">
        <f>SUM(B16:H16)</f>
        <v>198307</v>
      </c>
    </row>
    <row r="17" spans="1:11" x14ac:dyDescent="0.25">
      <c r="A17" t="s">
        <v>1</v>
      </c>
      <c r="B17">
        <f t="shared" ref="B17:E17" si="6">B3</f>
        <v>53297</v>
      </c>
      <c r="C17">
        <f t="shared" ref="C17:C20" si="7">C3+G3</f>
        <v>63172</v>
      </c>
      <c r="D17">
        <f t="shared" ref="D17:D20" si="8">D3+F3</f>
        <v>22710</v>
      </c>
      <c r="E17">
        <f t="shared" si="6"/>
        <v>25943</v>
      </c>
      <c r="F17">
        <f t="shared" si="4"/>
        <v>2674</v>
      </c>
      <c r="G17">
        <f t="shared" si="5"/>
        <v>2720</v>
      </c>
      <c r="H17">
        <f t="shared" ref="H17:H20" si="9">I3+K3+L3+M3+N3+O3+P3+Q3+R3</f>
        <v>1188</v>
      </c>
      <c r="I17">
        <f t="shared" ref="I17:I21" si="10">SUM(B17:H17)</f>
        <v>171704</v>
      </c>
    </row>
    <row r="18" spans="1:11" x14ac:dyDescent="0.25">
      <c r="A18" t="s">
        <v>2</v>
      </c>
      <c r="B18">
        <f t="shared" ref="B18:E18" si="11">B4</f>
        <v>11161</v>
      </c>
      <c r="C18">
        <f t="shared" si="7"/>
        <v>40685</v>
      </c>
      <c r="D18">
        <f t="shared" si="8"/>
        <v>46219</v>
      </c>
      <c r="E18">
        <f t="shared" si="11"/>
        <v>13581</v>
      </c>
      <c r="F18">
        <f t="shared" si="4"/>
        <v>710</v>
      </c>
      <c r="G18">
        <f t="shared" si="5"/>
        <v>316</v>
      </c>
      <c r="H18">
        <f t="shared" si="9"/>
        <v>3016</v>
      </c>
      <c r="I18">
        <f t="shared" si="10"/>
        <v>115688</v>
      </c>
    </row>
    <row r="19" spans="1:11" x14ac:dyDescent="0.25">
      <c r="A19" t="s">
        <v>3</v>
      </c>
      <c r="B19">
        <f t="shared" ref="B19:E19" si="12">B5</f>
        <v>19313</v>
      </c>
      <c r="C19">
        <f t="shared" si="7"/>
        <v>18816</v>
      </c>
      <c r="D19">
        <f t="shared" si="8"/>
        <v>38303</v>
      </c>
      <c r="E19">
        <f t="shared" si="12"/>
        <v>18703</v>
      </c>
      <c r="F19">
        <f t="shared" si="4"/>
        <v>941</v>
      </c>
      <c r="G19">
        <f t="shared" si="5"/>
        <v>298</v>
      </c>
      <c r="H19">
        <f t="shared" si="9"/>
        <v>3790</v>
      </c>
      <c r="I19">
        <f t="shared" si="10"/>
        <v>100164</v>
      </c>
    </row>
    <row r="20" spans="1:11" x14ac:dyDescent="0.25">
      <c r="A20" t="s">
        <v>4</v>
      </c>
      <c r="B20">
        <f t="shared" ref="B20:E20" si="13">B6</f>
        <v>1455</v>
      </c>
      <c r="C20">
        <f t="shared" si="7"/>
        <v>19194</v>
      </c>
      <c r="D20">
        <f t="shared" si="8"/>
        <v>912</v>
      </c>
      <c r="E20">
        <f t="shared" si="13"/>
        <v>6090</v>
      </c>
      <c r="F20">
        <f t="shared" si="4"/>
        <v>870</v>
      </c>
      <c r="G20">
        <f t="shared" si="5"/>
        <v>690</v>
      </c>
      <c r="H20">
        <f t="shared" si="9"/>
        <v>222</v>
      </c>
      <c r="I20">
        <f t="shared" si="10"/>
        <v>29433</v>
      </c>
    </row>
    <row r="21" spans="1:11" x14ac:dyDescent="0.25">
      <c r="A21" s="1" t="s">
        <v>5</v>
      </c>
      <c r="B21">
        <f>SUM(B16:B20)</f>
        <v>116336</v>
      </c>
      <c r="C21">
        <f t="shared" ref="C21:H21" si="14">SUM(C16:C20)</f>
        <v>198451</v>
      </c>
      <c r="D21">
        <f t="shared" si="14"/>
        <v>184799</v>
      </c>
      <c r="E21">
        <f t="shared" si="14"/>
        <v>90751</v>
      </c>
      <c r="F21">
        <f t="shared" si="14"/>
        <v>5789</v>
      </c>
      <c r="G21">
        <f t="shared" si="14"/>
        <v>4534</v>
      </c>
      <c r="H21">
        <f t="shared" si="14"/>
        <v>14636</v>
      </c>
      <c r="I21">
        <f t="shared" si="10"/>
        <v>615296</v>
      </c>
    </row>
    <row r="22" spans="1:11" x14ac:dyDescent="0.25">
      <c r="A22" s="5" t="s">
        <v>22</v>
      </c>
      <c r="B22" s="8">
        <f>B21/$I$21</f>
        <v>0.18907322654462241</v>
      </c>
      <c r="C22" s="8">
        <f t="shared" ref="C22:I22" si="15">C21/$I$21</f>
        <v>0.32252931922196798</v>
      </c>
      <c r="D22" s="8">
        <f t="shared" si="15"/>
        <v>0.30034162419388394</v>
      </c>
      <c r="E22" s="8">
        <f t="shared" si="15"/>
        <v>0.14749161379238609</v>
      </c>
      <c r="F22" s="8">
        <f t="shared" si="15"/>
        <v>9.4084798210942368E-3</v>
      </c>
      <c r="G22" s="8">
        <f t="shared" si="15"/>
        <v>7.3688111087996675E-3</v>
      </c>
      <c r="H22" s="8">
        <f t="shared" si="15"/>
        <v>2.3786925317245685E-2</v>
      </c>
      <c r="I22" s="8">
        <f t="shared" si="15"/>
        <v>1</v>
      </c>
    </row>
    <row r="23" spans="1:11" x14ac:dyDescent="0.25">
      <c r="A23" s="7" t="s">
        <v>24</v>
      </c>
      <c r="B23" s="4"/>
      <c r="C23" s="4">
        <f>C22/SUM($C$22:$H$22)</f>
        <v>0.39772927689594356</v>
      </c>
      <c r="D23" s="4">
        <f t="shared" ref="D23:H23" si="16">D22/SUM($C$22:$H$22)</f>
        <v>0.37036836620169949</v>
      </c>
      <c r="E23" s="4">
        <f t="shared" si="16"/>
        <v>0.18188031104697769</v>
      </c>
      <c r="F23" s="4">
        <f t="shared" si="16"/>
        <v>1.1602132435465767E-2</v>
      </c>
      <c r="G23" s="4">
        <f t="shared" si="16"/>
        <v>9.0869007535674187E-3</v>
      </c>
      <c r="H23" s="4">
        <f t="shared" si="16"/>
        <v>2.9333012666345998E-2</v>
      </c>
      <c r="I23" s="4"/>
    </row>
    <row r="27" spans="1:11" x14ac:dyDescent="0.25">
      <c r="A27" s="9" t="s">
        <v>37</v>
      </c>
      <c r="B27" s="18" t="s">
        <v>0</v>
      </c>
      <c r="C27" s="18"/>
      <c r="D27" s="18" t="s">
        <v>3</v>
      </c>
      <c r="E27" s="18"/>
      <c r="F27" s="18" t="s">
        <v>2</v>
      </c>
      <c r="G27" s="18"/>
      <c r="H27" s="18" t="s">
        <v>1</v>
      </c>
      <c r="I27" s="18"/>
      <c r="J27" s="18" t="s">
        <v>4</v>
      </c>
      <c r="K27" s="18"/>
    </row>
    <row r="28" spans="1:11" x14ac:dyDescent="0.25">
      <c r="A28" s="10" t="s">
        <v>27</v>
      </c>
      <c r="B28" s="13" t="s">
        <v>36</v>
      </c>
      <c r="C28" s="10" t="s">
        <v>22</v>
      </c>
      <c r="D28" s="13" t="s">
        <v>36</v>
      </c>
      <c r="E28" s="10" t="s">
        <v>22</v>
      </c>
      <c r="F28" s="13" t="s">
        <v>36</v>
      </c>
      <c r="G28" s="10" t="s">
        <v>22</v>
      </c>
      <c r="H28" s="13" t="s">
        <v>36</v>
      </c>
      <c r="I28" s="10" t="s">
        <v>22</v>
      </c>
      <c r="J28" s="13" t="s">
        <v>36</v>
      </c>
      <c r="K28" s="10" t="s">
        <v>22</v>
      </c>
    </row>
    <row r="29" spans="1:11" x14ac:dyDescent="0.25">
      <c r="A29" s="11" t="s">
        <v>28</v>
      </c>
      <c r="B29" s="14">
        <f>C16</f>
        <v>56584</v>
      </c>
      <c r="C29" s="12">
        <f>B29/B$36</f>
        <v>0.28533536385503283</v>
      </c>
      <c r="D29" s="14">
        <f>C19</f>
        <v>18816</v>
      </c>
      <c r="E29" s="12">
        <f>D29/D$36</f>
        <v>0.18785192284653168</v>
      </c>
      <c r="F29" s="14">
        <f>C18</f>
        <v>40685</v>
      </c>
      <c r="G29" s="12">
        <f>F29/F$36</f>
        <v>0.35167865292856648</v>
      </c>
      <c r="H29" s="14">
        <f>C17</f>
        <v>63172</v>
      </c>
      <c r="I29" s="12">
        <f>H29/H$36</f>
        <v>0.36791222103154264</v>
      </c>
      <c r="J29" s="14">
        <f>C20</f>
        <v>19194</v>
      </c>
      <c r="K29" s="12">
        <f>J29/J$36</f>
        <v>0.65212516563041489</v>
      </c>
    </row>
    <row r="30" spans="1:11" x14ac:dyDescent="0.25">
      <c r="A30" s="11" t="s">
        <v>29</v>
      </c>
      <c r="B30" s="14">
        <f>E16</f>
        <v>26434</v>
      </c>
      <c r="C30" s="12">
        <f t="shared" ref="C30:C35" si="17">B30/$B$36</f>
        <v>0.1332983707080436</v>
      </c>
      <c r="D30" s="14">
        <f>E19</f>
        <v>18703</v>
      </c>
      <c r="E30" s="12">
        <f t="shared" ref="E30:E35" si="18">D30/D$36</f>
        <v>0.1867237730122599</v>
      </c>
      <c r="F30" s="14">
        <f>E18</f>
        <v>13581</v>
      </c>
      <c r="G30" s="12">
        <f t="shared" ref="G30:G35" si="19">F30/F$36</f>
        <v>0.11739333379434341</v>
      </c>
      <c r="H30" s="14">
        <f>E17</f>
        <v>25943</v>
      </c>
      <c r="I30" s="12">
        <f t="shared" ref="I30:I35" si="20">H30/H$36</f>
        <v>0.15109141312957183</v>
      </c>
      <c r="J30" s="14">
        <f>E20</f>
        <v>6090</v>
      </c>
      <c r="K30" s="12">
        <f t="shared" ref="K30:K35" si="21">J30/J$36</f>
        <v>0.20691061053919071</v>
      </c>
    </row>
    <row r="31" spans="1:11" x14ac:dyDescent="0.25">
      <c r="A31" s="11" t="s">
        <v>30</v>
      </c>
      <c r="B31" s="14">
        <f>F16</f>
        <v>594</v>
      </c>
      <c r="C31" s="12">
        <f t="shared" si="17"/>
        <v>2.9953556858809825E-3</v>
      </c>
      <c r="D31" s="14">
        <f>F19</f>
        <v>941</v>
      </c>
      <c r="E31" s="12">
        <f t="shared" si="18"/>
        <v>9.394592867696977E-3</v>
      </c>
      <c r="F31" s="14">
        <f>F18</f>
        <v>710</v>
      </c>
      <c r="G31" s="12">
        <f t="shared" si="19"/>
        <v>6.1371965977456604E-3</v>
      </c>
      <c r="H31" s="14">
        <f>F17</f>
        <v>2674</v>
      </c>
      <c r="I31" s="12">
        <f t="shared" si="20"/>
        <v>1.5573312211713181E-2</v>
      </c>
      <c r="J31" s="14">
        <f>F20</f>
        <v>870</v>
      </c>
      <c r="K31" s="12">
        <f t="shared" si="21"/>
        <v>2.9558658648455815E-2</v>
      </c>
    </row>
    <row r="32" spans="1:11" x14ac:dyDescent="0.25">
      <c r="A32" s="11" t="s">
        <v>31</v>
      </c>
      <c r="B32" s="14">
        <f>G16</f>
        <v>510</v>
      </c>
      <c r="C32" s="12">
        <f t="shared" si="17"/>
        <v>2.5717700333321566E-3</v>
      </c>
      <c r="D32" s="14">
        <f>G19</f>
        <v>298</v>
      </c>
      <c r="E32" s="12">
        <f t="shared" si="18"/>
        <v>2.9751208018849087E-3</v>
      </c>
      <c r="F32" s="14">
        <f>G18</f>
        <v>316</v>
      </c>
      <c r="G32" s="12">
        <f t="shared" si="19"/>
        <v>2.7314846829403221E-3</v>
      </c>
      <c r="H32" s="14">
        <f>G17</f>
        <v>2720</v>
      </c>
      <c r="I32" s="12">
        <f t="shared" si="20"/>
        <v>1.5841215114382891E-2</v>
      </c>
      <c r="J32" s="14">
        <f>G20</f>
        <v>690</v>
      </c>
      <c r="K32" s="12">
        <f t="shared" si="21"/>
        <v>2.344307410049944E-2</v>
      </c>
    </row>
    <row r="33" spans="1:11" x14ac:dyDescent="0.25">
      <c r="A33" s="11" t="s">
        <v>32</v>
      </c>
      <c r="B33" s="14">
        <f>D16</f>
        <v>76655</v>
      </c>
      <c r="C33" s="12">
        <f t="shared" si="17"/>
        <v>0.38654712138250291</v>
      </c>
      <c r="D33" s="14">
        <f>D19</f>
        <v>38303</v>
      </c>
      <c r="E33" s="12">
        <f t="shared" si="18"/>
        <v>0.38240285931073043</v>
      </c>
      <c r="F33" s="14">
        <f>D18</f>
        <v>46219</v>
      </c>
      <c r="G33" s="12">
        <f t="shared" si="19"/>
        <v>0.39951421063550241</v>
      </c>
      <c r="H33" s="14">
        <f>D17</f>
        <v>22710</v>
      </c>
      <c r="I33" s="12">
        <f t="shared" si="20"/>
        <v>0.13226249825280717</v>
      </c>
      <c r="J33" s="14">
        <f>D20</f>
        <v>912</v>
      </c>
      <c r="K33" s="12">
        <f t="shared" si="21"/>
        <v>3.0985628376312302E-2</v>
      </c>
    </row>
    <row r="34" spans="1:11" x14ac:dyDescent="0.25">
      <c r="A34" s="11" t="s">
        <v>33</v>
      </c>
      <c r="B34" s="14">
        <f>H16</f>
        <v>6420</v>
      </c>
      <c r="C34" s="12">
        <f t="shared" si="17"/>
        <v>3.2374046301945972E-2</v>
      </c>
      <c r="D34" s="14">
        <f>H19</f>
        <v>3790</v>
      </c>
      <c r="E34" s="12">
        <f t="shared" si="18"/>
        <v>3.7837945768938938E-2</v>
      </c>
      <c r="F34" s="14">
        <f>H18</f>
        <v>3016</v>
      </c>
      <c r="G34" s="12">
        <f t="shared" si="19"/>
        <v>2.6070119632113961E-2</v>
      </c>
      <c r="H34" s="14">
        <f>H17</f>
        <v>1188</v>
      </c>
      <c r="I34" s="12">
        <f t="shared" si="20"/>
        <v>6.9188836602525278E-3</v>
      </c>
      <c r="J34" s="14">
        <f>H20</f>
        <v>222</v>
      </c>
      <c r="K34" s="12">
        <f t="shared" si="21"/>
        <v>7.5425542758128629E-3</v>
      </c>
    </row>
    <row r="35" spans="1:11" x14ac:dyDescent="0.25">
      <c r="A35" s="11" t="s">
        <v>34</v>
      </c>
      <c r="B35" s="14">
        <f>B16</f>
        <v>31110</v>
      </c>
      <c r="C35" s="12">
        <f t="shared" si="17"/>
        <v>0.15687797203326156</v>
      </c>
      <c r="D35" s="14">
        <f>B19</f>
        <v>19313</v>
      </c>
      <c r="E35" s="12">
        <f t="shared" si="18"/>
        <v>0.19281378539195718</v>
      </c>
      <c r="F35" s="14">
        <f>B18</f>
        <v>11161</v>
      </c>
      <c r="G35" s="12">
        <f t="shared" si="19"/>
        <v>9.6475001728787771E-2</v>
      </c>
      <c r="H35" s="14">
        <f>B17</f>
        <v>53297</v>
      </c>
      <c r="I35" s="12">
        <f t="shared" si="20"/>
        <v>0.31040045659972976</v>
      </c>
      <c r="J35" s="14">
        <f>B20</f>
        <v>1455</v>
      </c>
      <c r="K35" s="12">
        <f t="shared" si="21"/>
        <v>4.9434308429314032E-2</v>
      </c>
    </row>
    <row r="36" spans="1:11" x14ac:dyDescent="0.25">
      <c r="A36" s="15" t="s">
        <v>35</v>
      </c>
      <c r="B36" s="16">
        <f>SUM(B29:B35)</f>
        <v>198307</v>
      </c>
      <c r="C36" s="15"/>
      <c r="D36" s="16">
        <f t="shared" ref="D36:J36" si="22">SUM(D29:D35)</f>
        <v>100164</v>
      </c>
      <c r="E36" s="17"/>
      <c r="F36" s="16">
        <f t="shared" si="22"/>
        <v>115688</v>
      </c>
      <c r="G36" s="17"/>
      <c r="H36" s="16">
        <f t="shared" si="22"/>
        <v>171704</v>
      </c>
      <c r="I36" s="17"/>
      <c r="J36" s="16">
        <f t="shared" si="22"/>
        <v>29433</v>
      </c>
      <c r="K36" s="17"/>
    </row>
  </sheetData>
  <mergeCells count="5">
    <mergeCell ref="J27:K27"/>
    <mergeCell ref="H27:I27"/>
    <mergeCell ref="B27:C27"/>
    <mergeCell ref="D27:E27"/>
    <mergeCell ref="F27:G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780C-BC7B-44E4-BA5D-3DDBEB0E11A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86CE-D6FA-4866-8BE9-B897492B9E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Kamminga, J.W. (EWI)</dc:creator>
  <cp:lastModifiedBy>Jacob Kamminga</cp:lastModifiedBy>
  <dcterms:created xsi:type="dcterms:W3CDTF">2019-08-29T14:07:51Z</dcterms:created>
  <dcterms:modified xsi:type="dcterms:W3CDTF">2020-08-28T09:21:26Z</dcterms:modified>
</cp:coreProperties>
</file>