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02E8E981-5F12-4738-BA96-3AFC0493A739}" xr6:coauthVersionLast="47" xr6:coauthVersionMax="47" xr10:uidLastSave="{00000000-0000-0000-0000-000000000000}"/>
  <bookViews>
    <workbookView xWindow="-28920" yWindow="-120" windowWidth="29040" windowHeight="15840" activeTab="1" xr2:uid="{00000000-000D-0000-FFFF-FFFF00000000}"/>
  </bookViews>
  <sheets>
    <sheet name="PI" sheetId="1" r:id="rId1"/>
    <sheet name="S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 i="2" l="1"/>
  <c r="K38" i="2"/>
  <c r="Y37" i="2"/>
  <c r="R40" i="2"/>
  <c r="O40" i="2"/>
  <c r="K40" i="2"/>
  <c r="Y40" i="2" s="1"/>
  <c r="G40" i="2"/>
  <c r="D40" i="2"/>
  <c r="C40" i="2"/>
  <c r="B40" i="2"/>
  <c r="A40" i="2"/>
  <c r="R39" i="2"/>
  <c r="O39" i="2"/>
  <c r="K39" i="2"/>
  <c r="Y39" i="2" s="1"/>
  <c r="G39" i="2"/>
  <c r="D39" i="2"/>
  <c r="C39" i="2"/>
  <c r="B39" i="2"/>
  <c r="A39" i="2"/>
  <c r="R38" i="2"/>
  <c r="Y38" i="2"/>
  <c r="G38" i="2"/>
  <c r="D38" i="2"/>
  <c r="C38" i="2"/>
  <c r="B38" i="2"/>
  <c r="A38" i="2"/>
  <c r="S23" i="2"/>
  <c r="S22" i="2"/>
  <c r="S21" i="2"/>
  <c r="S20" i="2"/>
  <c r="H23" i="2"/>
  <c r="H22" i="2"/>
  <c r="H21" i="2"/>
  <c r="H20" i="2"/>
  <c r="E23" i="2"/>
  <c r="P23" i="2" s="1"/>
  <c r="E22" i="2"/>
  <c r="P22" i="2" s="1"/>
  <c r="E21" i="2"/>
  <c r="P21" i="2" s="1"/>
  <c r="E20" i="2"/>
  <c r="P20" i="2" s="1"/>
  <c r="R37" i="2"/>
  <c r="O37" i="2"/>
  <c r="K37" i="2"/>
  <c r="G37" i="2"/>
  <c r="D37" i="2"/>
  <c r="C37" i="2"/>
  <c r="B37" i="2"/>
  <c r="A37" i="2"/>
  <c r="X31" i="2"/>
  <c r="Q28" i="2"/>
  <c r="N23" i="2"/>
  <c r="N22" i="2"/>
  <c r="N21" i="2"/>
  <c r="N20" i="2"/>
  <c r="N19" i="2"/>
  <c r="M19" i="2"/>
  <c r="P14" i="2"/>
  <c r="T10" i="2"/>
  <c r="P10" i="2"/>
  <c r="P7" i="2"/>
  <c r="G57" i="1"/>
  <c r="B57" i="1"/>
  <c r="F24" i="1"/>
  <c r="K23" i="1"/>
  <c r="K22" i="1"/>
  <c r="K21" i="1"/>
  <c r="K20" i="1"/>
  <c r="A1" i="1"/>
  <c r="K24" i="1" l="1"/>
  <c r="H29" i="2" l="1"/>
  <c r="E19" i="2"/>
  <c r="E24" i="2" s="1"/>
  <c r="S29" i="2"/>
  <c r="H27" i="2"/>
  <c r="H28" i="2"/>
  <c r="S30" i="2"/>
  <c r="P19" i="2"/>
  <c r="P24" i="2" s="1"/>
  <c r="S19" i="2"/>
  <c r="T24" i="2" s="1"/>
  <c r="H19" i="2" l="1"/>
  <c r="I24" i="2" s="1"/>
  <c r="S27" i="2" l="1"/>
  <c r="S28" i="2"/>
  <c r="E4" i="2" s="1"/>
  <c r="E5" i="2" s="1"/>
  <c r="P38" i="2"/>
  <c r="P40" i="2" l="1"/>
  <c r="Q40" i="2" s="1"/>
  <c r="T40" i="2" s="1"/>
  <c r="Q38" i="2"/>
  <c r="T38" i="2" s="1"/>
  <c r="P39" i="2"/>
  <c r="Q39" i="2" s="1"/>
  <c r="T39" i="2" s="1"/>
  <c r="P37" i="2"/>
  <c r="Q37" i="2" s="1"/>
  <c r="T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List>
</comments>
</file>

<file path=xl/sharedStrings.xml><?xml version="1.0" encoding="utf-8"?>
<sst xmlns="http://schemas.openxmlformats.org/spreadsheetml/2006/main" count="212" uniqueCount="164">
  <si>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</si>
  <si>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</si>
  <si>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</si>
  <si>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</si>
  <si>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</si>
  <si>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</si>
  <si>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</si>
  <si>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</si>
  <si>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</si>
  <si>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</si>
  <si>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</si>
  <si>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</si>
  <si>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</si>
  <si>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</si>
  <si>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</si>
  <si>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</si>
  <si>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</si>
  <si>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</si>
  <si>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</si>
  <si>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</si>
  <si>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</si>
  <si>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</si>
  <si>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</si>
  <si>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</si>
  <si>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</si>
  <si>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</si>
  <si>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</si>
  <si>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</si>
  <si>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</si>
  <si>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</si>
  <si>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</si>
  <si>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</si>
  <si>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</si>
  <si>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</si>
  <si>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</si>
  <si>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</si>
  <si>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</si>
  <si>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</si>
  <si>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</si>
  <si>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</si>
  <si>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</si>
  <si>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</si>
  <si>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</si>
  <si>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</si>
  <si>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</si>
  <si>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</si>
  <si>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</si>
  <si>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</si>
  <si>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</si>
  <si>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</si>
  <si>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</si>
  <si>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</si>
  <si>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</si>
  <si>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</si>
  <si>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</si>
  <si>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</si>
  <si>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</si>
  <si>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</si>
  <si>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</si>
  <si>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</si>
  <si>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</si>
  <si>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</si>
  <si>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</si>
  <si>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</si>
  <si>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</si>
  <si>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</si>
  <si>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</si>
  <si>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</si>
  <si>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</si>
  <si>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</si>
  <si>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</si>
  <si>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</si>
  <si>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</si>
  <si>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</si>
  <si>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</si>
  <si>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</si>
  <si>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</si>
  <si>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</si>
  <si>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</si>
  <si>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</si>
  <si>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</si>
  <si>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</si>
  <si>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</si>
  <si>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</si>
  <si>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</si>
  <si>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</si>
  <si>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</si>
  <si>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</si>
  <si>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</si>
  <si>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</si>
  <si>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</si>
  <si>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</si>
  <si>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</si>
  <si>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</si>
  <si>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</si>
  <si>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</si>
  <si>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</si>
  <si>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</si>
  <si>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</si>
  <si>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</si>
  <si>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</si>
  <si>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</si>
  <si>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</si>
  <si>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</si>
  <si>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</si>
  <si>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</si>
  <si>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</si>
  <si>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</si>
  <si>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</si>
  <si>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</si>
  <si>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</si>
  <si>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</si>
  <si>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</si>
  <si>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</si>
  <si>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</si>
  <si>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</si>
  <si>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</si>
  <si>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</si>
  <si>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</si>
  <si>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</si>
  <si>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</si>
  <si>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</si>
  <si>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</si>
  <si>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</si>
  <si>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</si>
  <si>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</si>
  <si>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</si>
  <si>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</si>
  <si>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</si>
  <si>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</si>
  <si>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</si>
  <si>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</si>
  <si>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</si>
  <si>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</si>
  <si>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</si>
  <si>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</si>
  <si>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</si>
  <si>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</si>
  <si>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</si>
  <si>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</si>
  <si>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</si>
  <si>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</si>
  <si>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</si>
  <si>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</si>
  <si>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</si>
  <si>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</si>
  <si>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</si>
  <si>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</si>
  <si>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</si>
  <si>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</si>
  <si>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</si>
  <si>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</si>
  <si>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</si>
  <si>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</si>
  <si>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No.</t>
  </si>
  <si>
    <t>Grade</t>
  </si>
  <si>
    <t>Edge</t>
  </si>
  <si>
    <t>Size (mm)</t>
  </si>
  <si>
    <t>編號</t>
  </si>
  <si>
    <t>USD/MT</t>
  </si>
  <si>
    <t>KG</t>
  </si>
  <si>
    <t>NTD</t>
  </si>
  <si>
    <t>版本: 180102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</si>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</sst>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s>
  <fonts count="55">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9"/>
      <name val="細明體"/>
      <family val="3"/>
      <charset val="136"/>
    </font>
    <font>
      <sz val="12"/>
      <color rgb="FF000000"/>
      <name val="PMingLiu"/>
      <family val="1"/>
      <charset val="136"/>
    </font>
  </fonts>
  <fills count="8">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s>
  <borders count="58">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right style="thin">
        <color rgb="FF000000"/>
      </right>
      <top style="thin">
        <color rgb="FF000000"/>
      </top>
      <bottom/>
      <diagonal/>
    </border>
  </borders>
  <cellStyleXfs count="1">
    <xf numFmtId="0" fontId="0" fillId="0" borderId="0"/>
  </cellStyleXfs>
  <cellXfs count="236">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0" xfId="0" applyFont="1" applyAlignment="1">
      <alignment vertical="center" wrapText="1"/>
    </xf>
    <xf numFmtId="0" fontId="43" fillId="7" borderId="51" xfId="0" applyFont="1" applyFill="1" applyBorder="1" applyAlignment="1">
      <alignment horizontal="center" vertical="center"/>
    </xf>
    <xf numFmtId="0" fontId="44" fillId="7" borderId="52" xfId="0" applyFont="1" applyFill="1" applyBorder="1" applyAlignment="1">
      <alignment horizontal="center" vertical="center"/>
    </xf>
    <xf numFmtId="0" fontId="45" fillId="7" borderId="52" xfId="0" applyFont="1" applyFill="1" applyBorder="1" applyAlignment="1">
      <alignment horizontal="center" vertical="center" shrinkToFit="1"/>
    </xf>
    <xf numFmtId="0" fontId="46" fillId="7" borderId="52" xfId="0" applyFont="1" applyFill="1" applyBorder="1" applyAlignment="1">
      <alignment horizontal="center" vertical="center"/>
    </xf>
    <xf numFmtId="0" fontId="47"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6" fillId="7" borderId="53" xfId="0" applyFont="1" applyFill="1" applyBorder="1" applyAlignment="1">
      <alignment horizontal="center" vertical="center"/>
    </xf>
    <xf numFmtId="0" fontId="42" fillId="0" borderId="0" xfId="0" applyFont="1" applyAlignment="1">
      <alignment horizontal="center" vertical="center"/>
    </xf>
    <xf numFmtId="0" fontId="37" fillId="0" borderId="0" xfId="0" applyFont="1" applyAlignment="1">
      <alignment vertical="center"/>
    </xf>
    <xf numFmtId="0" fontId="43" fillId="6" borderId="54" xfId="0" applyFont="1" applyFill="1" applyBorder="1" applyAlignment="1">
      <alignment horizontal="center" vertical="center"/>
    </xf>
    <xf numFmtId="0" fontId="43" fillId="6" borderId="31" xfId="0" applyFont="1" applyFill="1" applyBorder="1" applyAlignment="1">
      <alignment horizontal="left" vertical="center" shrinkToFit="1"/>
    </xf>
    <xf numFmtId="0" fontId="43" fillId="6" borderId="31" xfId="0" applyFont="1" applyFill="1" applyBorder="1" applyAlignment="1">
      <alignment horizontal="center" vertical="center" shrinkToFit="1"/>
    </xf>
    <xf numFmtId="0" fontId="43" fillId="6" borderId="31" xfId="0" applyFont="1" applyFill="1" applyBorder="1" applyAlignment="1">
      <alignment horizontal="left" vertical="center" wrapText="1"/>
    </xf>
    <xf numFmtId="0" fontId="43" fillId="0" borderId="31" xfId="0" applyFont="1" applyBorder="1" applyAlignment="1">
      <alignment horizontal="center" vertical="center"/>
    </xf>
    <xf numFmtId="1" fontId="43" fillId="0" borderId="31" xfId="0" applyNumberFormat="1" applyFont="1" applyBorder="1" applyAlignment="1">
      <alignment horizontal="center" vertical="center"/>
    </xf>
    <xf numFmtId="1" fontId="44" fillId="0" borderId="31" xfId="0" applyNumberFormat="1" applyFont="1" applyBorder="1" applyAlignment="1">
      <alignment horizontal="center" vertical="center"/>
    </xf>
    <xf numFmtId="3" fontId="43"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4" fillId="0" borderId="31" xfId="0" applyFont="1" applyBorder="1" applyAlignment="1">
      <alignment horizontal="center" vertical="center"/>
    </xf>
    <xf numFmtId="4" fontId="43" fillId="0" borderId="31" xfId="0" applyNumberFormat="1"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4" fillId="0" borderId="55" xfId="0" applyNumberFormat="1" applyFont="1" applyBorder="1" applyAlignment="1">
      <alignment horizontal="center" vertical="center"/>
    </xf>
    <xf numFmtId="1" fontId="43" fillId="0" borderId="0" xfId="0" applyNumberFormat="1" applyFont="1" applyAlignment="1">
      <alignment horizontal="center" vertical="center"/>
    </xf>
    <xf numFmtId="0" fontId="43" fillId="0" borderId="0" xfId="0" applyFont="1" applyAlignment="1">
      <alignment horizontal="center" vertical="center"/>
    </xf>
    <xf numFmtId="3" fontId="43" fillId="0" borderId="0" xfId="0" applyNumberFormat="1" applyFont="1" applyAlignment="1">
      <alignment horizontal="center" vertical="center"/>
    </xf>
    <xf numFmtId="4" fontId="43" fillId="0" borderId="0" xfId="0" applyNumberFormat="1" applyFont="1" applyAlignment="1">
      <alignment horizontal="center" vertical="center"/>
    </xf>
    <xf numFmtId="0" fontId="26" fillId="3" borderId="56" xfId="0" applyFont="1" applyFill="1" applyBorder="1" applyAlignment="1">
      <alignment horizontal="left" vertical="center"/>
    </xf>
    <xf numFmtId="0" fontId="39" fillId="0" borderId="0" xfId="0" applyFont="1" applyAlignment="1">
      <alignment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xf>
    <xf numFmtId="0" fontId="0" fillId="0" borderId="0" xfId="0"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vertical="center"/>
    </xf>
    <xf numFmtId="0" fontId="6" fillId="0" borderId="0" xfId="0" applyFont="1" applyAlignment="1">
      <alignment vertical="center" wrapText="1"/>
    </xf>
    <xf numFmtId="0" fontId="2" fillId="0" borderId="1" xfId="0" applyFont="1" applyBorder="1" applyAlignment="1">
      <alignment horizontal="center" vertical="center"/>
    </xf>
    <xf numFmtId="0" fontId="7" fillId="0" borderId="23" xfId="0" applyFont="1" applyBorder="1" applyAlignment="1">
      <alignment vertical="center"/>
    </xf>
    <xf numFmtId="0" fontId="7" fillId="0" borderId="1" xfId="0" applyFont="1" applyBorder="1" applyAlignment="1">
      <alignment vertical="center"/>
    </xf>
    <xf numFmtId="0" fontId="2" fillId="0" borderId="23" xfId="0" applyFont="1" applyBorder="1" applyAlignment="1">
      <alignment horizontal="center" vertical="center"/>
    </xf>
    <xf numFmtId="0" fontId="2" fillId="0" borderId="0" xfId="0" applyFont="1" applyAlignment="1">
      <alignment horizontal="lef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5" fillId="0" borderId="0" xfId="0" applyFont="1" applyAlignment="1">
      <alignment vertical="center"/>
    </xf>
    <xf numFmtId="0" fontId="14" fillId="0" borderId="0" xfId="0" applyFont="1" applyAlignment="1">
      <alignment vertical="center"/>
    </xf>
    <xf numFmtId="0" fontId="12" fillId="0" borderId="1" xfId="0" applyFont="1" applyBorder="1" applyAlignment="1">
      <alignment horizontal="center"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27" fillId="0" borderId="10" xfId="0" applyFont="1" applyBorder="1" applyAlignment="1">
      <alignment horizontal="left" vertical="center"/>
    </xf>
    <xf numFmtId="0" fontId="7" fillId="0" borderId="12" xfId="0" applyFont="1" applyBorder="1" applyAlignment="1">
      <alignment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0" fontId="7" fillId="5" borderId="14" xfId="0" applyFont="1" applyFill="1" applyBorder="1" applyAlignment="1">
      <alignment horizontal="center" vertical="center"/>
    </xf>
    <xf numFmtId="0" fontId="7" fillId="0" borderId="15" xfId="0" applyFont="1" applyBorder="1" applyAlignment="1">
      <alignment vertical="center"/>
    </xf>
    <xf numFmtId="0" fontId="27" fillId="0" borderId="13" xfId="0" applyFont="1" applyBorder="1" applyAlignment="1">
      <alignment horizontal="left" vertical="center"/>
    </xf>
    <xf numFmtId="0" fontId="7" fillId="5" borderId="22" xfId="0" applyFont="1" applyFill="1" applyBorder="1" applyAlignment="1">
      <alignment horizontal="center" vertical="center"/>
    </xf>
    <xf numFmtId="0" fontId="7" fillId="0" borderId="20" xfId="0" applyFont="1" applyBorder="1" applyAlignment="1">
      <alignment vertical="center"/>
    </xf>
    <xf numFmtId="0" fontId="7" fillId="0" borderId="42" xfId="0" applyFont="1" applyBorder="1" applyAlignment="1">
      <alignment vertical="center"/>
    </xf>
    <xf numFmtId="0" fontId="27" fillId="3" borderId="10" xfId="0" applyFont="1" applyFill="1" applyBorder="1" applyAlignment="1">
      <alignment horizontal="center" vertical="center"/>
    </xf>
    <xf numFmtId="0" fontId="27" fillId="3" borderId="21" xfId="0"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7" fillId="0" borderId="14" xfId="0" applyFont="1" applyBorder="1" applyAlignment="1">
      <alignment vertical="center"/>
    </xf>
    <xf numFmtId="0" fontId="27" fillId="3" borderId="46" xfId="0" applyFont="1" applyFill="1" applyBorder="1" applyAlignment="1">
      <alignment horizontal="center" vertical="center"/>
    </xf>
    <xf numFmtId="0" fontId="7" fillId="0" borderId="47" xfId="0" applyFont="1" applyBorder="1" applyAlignment="1">
      <alignment vertical="center"/>
    </xf>
    <xf numFmtId="0" fontId="7" fillId="0" borderId="48" xfId="0" applyFont="1" applyBorder="1" applyAlignment="1">
      <alignment vertical="center"/>
    </xf>
    <xf numFmtId="0" fontId="27" fillId="0" borderId="7" xfId="0" applyFont="1" applyBorder="1" applyAlignment="1">
      <alignment horizontal="center" vertical="center"/>
    </xf>
    <xf numFmtId="0" fontId="7" fillId="0" borderId="8" xfId="0" applyFont="1" applyBorder="1" applyAlignment="1">
      <alignment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26" fontId="27" fillId="0" borderId="21" xfId="0" applyNumberFormat="1" applyFont="1" applyBorder="1" applyAlignment="1">
      <alignment horizontal="center" vertical="center"/>
    </xf>
    <xf numFmtId="0" fontId="7" fillId="0" borderId="33" xfId="0" applyFont="1" applyBorder="1" applyAlignment="1">
      <alignment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3" fontId="43" fillId="0" borderId="22"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0" fontId="7" fillId="0" borderId="56" xfId="0" applyFont="1" applyBorder="1" applyAlignment="1">
      <alignment vertical="center"/>
    </xf>
    <xf numFmtId="0" fontId="7" fillId="0" borderId="44" xfId="0" applyFont="1" applyBorder="1" applyAlignment="1">
      <alignment vertical="center"/>
    </xf>
    <xf numFmtId="0" fontId="7" fillId="0" borderId="26" xfId="0" applyFont="1" applyBorder="1" applyAlignment="1">
      <alignment vertical="center"/>
    </xf>
    <xf numFmtId="0" fontId="7" fillId="0" borderId="31" xfId="0" applyFont="1" applyBorder="1" applyAlignment="1">
      <alignment vertical="center"/>
    </xf>
    <xf numFmtId="0" fontId="27" fillId="0" borderId="41" xfId="0" applyFont="1" applyBorder="1" applyAlignment="1">
      <alignment horizontal="center" vertical="center"/>
    </xf>
    <xf numFmtId="0" fontId="31" fillId="0" borderId="46" xfId="0" applyFont="1" applyBorder="1" applyAlignment="1">
      <alignment horizontal="center" vertical="center"/>
    </xf>
    <xf numFmtId="0" fontId="27" fillId="0" borderId="43" xfId="0" applyFont="1" applyBorder="1" applyAlignment="1">
      <alignment horizontal="center" vertical="center"/>
    </xf>
    <xf numFmtId="178" fontId="27" fillId="0" borderId="43" xfId="0" applyNumberFormat="1" applyFont="1" applyBorder="1" applyAlignment="1">
      <alignment horizontal="center" vertical="center"/>
    </xf>
    <xf numFmtId="0" fontId="27" fillId="5" borderId="43" xfId="0" applyFont="1" applyFill="1" applyBorder="1" applyAlignment="1">
      <alignment horizontal="center" vertical="center"/>
    </xf>
    <xf numFmtId="26" fontId="27" fillId="0" borderId="43" xfId="0" applyNumberFormat="1" applyFont="1" applyBorder="1" applyAlignment="1">
      <alignment horizontal="center" vertical="center"/>
    </xf>
    <xf numFmtId="0" fontId="7" fillId="0" borderId="45" xfId="0" applyFont="1" applyBorder="1" applyAlignment="1">
      <alignment vertical="center"/>
    </xf>
    <xf numFmtId="179" fontId="27" fillId="0" borderId="43" xfId="0" applyNumberFormat="1" applyFont="1" applyBorder="1" applyAlignment="1">
      <alignment horizontal="center" vertical="center"/>
    </xf>
    <xf numFmtId="26" fontId="27" fillId="4" borderId="27" xfId="0" applyNumberFormat="1" applyFont="1" applyFill="1" applyBorder="1" applyAlignment="1">
      <alignment horizontal="center" vertical="center"/>
    </xf>
    <xf numFmtId="0" fontId="7" fillId="0" borderId="29" xfId="0" applyFont="1" applyBorder="1" applyAlignment="1">
      <alignment vertical="center"/>
    </xf>
    <xf numFmtId="0" fontId="27" fillId="0" borderId="13" xfId="0" applyFont="1" applyBorder="1" applyAlignment="1">
      <alignment horizontal="center" vertical="center"/>
    </xf>
    <xf numFmtId="0" fontId="27" fillId="5" borderId="27" xfId="0" applyFont="1" applyFill="1" applyBorder="1" applyAlignment="1">
      <alignment horizontal="center" vertical="center"/>
    </xf>
    <xf numFmtId="14" fontId="27" fillId="5" borderId="21" xfId="0" applyNumberFormat="1" applyFont="1" applyFill="1" applyBorder="1" applyAlignment="1">
      <alignment horizontal="center"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7" fillId="0" borderId="13" xfId="0" applyFont="1" applyBorder="1" applyAlignment="1">
      <alignment horizontal="center" vertical="center"/>
    </xf>
    <xf numFmtId="0" fontId="27" fillId="0" borderId="2" xfId="0" applyFont="1" applyBorder="1" applyAlignment="1">
      <alignment horizontal="center" vertical="center"/>
    </xf>
    <xf numFmtId="0" fontId="7" fillId="0" borderId="17" xfId="0" applyFont="1" applyBorder="1" applyAlignment="1">
      <alignment vertical="center"/>
    </xf>
    <xf numFmtId="0" fontId="7" fillId="0" borderId="5" xfId="0" applyFont="1" applyBorder="1" applyAlignment="1">
      <alignment vertical="center"/>
    </xf>
    <xf numFmtId="0" fontId="7" fillId="0" borderId="24" xfId="0" applyFont="1" applyBorder="1" applyAlignment="1">
      <alignment vertical="center"/>
    </xf>
    <xf numFmtId="0" fontId="7" fillId="0" borderId="30" xfId="0" applyFont="1" applyBorder="1" applyAlignment="1">
      <alignment vertical="center"/>
    </xf>
    <xf numFmtId="0" fontId="27" fillId="0" borderId="18" xfId="0" applyFont="1" applyBorder="1" applyAlignment="1">
      <alignment horizontal="center" vertical="center" wrapText="1"/>
    </xf>
    <xf numFmtId="0" fontId="7" fillId="0" borderId="25" xfId="0" applyFont="1" applyBorder="1" applyAlignment="1">
      <alignment vertical="center"/>
    </xf>
    <xf numFmtId="0" fontId="7" fillId="0" borderId="22" xfId="0" applyFont="1" applyBorder="1" applyAlignment="1">
      <alignment vertical="center"/>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7" fillId="0" borderId="3" xfId="0" applyFont="1" applyBorder="1" applyAlignment="1">
      <alignment vertical="center"/>
    </xf>
    <xf numFmtId="0" fontId="7" fillId="0" borderId="6" xfId="0" applyFont="1" applyBorder="1" applyAlignment="1">
      <alignment vertical="center"/>
    </xf>
    <xf numFmtId="0" fontId="7" fillId="0" borderId="32" xfId="0" applyFont="1" applyBorder="1" applyAlignment="1">
      <alignment vertical="center"/>
    </xf>
    <xf numFmtId="14" fontId="27" fillId="5" borderId="22" xfId="0" applyNumberFormat="1" applyFont="1" applyFill="1" applyBorder="1" applyAlignment="1">
      <alignment horizontal="center" vertical="center"/>
    </xf>
    <xf numFmtId="0" fontId="27" fillId="0" borderId="34" xfId="0" applyFont="1" applyBorder="1" applyAlignment="1">
      <alignment horizontal="center" vertical="center"/>
    </xf>
    <xf numFmtId="0" fontId="7" fillId="0" borderId="57" xfId="0" applyFont="1" applyBorder="1" applyAlignment="1">
      <alignment vertical="center"/>
    </xf>
    <xf numFmtId="0" fontId="27" fillId="0" borderId="35" xfId="0" applyFont="1" applyBorder="1" applyAlignment="1">
      <alignment horizontal="center" vertical="center" wrapText="1"/>
    </xf>
    <xf numFmtId="0" fontId="27" fillId="0" borderId="36" xfId="0" applyFont="1" applyBorder="1" applyAlignment="1">
      <alignment horizontal="center" vertical="center"/>
    </xf>
    <xf numFmtId="14" fontId="27" fillId="0" borderId="35" xfId="0" applyNumberFormat="1" applyFont="1" applyBorder="1" applyAlignment="1">
      <alignment horizontal="center" vertical="center"/>
    </xf>
    <xf numFmtId="0" fontId="7" fillId="0" borderId="37" xfId="0" applyFont="1" applyBorder="1" applyAlignment="1">
      <alignment vertical="center"/>
    </xf>
    <xf numFmtId="0" fontId="32" fillId="0" borderId="46" xfId="0" applyFont="1" applyBorder="1" applyAlignment="1">
      <alignment horizontal="center" vertical="center"/>
    </xf>
    <xf numFmtId="0" fontId="7" fillId="0" borderId="7" xfId="0" applyFont="1" applyBorder="1" applyAlignment="1">
      <alignment vertical="center"/>
    </xf>
    <xf numFmtId="0" fontId="7" fillId="0" borderId="38"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180" fontId="27" fillId="4" borderId="27" xfId="0" applyNumberFormat="1" applyFont="1" applyFill="1" applyBorder="1" applyAlignment="1">
      <alignment horizontal="center"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0" fontId="27" fillId="0" borderId="27"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27" fillId="3" borderId="2" xfId="0" applyFont="1" applyFill="1" applyBorder="1" applyAlignment="1">
      <alignment horizontal="center" vertical="center"/>
    </xf>
    <xf numFmtId="0" fontId="40" fillId="0" borderId="18" xfId="0" applyFont="1" applyBorder="1" applyAlignment="1">
      <alignment horizontal="center" vertical="center" wrapText="1"/>
    </xf>
    <xf numFmtId="0" fontId="37" fillId="7" borderId="21" xfId="0" applyFont="1" applyFill="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M12" sqref="M12"/>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117" t="str">
        <f>C7</f>
        <v>PROMETAL INTERNATIONAL CO., LTD</v>
      </c>
      <c r="B1" s="118"/>
      <c r="C1" s="118"/>
      <c r="D1" s="118"/>
      <c r="E1" s="118"/>
      <c r="F1" s="118"/>
      <c r="G1" s="118"/>
      <c r="H1" s="118"/>
      <c r="I1" s="118"/>
      <c r="J1" s="118"/>
      <c r="K1" s="118"/>
      <c r="L1" s="1"/>
      <c r="M1" s="1"/>
      <c r="N1" s="1"/>
    </row>
    <row r="2" spans="1:14" ht="18" customHeight="1">
      <c r="A2" s="119" t="s">
        <v>0</v>
      </c>
      <c r="B2" s="118"/>
      <c r="C2" s="118"/>
      <c r="D2" s="118"/>
      <c r="E2" s="118"/>
      <c r="F2" s="118"/>
      <c r="G2" s="118"/>
      <c r="H2" s="118"/>
      <c r="I2" s="118"/>
      <c r="J2" s="118"/>
      <c r="K2" s="118"/>
      <c r="L2" s="1"/>
      <c r="M2" s="1"/>
      <c r="N2" s="1"/>
    </row>
    <row r="3" spans="1:14" ht="15.75" customHeight="1">
      <c r="A3" s="119" t="s">
        <v>1</v>
      </c>
      <c r="B3" s="118"/>
      <c r="C3" s="118"/>
      <c r="D3" s="118"/>
      <c r="E3" s="118"/>
      <c r="F3" s="118"/>
      <c r="G3" s="118"/>
      <c r="H3" s="118"/>
      <c r="I3" s="118"/>
      <c r="J3" s="118"/>
      <c r="K3" s="118"/>
      <c r="L3" s="1"/>
      <c r="M3" s="1"/>
      <c r="N3" s="1"/>
    </row>
    <row r="4" spans="1:14" ht="3" customHeight="1">
      <c r="A4" s="1"/>
      <c r="B4" s="3"/>
      <c r="C4" s="3"/>
      <c r="D4" s="1"/>
      <c r="E4" s="1"/>
      <c r="F4" s="1"/>
      <c r="G4" s="1"/>
      <c r="H4" s="1"/>
      <c r="I4" s="1"/>
      <c r="J4" s="1"/>
      <c r="K4" s="1"/>
      <c r="L4" s="1"/>
      <c r="M4" s="1"/>
      <c r="N4" s="1"/>
    </row>
    <row r="5" spans="1:14" ht="27">
      <c r="A5" s="120" t="s">
        <v>2</v>
      </c>
      <c r="B5" s="118"/>
      <c r="C5" s="118"/>
      <c r="D5" s="118"/>
      <c r="E5" s="118"/>
      <c r="F5" s="118"/>
      <c r="G5" s="118"/>
      <c r="H5" s="118"/>
      <c r="I5" s="118"/>
      <c r="J5" s="118"/>
      <c r="K5" s="118"/>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121" t="s">
        <v>5</v>
      </c>
      <c r="H7" s="118"/>
      <c r="I7" s="122" t="s">
        <v>6</v>
      </c>
      <c r="J7" s="118"/>
      <c r="K7" s="118"/>
      <c r="L7" s="123"/>
      <c r="M7" s="118"/>
      <c r="N7" s="118"/>
    </row>
    <row r="8" spans="1:14" ht="16.5">
      <c r="A8" s="1"/>
      <c r="B8" s="1"/>
      <c r="C8" s="6"/>
      <c r="F8" s="7"/>
      <c r="G8" s="121"/>
      <c r="H8" s="118"/>
      <c r="I8" s="129"/>
      <c r="J8" s="118"/>
      <c r="K8" s="118"/>
      <c r="L8" s="118"/>
      <c r="M8" s="118"/>
      <c r="N8" s="118"/>
    </row>
    <row r="9" spans="1:14" ht="16.5">
      <c r="A9" s="4" t="s">
        <v>7</v>
      </c>
      <c r="B9" s="4"/>
      <c r="C9" s="5"/>
      <c r="F9" s="4"/>
      <c r="G9" s="121" t="s">
        <v>8</v>
      </c>
      <c r="H9" s="118"/>
      <c r="I9" s="130">
        <v>44672</v>
      </c>
      <c r="J9" s="118"/>
      <c r="K9" s="118"/>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110"/>
      <c r="M12" s="10"/>
      <c r="N12" s="1"/>
    </row>
    <row r="13" spans="1:14" ht="9.75" customHeight="1">
      <c r="A13" s="1"/>
      <c r="B13" s="1"/>
      <c r="C13" s="1"/>
      <c r="D13" s="1"/>
      <c r="E13" s="1"/>
      <c r="F13" s="1"/>
      <c r="G13" s="1"/>
      <c r="H13" s="1"/>
      <c r="I13" s="1"/>
      <c r="J13" s="1"/>
      <c r="K13" s="1"/>
      <c r="L13" s="131"/>
      <c r="M13" s="118"/>
      <c r="N13" s="118"/>
    </row>
    <row r="14" spans="1:14" ht="12.75" customHeight="1">
      <c r="A14" s="128" t="s">
        <v>12</v>
      </c>
      <c r="B14" s="118"/>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124" t="s">
        <v>15</v>
      </c>
      <c r="B17" s="12" t="s">
        <v>16</v>
      </c>
      <c r="C17" s="124" t="s">
        <v>17</v>
      </c>
      <c r="D17" s="124" t="s">
        <v>18</v>
      </c>
      <c r="E17" s="126"/>
      <c r="F17" s="13" t="s">
        <v>19</v>
      </c>
      <c r="G17" s="124" t="s">
        <v>20</v>
      </c>
      <c r="H17" s="126"/>
      <c r="I17" s="126"/>
      <c r="J17" s="124" t="s">
        <v>21</v>
      </c>
      <c r="K17" s="126"/>
      <c r="L17" s="1"/>
      <c r="M17" s="1"/>
      <c r="N17" s="1"/>
    </row>
    <row r="18" spans="1:14" ht="12.75" customHeight="1">
      <c r="A18" s="125"/>
      <c r="B18" s="111" t="s">
        <v>22</v>
      </c>
      <c r="C18" s="125"/>
      <c r="D18" s="127" t="s">
        <v>23</v>
      </c>
      <c r="E18" s="125"/>
      <c r="F18" s="111" t="s">
        <v>24</v>
      </c>
      <c r="G18" s="127" t="s">
        <v>25</v>
      </c>
      <c r="H18" s="125"/>
      <c r="I18" s="125"/>
      <c r="J18" s="127" t="s">
        <v>26</v>
      </c>
      <c r="K18" s="125"/>
      <c r="L18" s="2"/>
      <c r="M18" s="2"/>
      <c r="N18" s="2"/>
    </row>
    <row r="19" spans="1:14" ht="9" customHeight="1">
      <c r="A19" s="2"/>
      <c r="B19" s="2"/>
      <c r="C19" s="2"/>
      <c r="D19" s="2"/>
      <c r="E19" s="2"/>
      <c r="F19" s="2"/>
      <c r="G19" s="134"/>
      <c r="H19" s="126"/>
      <c r="I19" s="126"/>
      <c r="J19" s="126"/>
      <c r="K19" s="126"/>
      <c r="L19" s="2"/>
      <c r="M19" s="2"/>
      <c r="N19" s="2"/>
    </row>
    <row r="20" spans="1:14" ht="20.25" customHeight="1">
      <c r="A20" s="2">
        <v>1</v>
      </c>
      <c r="B20" s="2" t="s">
        <v>27</v>
      </c>
      <c r="C20" s="2" t="s">
        <v>28</v>
      </c>
      <c r="D20" s="128" t="s">
        <v>29</v>
      </c>
      <c r="E20" s="118"/>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128" t="s">
        <v>31</v>
      </c>
      <c r="E21" s="118"/>
      <c r="F21" s="11">
        <v>4</v>
      </c>
      <c r="G21" s="14" t="s">
        <v>30</v>
      </c>
      <c r="H21" s="2">
        <v>2190</v>
      </c>
      <c r="I21" s="2"/>
      <c r="J21" s="15" t="s">
        <v>30</v>
      </c>
      <c r="K21" s="16">
        <f t="shared" si="0"/>
        <v>8760</v>
      </c>
      <c r="L21" s="1"/>
      <c r="M21" s="1"/>
      <c r="N21" s="1"/>
    </row>
    <row r="22" spans="1:14" ht="18" customHeight="1">
      <c r="A22" s="2">
        <v>3</v>
      </c>
      <c r="B22" s="2" t="s">
        <v>32</v>
      </c>
      <c r="C22" s="2" t="s">
        <v>28</v>
      </c>
      <c r="D22" s="128" t="s">
        <v>33</v>
      </c>
      <c r="E22" s="118"/>
      <c r="F22" s="11">
        <v>5</v>
      </c>
      <c r="G22" s="14" t="s">
        <v>30</v>
      </c>
      <c r="H22" s="2">
        <v>2390</v>
      </c>
      <c r="I22" s="2"/>
      <c r="J22" s="15" t="s">
        <v>30</v>
      </c>
      <c r="K22" s="16">
        <f t="shared" si="0"/>
        <v>11950</v>
      </c>
      <c r="L22" s="1"/>
      <c r="M22" s="1"/>
      <c r="N22" s="1"/>
    </row>
    <row r="23" spans="1:14" ht="18" customHeight="1">
      <c r="A23" s="2">
        <v>4</v>
      </c>
      <c r="B23" s="2" t="s">
        <v>34</v>
      </c>
      <c r="C23" s="2" t="s">
        <v>28</v>
      </c>
      <c r="D23" s="128" t="s">
        <v>35</v>
      </c>
      <c r="E23" s="118"/>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122"/>
      <c r="J25" s="118"/>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132" t="s">
        <v>38</v>
      </c>
      <c r="D27" s="118"/>
      <c r="E27" s="118"/>
      <c r="F27" s="118"/>
      <c r="G27" s="118"/>
      <c r="H27" s="118"/>
      <c r="I27" s="118"/>
      <c r="J27" s="118"/>
      <c r="K27" s="3"/>
      <c r="L27" s="3"/>
      <c r="M27" s="3"/>
      <c r="N27" s="3"/>
    </row>
    <row r="28" spans="1:14" ht="13.5" customHeight="1">
      <c r="A28" s="4" t="s">
        <v>39</v>
      </c>
      <c r="B28" s="4"/>
      <c r="C28" s="132" t="s">
        <v>40</v>
      </c>
      <c r="D28" s="118"/>
      <c r="E28" s="118"/>
      <c r="F28" s="118"/>
      <c r="G28" s="118"/>
      <c r="H28" s="118"/>
      <c r="I28" s="118"/>
      <c r="J28" s="118"/>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128" t="s">
        <v>48</v>
      </c>
      <c r="D32" s="118"/>
      <c r="E32" s="118"/>
      <c r="F32" s="118"/>
      <c r="G32" s="118"/>
      <c r="H32" s="118"/>
      <c r="I32" s="118"/>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128" t="s">
        <v>60</v>
      </c>
      <c r="B37" s="118"/>
      <c r="C37" s="133" t="s">
        <v>61</v>
      </c>
      <c r="D37" s="118"/>
      <c r="E37" s="118"/>
      <c r="F37" s="118"/>
      <c r="G37" s="118"/>
      <c r="H37" s="118"/>
      <c r="I37" s="118"/>
      <c r="J37" s="118"/>
      <c r="K37" s="3"/>
      <c r="L37" s="3"/>
      <c r="M37" s="3"/>
      <c r="N37" s="3"/>
    </row>
    <row r="38" spans="1:14" ht="20.25" customHeight="1">
      <c r="A38" s="118"/>
      <c r="B38" s="118"/>
      <c r="C38" s="133" t="s">
        <v>62</v>
      </c>
      <c r="D38" s="118"/>
      <c r="E38" s="118"/>
      <c r="F38" s="118"/>
      <c r="G38" s="118"/>
      <c r="H38" s="118"/>
      <c r="I38" s="118"/>
      <c r="J38" s="118"/>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138" t="s">
        <v>4</v>
      </c>
      <c r="D40" s="139"/>
      <c r="E40" s="139"/>
      <c r="F40" s="139"/>
      <c r="G40" s="139"/>
      <c r="H40" s="139"/>
      <c r="I40" s="139"/>
      <c r="J40" s="139"/>
      <c r="K40" s="27"/>
      <c r="L40" s="1"/>
      <c r="M40" s="1"/>
      <c r="N40" s="1"/>
    </row>
    <row r="41" spans="1:14" ht="15.75" customHeight="1">
      <c r="A41" s="28" t="s">
        <v>64</v>
      </c>
      <c r="B41" s="29"/>
      <c r="C41" s="128" t="s">
        <v>65</v>
      </c>
      <c r="D41" s="118"/>
      <c r="E41" s="118"/>
      <c r="F41" s="118"/>
      <c r="G41" s="118"/>
      <c r="H41" s="118"/>
      <c r="I41" s="118"/>
      <c r="J41" s="118"/>
      <c r="K41" s="29"/>
      <c r="L41" s="1"/>
      <c r="M41" s="1"/>
      <c r="N41" s="1"/>
    </row>
    <row r="42" spans="1:14" ht="15.75" customHeight="1">
      <c r="A42" s="28" t="s">
        <v>66</v>
      </c>
      <c r="B42" s="29"/>
      <c r="C42" s="128" t="s">
        <v>67</v>
      </c>
      <c r="D42" s="118"/>
      <c r="E42" s="118"/>
      <c r="F42" s="118"/>
      <c r="G42" s="118"/>
      <c r="H42" s="118"/>
      <c r="I42" s="118"/>
      <c r="J42" s="118"/>
      <c r="K42" s="29"/>
      <c r="L42" s="1"/>
      <c r="M42" s="1"/>
      <c r="N42" s="1"/>
    </row>
    <row r="43" spans="1:14" ht="15.75" customHeight="1">
      <c r="A43" s="28" t="s">
        <v>68</v>
      </c>
      <c r="B43" s="29"/>
      <c r="C43" s="128" t="s">
        <v>69</v>
      </c>
      <c r="D43" s="118"/>
      <c r="E43" s="118"/>
      <c r="F43" s="118"/>
      <c r="G43" s="118"/>
      <c r="H43" s="118"/>
      <c r="I43" s="118"/>
      <c r="J43" s="118"/>
      <c r="K43" s="29"/>
      <c r="L43" s="1"/>
      <c r="M43" s="1"/>
      <c r="N43" s="1"/>
    </row>
    <row r="44" spans="1:14" ht="15.75" customHeight="1">
      <c r="A44" s="30" t="s">
        <v>70</v>
      </c>
      <c r="B44" s="31"/>
      <c r="C44" s="140" t="s">
        <v>71</v>
      </c>
      <c r="D44" s="141"/>
      <c r="E44" s="141"/>
      <c r="F44" s="141"/>
      <c r="G44" s="141"/>
      <c r="H44" s="141"/>
      <c r="I44" s="141"/>
      <c r="J44" s="141"/>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135" t="s">
        <v>73</v>
      </c>
      <c r="B47" s="118"/>
      <c r="C47" s="118"/>
      <c r="D47" s="118"/>
      <c r="E47" s="118"/>
      <c r="F47" s="118"/>
      <c r="G47" s="118"/>
      <c r="H47" s="118"/>
      <c r="I47" s="118"/>
      <c r="J47" s="118"/>
      <c r="K47" s="118"/>
      <c r="L47" s="1"/>
      <c r="M47" s="1"/>
      <c r="N47" s="1"/>
    </row>
    <row r="48" spans="1:14" ht="0.75" customHeight="1">
      <c r="A48" s="2"/>
      <c r="B48" s="2"/>
      <c r="C48" s="2"/>
      <c r="D48" s="2"/>
      <c r="E48" s="2"/>
      <c r="F48" s="2"/>
      <c r="G48" s="2"/>
      <c r="H48" s="2"/>
      <c r="I48" s="2"/>
      <c r="J48" s="2"/>
      <c r="K48" s="2"/>
      <c r="L48" s="1"/>
      <c r="M48" s="1"/>
      <c r="N48" s="1"/>
    </row>
    <row r="49" spans="1:14" ht="25.5" customHeight="1">
      <c r="A49" s="135" t="s">
        <v>74</v>
      </c>
      <c r="B49" s="118"/>
      <c r="C49" s="118"/>
      <c r="D49" s="118"/>
      <c r="E49" s="118"/>
      <c r="F49" s="118"/>
      <c r="G49" s="118"/>
      <c r="H49" s="118"/>
      <c r="I49" s="118"/>
      <c r="J49" s="118"/>
      <c r="K49" s="118"/>
      <c r="L49" s="1"/>
      <c r="M49" s="1"/>
      <c r="N49" s="1"/>
    </row>
    <row r="50" spans="1:14" ht="3" customHeight="1">
      <c r="A50" s="35"/>
      <c r="B50" s="33"/>
      <c r="C50" s="33"/>
      <c r="D50" s="34"/>
      <c r="E50" s="34"/>
      <c r="F50" s="1"/>
      <c r="G50" s="1"/>
      <c r="H50" s="1"/>
      <c r="I50" s="1"/>
      <c r="J50" s="1"/>
      <c r="K50" s="1"/>
      <c r="L50" s="1"/>
      <c r="M50" s="1"/>
      <c r="N50" s="1"/>
    </row>
    <row r="51" spans="1:14" ht="22.5" customHeight="1">
      <c r="A51" s="135" t="s">
        <v>75</v>
      </c>
      <c r="B51" s="118"/>
      <c r="C51" s="118"/>
      <c r="D51" s="118"/>
      <c r="E51" s="118"/>
      <c r="F51" s="118"/>
      <c r="G51" s="118"/>
      <c r="H51" s="118"/>
      <c r="I51" s="118"/>
      <c r="J51" s="118"/>
      <c r="K51" s="118"/>
      <c r="L51" s="1"/>
      <c r="M51" s="1"/>
      <c r="N51" s="1"/>
    </row>
    <row r="52" spans="1:14" ht="4.5" customHeight="1">
      <c r="A52" s="35"/>
      <c r="B52" s="33"/>
      <c r="C52" s="33"/>
      <c r="D52" s="34"/>
      <c r="E52" s="34"/>
      <c r="F52" s="1"/>
      <c r="G52" s="1"/>
      <c r="H52" s="1"/>
      <c r="I52" s="1"/>
      <c r="J52" s="1"/>
      <c r="K52" s="1"/>
      <c r="L52" s="1"/>
      <c r="M52" s="1"/>
      <c r="N52" s="1"/>
    </row>
    <row r="53" spans="1:14" ht="28.5" customHeight="1">
      <c r="A53" s="136" t="s">
        <v>76</v>
      </c>
      <c r="B53" s="118"/>
      <c r="C53" s="118"/>
      <c r="D53" s="118"/>
      <c r="E53" s="118"/>
      <c r="F53" s="118"/>
      <c r="G53" s="118"/>
      <c r="H53" s="118"/>
      <c r="I53" s="118"/>
      <c r="J53" s="118"/>
      <c r="K53" s="118"/>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137" t="str">
        <f>C7</f>
        <v>PROMETAL INTERNATIONAL CO., LTD</v>
      </c>
      <c r="C57" s="126"/>
      <c r="D57" s="126"/>
      <c r="E57" s="2"/>
      <c r="F57" s="1"/>
      <c r="G57" s="137">
        <f>C9</f>
        <v>0</v>
      </c>
      <c r="H57" s="126"/>
      <c r="I57" s="126"/>
      <c r="J57" s="126"/>
      <c r="K57" s="126"/>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C40:J40"/>
    <mergeCell ref="C41:J41"/>
    <mergeCell ref="C42:J42"/>
    <mergeCell ref="C43:J43"/>
    <mergeCell ref="C44:J44"/>
    <mergeCell ref="A47:K47"/>
    <mergeCell ref="A49:K49"/>
    <mergeCell ref="A51:K51"/>
    <mergeCell ref="A53:K53"/>
    <mergeCell ref="B57:D57"/>
    <mergeCell ref="G57:K57"/>
    <mergeCell ref="A14:B14"/>
    <mergeCell ref="A17:A18"/>
    <mergeCell ref="G18:I18"/>
    <mergeCell ref="J18:K18"/>
    <mergeCell ref="G19:K19"/>
    <mergeCell ref="D21:E21"/>
    <mergeCell ref="D22:E22"/>
    <mergeCell ref="D23:E23"/>
    <mergeCell ref="A37:B38"/>
    <mergeCell ref="G17:I17"/>
    <mergeCell ref="I25:J25"/>
    <mergeCell ref="C27:J27"/>
    <mergeCell ref="C28:J28"/>
    <mergeCell ref="C32:I32"/>
    <mergeCell ref="C37:J37"/>
    <mergeCell ref="C38:J38"/>
    <mergeCell ref="L7:N8"/>
    <mergeCell ref="C17:C18"/>
    <mergeCell ref="D17:E17"/>
    <mergeCell ref="D18:E18"/>
    <mergeCell ref="D20:E20"/>
    <mergeCell ref="J17:K17"/>
    <mergeCell ref="G8:H8"/>
    <mergeCell ref="I8:K8"/>
    <mergeCell ref="G9:H9"/>
    <mergeCell ref="I9:K9"/>
    <mergeCell ref="L13:N13"/>
    <mergeCell ref="A1:K1"/>
    <mergeCell ref="A2:K2"/>
    <mergeCell ref="A3:K3"/>
    <mergeCell ref="A5:K5"/>
    <mergeCell ref="G7:H7"/>
    <mergeCell ref="I7:K7"/>
  </mergeCells>
  <phoneticPr fontId="53"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AZ993"/>
  <sheetViews>
    <sheetView tabSelected="1" topLeftCell="A20" workbookViewId="0">
      <selection activeCell="M33" sqref="M33:R33"/>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6.5" customWidth="1"/>
    <col min="9" max="9" width="7.25" customWidth="1"/>
    <col min="10" max="10" width="5.5" customWidth="1"/>
    <col min="11" max="11" width="10.25" customWidth="1"/>
    <col min="12" max="12" width="12.375" customWidth="1"/>
    <col min="13" max="13" width="7.625" customWidth="1"/>
    <col min="14" max="15" width="7.375" customWidth="1"/>
    <col min="16" max="16" width="7.125" customWidth="1"/>
    <col min="17" max="17" width="7.87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9.875" customWidth="1"/>
    <col min="28" max="28" width="8.5" customWidth="1"/>
    <col min="29" max="29" width="10.375" customWidth="1"/>
    <col min="30" max="31" width="7" customWidth="1"/>
    <col min="32" max="33" width="3.625" customWidth="1"/>
    <col min="34" max="34" width="2.375" customWidth="1"/>
    <col min="35" max="35" width="3.25" customWidth="1"/>
    <col min="36" max="36" width="2.375" customWidth="1"/>
    <col min="37" max="38" width="6.75" customWidth="1"/>
    <col min="39" max="39" width="5.625" customWidth="1"/>
    <col min="40" max="40" width="6.75" customWidth="1"/>
    <col min="41" max="41" width="2.5" customWidth="1"/>
    <col min="42" max="42" width="4.75" customWidth="1"/>
    <col min="43" max="45" width="2.5" customWidth="1"/>
    <col min="46" max="46" width="6.75" customWidth="1"/>
    <col min="47" max="47" width="5.75" customWidth="1"/>
    <col min="48" max="48" width="8.5" customWidth="1"/>
    <col min="49" max="49" width="4.875" customWidth="1"/>
    <col min="50" max="50" width="5.75" customWidth="1"/>
    <col min="51" max="51" width="2.375" customWidth="1"/>
    <col min="52" max="52" width="7" customWidth="1"/>
  </cols>
  <sheetData>
    <row r="1" spans="1:52" ht="27" customHeight="1">
      <c r="A1" s="187" t="s">
        <v>78</v>
      </c>
      <c r="B1" s="170"/>
      <c r="C1" s="170"/>
      <c r="D1" s="170"/>
      <c r="E1" s="170"/>
      <c r="F1" s="170"/>
      <c r="G1" s="170"/>
      <c r="H1" s="170"/>
      <c r="I1" s="170"/>
      <c r="J1" s="170"/>
      <c r="K1" s="170"/>
      <c r="L1" s="170"/>
      <c r="M1" s="170"/>
      <c r="N1" s="170"/>
      <c r="O1" s="170"/>
      <c r="P1" s="170"/>
      <c r="Q1" s="170"/>
      <c r="R1" s="170"/>
      <c r="S1" s="170"/>
      <c r="T1" s="170"/>
      <c r="U1" s="170"/>
      <c r="V1" s="170"/>
      <c r="W1" s="170"/>
      <c r="X1" s="170"/>
      <c r="Y1" s="37"/>
      <c r="AZ1" s="1"/>
    </row>
    <row r="2" spans="1:52" ht="29.25" customHeight="1">
      <c r="A2" s="188" t="s">
        <v>79</v>
      </c>
      <c r="B2" s="118"/>
      <c r="C2" s="118"/>
      <c r="D2" s="118"/>
      <c r="E2" s="118"/>
      <c r="F2" s="118"/>
      <c r="G2" s="118"/>
      <c r="H2" s="118"/>
      <c r="I2" s="118"/>
      <c r="J2" s="118"/>
      <c r="K2" s="118"/>
      <c r="L2" s="118"/>
      <c r="M2" s="118"/>
      <c r="N2" s="118"/>
      <c r="O2" s="118"/>
      <c r="P2" s="118"/>
      <c r="Q2" s="118"/>
      <c r="R2" s="118"/>
      <c r="S2" s="118"/>
      <c r="T2" s="118"/>
      <c r="U2" s="118"/>
      <c r="V2" s="118"/>
      <c r="W2" s="118"/>
      <c r="X2" s="118"/>
      <c r="Y2" s="39"/>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AZ3" s="1"/>
    </row>
    <row r="4" spans="1:52" ht="18.75" customHeight="1">
      <c r="A4" s="6"/>
      <c r="B4" s="41"/>
      <c r="C4" s="189" t="s">
        <v>80</v>
      </c>
      <c r="D4" s="159"/>
      <c r="E4" s="190">
        <f>T24-I24-S27-S28-S29-S30-H29-H30</f>
        <v>0</v>
      </c>
      <c r="F4" s="158"/>
      <c r="G4" s="158"/>
      <c r="H4" s="158"/>
      <c r="I4" s="159"/>
      <c r="J4" s="46"/>
      <c r="K4" s="46"/>
      <c r="L4" s="46"/>
      <c r="M4" s="46"/>
      <c r="N4" s="43"/>
      <c r="O4" s="46"/>
      <c r="P4" s="163" t="s">
        <v>81</v>
      </c>
      <c r="Q4" s="146"/>
      <c r="R4" s="143"/>
      <c r="S4" s="191" t="s">
        <v>82</v>
      </c>
      <c r="T4" s="158"/>
      <c r="U4" s="158"/>
      <c r="V4" s="158"/>
      <c r="W4" s="159"/>
      <c r="X4" s="38"/>
      <c r="Y4" s="47"/>
      <c r="AZ4" s="1"/>
    </row>
    <row r="5" spans="1:52" ht="18.75" customHeight="1">
      <c r="A5" s="6"/>
      <c r="B5" s="41"/>
      <c r="C5" s="194" t="s">
        <v>83</v>
      </c>
      <c r="D5" s="159"/>
      <c r="E5" s="192" t="e">
        <f>E4/T24</f>
        <v>#DIV/0!</v>
      </c>
      <c r="F5" s="158"/>
      <c r="G5" s="158"/>
      <c r="H5" s="158"/>
      <c r="I5" s="159"/>
      <c r="J5" s="46"/>
      <c r="K5" s="46"/>
      <c r="L5" s="46"/>
      <c r="M5" s="46"/>
      <c r="N5" s="43"/>
      <c r="O5" s="46"/>
      <c r="P5" s="196" t="s">
        <v>84</v>
      </c>
      <c r="Q5" s="156"/>
      <c r="R5" s="148"/>
      <c r="S5" s="193" t="s">
        <v>85</v>
      </c>
      <c r="T5" s="158"/>
      <c r="U5" s="158"/>
      <c r="V5" s="158"/>
      <c r="W5" s="159"/>
      <c r="X5" s="38"/>
      <c r="Y5" s="44"/>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AZ6" s="1"/>
    </row>
    <row r="7" spans="1:52" ht="18.75" customHeight="1">
      <c r="A7" s="112"/>
      <c r="B7" s="48" t="s">
        <v>86</v>
      </c>
      <c r="C7" s="195" t="s">
        <v>87</v>
      </c>
      <c r="D7" s="159"/>
      <c r="E7" s="48"/>
      <c r="F7" s="162" t="s">
        <v>88</v>
      </c>
      <c r="G7" s="159"/>
      <c r="H7" s="49"/>
      <c r="I7" s="162" t="s">
        <v>89</v>
      </c>
      <c r="J7" s="158"/>
      <c r="K7" s="113"/>
      <c r="L7" s="114"/>
      <c r="M7" s="197" t="s">
        <v>90</v>
      </c>
      <c r="N7" s="139"/>
      <c r="O7" s="198"/>
      <c r="P7" s="202" t="str">
        <f>PI!C36</f>
        <v>Foshan Port</v>
      </c>
      <c r="Q7" s="139"/>
      <c r="R7" s="198"/>
      <c r="S7" s="205" t="s">
        <v>91</v>
      </c>
      <c r="T7" s="206" t="s">
        <v>92</v>
      </c>
      <c r="U7" s="139"/>
      <c r="V7" s="139"/>
      <c r="W7" s="139"/>
      <c r="X7" s="207"/>
      <c r="Y7" s="50"/>
      <c r="AZ7" s="1"/>
    </row>
    <row r="8" spans="1:52" ht="19.5" customHeight="1">
      <c r="A8" s="142" t="s">
        <v>93</v>
      </c>
      <c r="B8" s="143"/>
      <c r="C8" s="150" t="s">
        <v>94</v>
      </c>
      <c r="D8" s="151"/>
      <c r="E8" s="145" t="s">
        <v>95</v>
      </c>
      <c r="F8" s="146"/>
      <c r="G8" s="143"/>
      <c r="H8" s="210" t="s">
        <v>96</v>
      </c>
      <c r="I8" s="125"/>
      <c r="J8" s="125"/>
      <c r="K8" s="125"/>
      <c r="L8" s="209"/>
      <c r="M8" s="199"/>
      <c r="N8" s="118"/>
      <c r="O8" s="200"/>
      <c r="P8" s="203"/>
      <c r="Q8" s="118"/>
      <c r="R8" s="200"/>
      <c r="S8" s="172"/>
      <c r="T8" s="203"/>
      <c r="U8" s="118"/>
      <c r="V8" s="118"/>
      <c r="W8" s="118"/>
      <c r="X8" s="208"/>
      <c r="Y8" s="50"/>
      <c r="AZ8" s="1"/>
    </row>
    <row r="9" spans="1:52" ht="19.5" customHeight="1">
      <c r="A9" s="149" t="s">
        <v>97</v>
      </c>
      <c r="B9" s="148"/>
      <c r="C9" s="185" t="s">
        <v>98</v>
      </c>
      <c r="D9" s="148"/>
      <c r="E9" s="51" t="s">
        <v>99</v>
      </c>
      <c r="F9" s="51"/>
      <c r="G9" s="51"/>
      <c r="H9" s="185" t="s">
        <v>100</v>
      </c>
      <c r="I9" s="156"/>
      <c r="J9" s="156"/>
      <c r="K9" s="156"/>
      <c r="L9" s="183"/>
      <c r="M9" s="201"/>
      <c r="N9" s="125"/>
      <c r="O9" s="151"/>
      <c r="P9" s="204"/>
      <c r="Q9" s="125"/>
      <c r="R9" s="151"/>
      <c r="S9" s="173"/>
      <c r="T9" s="204"/>
      <c r="U9" s="125"/>
      <c r="V9" s="125"/>
      <c r="W9" s="125"/>
      <c r="X9" s="209"/>
      <c r="Y9" s="50"/>
      <c r="AZ9" s="1"/>
    </row>
    <row r="10" spans="1:52" ht="19.5" customHeight="1">
      <c r="A10" s="142" t="s">
        <v>101</v>
      </c>
      <c r="B10" s="143"/>
      <c r="C10" s="144"/>
      <c r="D10" s="143"/>
      <c r="E10" s="145" t="s">
        <v>95</v>
      </c>
      <c r="F10" s="146"/>
      <c r="G10" s="143"/>
      <c r="H10" s="186"/>
      <c r="I10" s="146"/>
      <c r="J10" s="146"/>
      <c r="K10" s="146"/>
      <c r="L10" s="165"/>
      <c r="M10" s="211" t="s">
        <v>102</v>
      </c>
      <c r="N10" s="126"/>
      <c r="O10" s="212"/>
      <c r="P10" s="213">
        <f>PI!C9</f>
        <v>0</v>
      </c>
      <c r="Q10" s="126"/>
      <c r="R10" s="212"/>
      <c r="S10" s="214" t="s">
        <v>103</v>
      </c>
      <c r="T10" s="215" t="str">
        <f>PI!I7</f>
        <v>PS220404405</v>
      </c>
      <c r="U10" s="126"/>
      <c r="V10" s="126"/>
      <c r="W10" s="126"/>
      <c r="X10" s="216"/>
      <c r="Y10" s="50"/>
      <c r="AZ10" s="1"/>
    </row>
    <row r="11" spans="1:52" ht="19.5" customHeight="1">
      <c r="A11" s="149" t="s">
        <v>97</v>
      </c>
      <c r="B11" s="148"/>
      <c r="C11" s="147"/>
      <c r="D11" s="148"/>
      <c r="E11" s="51" t="s">
        <v>99</v>
      </c>
      <c r="F11" s="51"/>
      <c r="G11" s="51"/>
      <c r="H11" s="185"/>
      <c r="I11" s="156"/>
      <c r="J11" s="156"/>
      <c r="K11" s="156"/>
      <c r="L11" s="183"/>
      <c r="M11" s="199"/>
      <c r="N11" s="118"/>
      <c r="O11" s="200"/>
      <c r="P11" s="203"/>
      <c r="Q11" s="118"/>
      <c r="R11" s="200"/>
      <c r="S11" s="172"/>
      <c r="T11" s="203"/>
      <c r="U11" s="118"/>
      <c r="V11" s="118"/>
      <c r="W11" s="118"/>
      <c r="X11" s="208"/>
      <c r="Y11" s="50"/>
      <c r="AZ11" s="1"/>
    </row>
    <row r="12" spans="1:52" ht="19.5" customHeight="1">
      <c r="A12" s="142" t="s">
        <v>104</v>
      </c>
      <c r="B12" s="143"/>
      <c r="C12" s="144"/>
      <c r="D12" s="143"/>
      <c r="E12" s="145" t="s">
        <v>95</v>
      </c>
      <c r="F12" s="146"/>
      <c r="G12" s="143"/>
      <c r="H12" s="186"/>
      <c r="I12" s="146"/>
      <c r="J12" s="146"/>
      <c r="K12" s="146"/>
      <c r="L12" s="165"/>
      <c r="M12" s="199"/>
      <c r="N12" s="118"/>
      <c r="O12" s="200"/>
      <c r="P12" s="203"/>
      <c r="Q12" s="118"/>
      <c r="R12" s="200"/>
      <c r="S12" s="172"/>
      <c r="T12" s="203"/>
      <c r="U12" s="118"/>
      <c r="V12" s="118"/>
      <c r="W12" s="118"/>
      <c r="X12" s="208"/>
      <c r="Y12" s="50"/>
      <c r="AZ12" s="1"/>
    </row>
    <row r="13" spans="1:52" ht="19.5" customHeight="1">
      <c r="A13" s="149" t="s">
        <v>97</v>
      </c>
      <c r="B13" s="148"/>
      <c r="C13" s="147"/>
      <c r="D13" s="148"/>
      <c r="E13" s="51" t="s">
        <v>99</v>
      </c>
      <c r="F13" s="51"/>
      <c r="G13" s="51"/>
      <c r="H13" s="185"/>
      <c r="I13" s="156"/>
      <c r="J13" s="156"/>
      <c r="K13" s="156"/>
      <c r="L13" s="183"/>
      <c r="M13" s="201"/>
      <c r="N13" s="125"/>
      <c r="O13" s="151"/>
      <c r="P13" s="204"/>
      <c r="Q13" s="125"/>
      <c r="R13" s="151"/>
      <c r="S13" s="173"/>
      <c r="T13" s="204"/>
      <c r="U13" s="125"/>
      <c r="V13" s="125"/>
      <c r="W13" s="125"/>
      <c r="X13" s="209"/>
      <c r="Y13" s="50"/>
      <c r="AZ13" s="1"/>
    </row>
    <row r="14" spans="1:52" ht="19.5" customHeight="1">
      <c r="A14" s="142" t="s">
        <v>105</v>
      </c>
      <c r="B14" s="143"/>
      <c r="C14" s="144"/>
      <c r="D14" s="143"/>
      <c r="E14" s="145" t="s">
        <v>95</v>
      </c>
      <c r="F14" s="146"/>
      <c r="G14" s="143"/>
      <c r="H14" s="186"/>
      <c r="I14" s="146"/>
      <c r="J14" s="146"/>
      <c r="K14" s="146"/>
      <c r="L14" s="165"/>
      <c r="M14" s="211" t="s">
        <v>97</v>
      </c>
      <c r="N14" s="126"/>
      <c r="O14" s="212"/>
      <c r="P14" s="213" t="str">
        <f>PI!C34</f>
        <v>CIF Buenaventura, Colombia</v>
      </c>
      <c r="Q14" s="126"/>
      <c r="R14" s="212"/>
      <c r="S14" s="221" t="s">
        <v>99</v>
      </c>
      <c r="T14" s="223" t="s">
        <v>106</v>
      </c>
      <c r="U14" s="126"/>
      <c r="V14" s="126"/>
      <c r="W14" s="126"/>
      <c r="X14" s="216"/>
      <c r="Y14" s="52"/>
      <c r="AZ14" s="1"/>
    </row>
    <row r="15" spans="1:52" ht="19.5" customHeight="1">
      <c r="A15" s="149" t="s">
        <v>97</v>
      </c>
      <c r="B15" s="148"/>
      <c r="C15" s="147"/>
      <c r="D15" s="148"/>
      <c r="E15" s="51" t="s">
        <v>99</v>
      </c>
      <c r="F15" s="51"/>
      <c r="G15" s="51"/>
      <c r="H15" s="185"/>
      <c r="I15" s="156"/>
      <c r="J15" s="156"/>
      <c r="K15" s="156"/>
      <c r="L15" s="183"/>
      <c r="M15" s="199"/>
      <c r="N15" s="118"/>
      <c r="O15" s="200"/>
      <c r="P15" s="203"/>
      <c r="Q15" s="118"/>
      <c r="R15" s="200"/>
      <c r="S15" s="172"/>
      <c r="T15" s="203"/>
      <c r="U15" s="118"/>
      <c r="V15" s="118"/>
      <c r="W15" s="118"/>
      <c r="X15" s="208"/>
      <c r="Y15" s="52"/>
      <c r="AZ15" s="1"/>
    </row>
    <row r="16" spans="1:52" ht="19.5" customHeight="1">
      <c r="A16" s="142" t="s">
        <v>107</v>
      </c>
      <c r="B16" s="143"/>
      <c r="C16" s="144"/>
      <c r="D16" s="143"/>
      <c r="E16" s="145" t="s">
        <v>95</v>
      </c>
      <c r="F16" s="146"/>
      <c r="G16" s="143"/>
      <c r="H16" s="186"/>
      <c r="I16" s="146"/>
      <c r="J16" s="146"/>
      <c r="K16" s="146"/>
      <c r="L16" s="165"/>
      <c r="M16" s="199"/>
      <c r="N16" s="118"/>
      <c r="O16" s="200"/>
      <c r="P16" s="203"/>
      <c r="Q16" s="118"/>
      <c r="R16" s="200"/>
      <c r="S16" s="172"/>
      <c r="T16" s="203"/>
      <c r="U16" s="118"/>
      <c r="V16" s="118"/>
      <c r="W16" s="118"/>
      <c r="X16" s="208"/>
      <c r="Y16" s="52"/>
      <c r="AZ16" s="1"/>
    </row>
    <row r="17" spans="1:52" ht="19.5" customHeight="1">
      <c r="A17" s="149" t="s">
        <v>97</v>
      </c>
      <c r="B17" s="148"/>
      <c r="C17" s="147"/>
      <c r="D17" s="148"/>
      <c r="E17" s="51" t="s">
        <v>99</v>
      </c>
      <c r="F17" s="51"/>
      <c r="G17" s="51"/>
      <c r="H17" s="185"/>
      <c r="I17" s="156"/>
      <c r="J17" s="156"/>
      <c r="K17" s="156"/>
      <c r="L17" s="183"/>
      <c r="M17" s="218"/>
      <c r="N17" s="141"/>
      <c r="O17" s="219"/>
      <c r="P17" s="220"/>
      <c r="Q17" s="141"/>
      <c r="R17" s="219"/>
      <c r="S17" s="222"/>
      <c r="T17" s="220"/>
      <c r="U17" s="141"/>
      <c r="V17" s="141"/>
      <c r="W17" s="141"/>
      <c r="X17" s="161"/>
      <c r="Y17" s="52"/>
      <c r="AZ17" s="1"/>
    </row>
    <row r="18" spans="1:52" ht="18.75" customHeight="1">
      <c r="A18" s="153" t="s">
        <v>108</v>
      </c>
      <c r="B18" s="146"/>
      <c r="C18" s="146"/>
      <c r="D18" s="143"/>
      <c r="E18" s="154" t="s">
        <v>109</v>
      </c>
      <c r="F18" s="146"/>
      <c r="G18" s="143"/>
      <c r="H18" s="154" t="s">
        <v>110</v>
      </c>
      <c r="I18" s="146"/>
      <c r="J18" s="146"/>
      <c r="K18" s="146"/>
      <c r="L18" s="165"/>
      <c r="M18" s="153" t="s">
        <v>108</v>
      </c>
      <c r="N18" s="146"/>
      <c r="O18" s="143"/>
      <c r="P18" s="154" t="s">
        <v>109</v>
      </c>
      <c r="Q18" s="146"/>
      <c r="R18" s="143"/>
      <c r="S18" s="154" t="s">
        <v>110</v>
      </c>
      <c r="T18" s="146"/>
      <c r="U18" s="146"/>
      <c r="V18" s="146"/>
      <c r="W18" s="146"/>
      <c r="X18" s="165"/>
      <c r="Y18" s="44"/>
      <c r="AZ18" s="1"/>
    </row>
    <row r="19" spans="1:52" ht="22.5" customHeight="1">
      <c r="A19" s="174">
        <v>1</v>
      </c>
      <c r="B19" s="152"/>
      <c r="C19" s="178" t="s">
        <v>111</v>
      </c>
      <c r="D19" s="152"/>
      <c r="E19" s="177">
        <f>AF42</f>
        <v>0</v>
      </c>
      <c r="F19" s="171"/>
      <c r="G19" s="152"/>
      <c r="H19" s="179">
        <f>AK42+AP42</f>
        <v>0</v>
      </c>
      <c r="I19" s="171"/>
      <c r="J19" s="171"/>
      <c r="K19" s="171"/>
      <c r="L19" s="180"/>
      <c r="M19" s="53">
        <f>A19</f>
        <v>1</v>
      </c>
      <c r="N19" s="176" t="str">
        <f>C19</f>
        <v>萬裕隆/430</v>
      </c>
      <c r="O19" s="152"/>
      <c r="P19" s="177">
        <f t="shared" ref="P19:P23" si="0">E19</f>
        <v>0</v>
      </c>
      <c r="Q19" s="171"/>
      <c r="R19" s="152"/>
      <c r="S19" s="179">
        <f>AU42</f>
        <v>0</v>
      </c>
      <c r="T19" s="171"/>
      <c r="U19" s="171"/>
      <c r="V19" s="171"/>
      <c r="W19" s="171"/>
      <c r="X19" s="180"/>
      <c r="Y19" s="54"/>
      <c r="AZ19" s="1"/>
    </row>
    <row r="20" spans="1:52" ht="22.5" customHeight="1">
      <c r="A20" s="174">
        <v>2</v>
      </c>
      <c r="B20" s="152"/>
      <c r="C20" s="178"/>
      <c r="D20" s="152"/>
      <c r="E20" s="177">
        <f>AG42</f>
        <v>0</v>
      </c>
      <c r="F20" s="171"/>
      <c r="G20" s="152"/>
      <c r="H20" s="181">
        <f>AL42+AQ42</f>
        <v>0</v>
      </c>
      <c r="I20" s="171"/>
      <c r="J20" s="171"/>
      <c r="K20" s="171"/>
      <c r="L20" s="180"/>
      <c r="M20" s="53">
        <v>2</v>
      </c>
      <c r="N20" s="176">
        <f t="shared" ref="N20:N23" si="1">B20</f>
        <v>0</v>
      </c>
      <c r="O20" s="152"/>
      <c r="P20" s="177">
        <f t="shared" si="0"/>
        <v>0</v>
      </c>
      <c r="Q20" s="171"/>
      <c r="R20" s="152"/>
      <c r="S20" s="179">
        <f>AV42</f>
        <v>0</v>
      </c>
      <c r="T20" s="171"/>
      <c r="U20" s="171"/>
      <c r="V20" s="171"/>
      <c r="W20" s="171"/>
      <c r="X20" s="180"/>
      <c r="Y20" s="54"/>
      <c r="AZ20" s="1"/>
    </row>
    <row r="21" spans="1:52" ht="22.5" customHeight="1">
      <c r="A21" s="174">
        <v>3</v>
      </c>
      <c r="B21" s="152"/>
      <c r="C21" s="178"/>
      <c r="D21" s="152"/>
      <c r="E21" s="177">
        <f>AH42</f>
        <v>0</v>
      </c>
      <c r="F21" s="171"/>
      <c r="G21" s="152"/>
      <c r="H21" s="181">
        <f>AM42+AR42</f>
        <v>0</v>
      </c>
      <c r="I21" s="171"/>
      <c r="J21" s="171"/>
      <c r="K21" s="171"/>
      <c r="L21" s="180"/>
      <c r="M21" s="53">
        <v>3</v>
      </c>
      <c r="N21" s="176">
        <f t="shared" si="1"/>
        <v>0</v>
      </c>
      <c r="O21" s="152"/>
      <c r="P21" s="177">
        <f t="shared" si="0"/>
        <v>0</v>
      </c>
      <c r="Q21" s="171"/>
      <c r="R21" s="152"/>
      <c r="S21" s="179">
        <f>AW42</f>
        <v>0</v>
      </c>
      <c r="T21" s="171"/>
      <c r="U21" s="171"/>
      <c r="V21" s="171"/>
      <c r="W21" s="171"/>
      <c r="X21" s="180"/>
      <c r="Y21" s="54"/>
      <c r="AZ21" s="1"/>
    </row>
    <row r="22" spans="1:52" ht="22.5" customHeight="1">
      <c r="A22" s="174">
        <v>4</v>
      </c>
      <c r="B22" s="152"/>
      <c r="C22" s="178"/>
      <c r="D22" s="152"/>
      <c r="E22" s="177">
        <f>AI42</f>
        <v>0</v>
      </c>
      <c r="F22" s="171"/>
      <c r="G22" s="152"/>
      <c r="H22" s="181">
        <f>AN42+AS42</f>
        <v>0</v>
      </c>
      <c r="I22" s="171"/>
      <c r="J22" s="171"/>
      <c r="K22" s="171"/>
      <c r="L22" s="180"/>
      <c r="M22" s="53">
        <v>4</v>
      </c>
      <c r="N22" s="176">
        <f t="shared" si="1"/>
        <v>0</v>
      </c>
      <c r="O22" s="152"/>
      <c r="P22" s="177">
        <f t="shared" si="0"/>
        <v>0</v>
      </c>
      <c r="Q22" s="171"/>
      <c r="R22" s="152"/>
      <c r="S22" s="179">
        <f>AX42</f>
        <v>0</v>
      </c>
      <c r="T22" s="171"/>
      <c r="U22" s="171"/>
      <c r="V22" s="171"/>
      <c r="W22" s="171"/>
      <c r="X22" s="180"/>
      <c r="Y22" s="54"/>
      <c r="AZ22" s="1"/>
    </row>
    <row r="23" spans="1:52" ht="22.5" customHeight="1">
      <c r="A23" s="174">
        <v>5</v>
      </c>
      <c r="B23" s="152"/>
      <c r="C23" s="178"/>
      <c r="D23" s="152"/>
      <c r="E23" s="177">
        <f>AJ42</f>
        <v>0</v>
      </c>
      <c r="F23" s="171"/>
      <c r="G23" s="152"/>
      <c r="H23" s="181">
        <f>AO42+AT42</f>
        <v>0</v>
      </c>
      <c r="I23" s="171"/>
      <c r="J23" s="171"/>
      <c r="K23" s="171"/>
      <c r="L23" s="180"/>
      <c r="M23" s="53">
        <v>5</v>
      </c>
      <c r="N23" s="176">
        <f t="shared" si="1"/>
        <v>0</v>
      </c>
      <c r="O23" s="152"/>
      <c r="P23" s="177">
        <f t="shared" si="0"/>
        <v>0</v>
      </c>
      <c r="Q23" s="171"/>
      <c r="R23" s="152"/>
      <c r="S23" s="179">
        <f>AY42</f>
        <v>0</v>
      </c>
      <c r="T23" s="171"/>
      <c r="U23" s="171"/>
      <c r="V23" s="171"/>
      <c r="W23" s="171"/>
      <c r="X23" s="180"/>
      <c r="Y23" s="54"/>
      <c r="AZ23" s="1"/>
    </row>
    <row r="24" spans="1:52" ht="22.5" customHeight="1">
      <c r="A24" s="184" t="s">
        <v>112</v>
      </c>
      <c r="B24" s="156"/>
      <c r="C24" s="156"/>
      <c r="D24" s="148"/>
      <c r="E24" s="155">
        <f>SUM(E19:G23)</f>
        <v>0</v>
      </c>
      <c r="F24" s="156"/>
      <c r="G24" s="148"/>
      <c r="H24" s="55" t="s">
        <v>113</v>
      </c>
      <c r="I24" s="182">
        <f>SUM(H19:L23)</f>
        <v>0</v>
      </c>
      <c r="J24" s="156"/>
      <c r="K24" s="156"/>
      <c r="L24" s="183"/>
      <c r="M24" s="184" t="s">
        <v>112</v>
      </c>
      <c r="N24" s="156"/>
      <c r="O24" s="148"/>
      <c r="P24" s="155">
        <f>SUM(P19:R23)</f>
        <v>0</v>
      </c>
      <c r="Q24" s="156"/>
      <c r="R24" s="148"/>
      <c r="S24" s="56" t="s">
        <v>113</v>
      </c>
      <c r="T24" s="224">
        <f>SUM(S19:W23)</f>
        <v>0</v>
      </c>
      <c r="U24" s="156"/>
      <c r="V24" s="156"/>
      <c r="W24" s="156"/>
      <c r="X24" s="183"/>
      <c r="Y24" s="57"/>
      <c r="AZ24" s="1"/>
    </row>
    <row r="25" spans="1:52" ht="27" customHeight="1">
      <c r="A25" s="157" t="s">
        <v>114</v>
      </c>
      <c r="B25" s="158"/>
      <c r="C25" s="158"/>
      <c r="D25" s="158"/>
      <c r="E25" s="158"/>
      <c r="F25" s="158"/>
      <c r="G25" s="158"/>
      <c r="H25" s="158"/>
      <c r="I25" s="158"/>
      <c r="J25" s="158"/>
      <c r="K25" s="158"/>
      <c r="L25" s="158"/>
      <c r="M25" s="158"/>
      <c r="N25" s="158"/>
      <c r="O25" s="158"/>
      <c r="P25" s="158"/>
      <c r="Q25" s="158"/>
      <c r="R25" s="158"/>
      <c r="S25" s="158"/>
      <c r="T25" s="158"/>
      <c r="U25" s="158"/>
      <c r="V25" s="158"/>
      <c r="W25" s="158"/>
      <c r="X25" s="159"/>
      <c r="Y25" s="44"/>
      <c r="AZ25" s="1"/>
    </row>
    <row r="26" spans="1:52" ht="27" customHeight="1">
      <c r="A26" s="160" t="s">
        <v>115</v>
      </c>
      <c r="B26" s="141"/>
      <c r="C26" s="141"/>
      <c r="D26" s="141"/>
      <c r="E26" s="141"/>
      <c r="F26" s="141"/>
      <c r="G26" s="141"/>
      <c r="H26" s="141"/>
      <c r="I26" s="141"/>
      <c r="J26" s="141"/>
      <c r="K26" s="141"/>
      <c r="L26" s="161"/>
      <c r="M26" s="162" t="s">
        <v>116</v>
      </c>
      <c r="N26" s="158"/>
      <c r="O26" s="158"/>
      <c r="P26" s="158"/>
      <c r="Q26" s="158"/>
      <c r="R26" s="158"/>
      <c r="S26" s="158"/>
      <c r="T26" s="158"/>
      <c r="U26" s="158"/>
      <c r="V26" s="158"/>
      <c r="W26" s="158"/>
      <c r="X26" s="159"/>
      <c r="Y26" s="44"/>
      <c r="AZ26" s="1"/>
    </row>
    <row r="27" spans="1:52" ht="27" customHeight="1">
      <c r="A27" s="163" t="s">
        <v>117</v>
      </c>
      <c r="B27" s="146"/>
      <c r="C27" s="146"/>
      <c r="D27" s="146"/>
      <c r="E27" s="146"/>
      <c r="F27" s="146"/>
      <c r="G27" s="143"/>
      <c r="H27" s="164">
        <f>V49</f>
        <v>0</v>
      </c>
      <c r="I27" s="146"/>
      <c r="J27" s="146"/>
      <c r="K27" s="146"/>
      <c r="L27" s="165"/>
      <c r="M27" s="166" t="s">
        <v>118</v>
      </c>
      <c r="N27" s="125"/>
      <c r="O27" s="125"/>
      <c r="P27" s="125"/>
      <c r="Q27" s="125"/>
      <c r="R27" s="151"/>
      <c r="S27" s="167">
        <f>SUM(M50:M55)</f>
        <v>0</v>
      </c>
      <c r="T27" s="146"/>
      <c r="U27" s="146"/>
      <c r="V27" s="146"/>
      <c r="W27" s="146"/>
      <c r="X27" s="165"/>
      <c r="Y27" s="54"/>
      <c r="AZ27" s="1"/>
    </row>
    <row r="28" spans="1:52" ht="27" customHeight="1">
      <c r="A28" s="174" t="s">
        <v>119</v>
      </c>
      <c r="B28" s="171"/>
      <c r="C28" s="171"/>
      <c r="D28" s="171"/>
      <c r="E28" s="171"/>
      <c r="F28" s="171"/>
      <c r="G28" s="152"/>
      <c r="H28" s="179">
        <f>AB45</f>
        <v>0</v>
      </c>
      <c r="I28" s="171"/>
      <c r="J28" s="171"/>
      <c r="K28" s="171"/>
      <c r="L28" s="180"/>
      <c r="M28" s="226" t="s">
        <v>120</v>
      </c>
      <c r="N28" s="171"/>
      <c r="O28" s="171"/>
      <c r="P28" s="58" t="s">
        <v>121</v>
      </c>
      <c r="Q28" s="227">
        <f>F55</f>
        <v>0</v>
      </c>
      <c r="R28" s="180"/>
      <c r="S28" s="225">
        <f>F58</f>
        <v>0</v>
      </c>
      <c r="T28" s="171"/>
      <c r="U28" s="171"/>
      <c r="V28" s="171"/>
      <c r="W28" s="171"/>
      <c r="X28" s="180"/>
      <c r="Y28" s="59"/>
      <c r="AZ28" s="1"/>
    </row>
    <row r="29" spans="1:52" ht="27" customHeight="1">
      <c r="A29" s="174" t="s">
        <v>122</v>
      </c>
      <c r="B29" s="171"/>
      <c r="C29" s="171"/>
      <c r="D29" s="171"/>
      <c r="E29" s="171"/>
      <c r="F29" s="171"/>
      <c r="G29" s="152"/>
      <c r="H29" s="179">
        <f>AD45</f>
        <v>0</v>
      </c>
      <c r="I29" s="171"/>
      <c r="J29" s="171"/>
      <c r="K29" s="171"/>
      <c r="L29" s="180"/>
      <c r="M29" s="174" t="s">
        <v>123</v>
      </c>
      <c r="N29" s="171"/>
      <c r="O29" s="171"/>
      <c r="P29" s="171"/>
      <c r="Q29" s="171"/>
      <c r="R29" s="152"/>
      <c r="S29" s="225">
        <f>E46</f>
        <v>0</v>
      </c>
      <c r="T29" s="171"/>
      <c r="U29" s="171"/>
      <c r="V29" s="171"/>
      <c r="W29" s="171"/>
      <c r="X29" s="180"/>
      <c r="Y29" s="60"/>
      <c r="AZ29" s="1"/>
    </row>
    <row r="30" spans="1:52" ht="27" customHeight="1">
      <c r="A30" s="184" t="s">
        <v>124</v>
      </c>
      <c r="B30" s="156"/>
      <c r="C30" s="156"/>
      <c r="D30" s="156"/>
      <c r="E30" s="156"/>
      <c r="F30" s="156"/>
      <c r="G30" s="148"/>
      <c r="H30" s="228"/>
      <c r="I30" s="156"/>
      <c r="J30" s="156"/>
      <c r="K30" s="156"/>
      <c r="L30" s="183"/>
      <c r="M30" s="196" t="s">
        <v>125</v>
      </c>
      <c r="N30" s="156"/>
      <c r="O30" s="156"/>
      <c r="P30" s="156"/>
      <c r="Q30" s="156"/>
      <c r="R30" s="156"/>
      <c r="S30" s="229">
        <f>AE45</f>
        <v>0</v>
      </c>
      <c r="T30" s="156"/>
      <c r="U30" s="156"/>
      <c r="V30" s="156"/>
      <c r="W30" s="156"/>
      <c r="X30" s="183"/>
      <c r="Y30" s="60"/>
      <c r="AZ30" s="1"/>
    </row>
    <row r="31" spans="1:52" ht="26.25" customHeight="1">
      <c r="A31" s="61"/>
      <c r="B31" s="62"/>
      <c r="C31" s="62"/>
      <c r="D31" s="62"/>
      <c r="E31" s="62"/>
      <c r="F31" s="62"/>
      <c r="G31" s="62"/>
      <c r="H31" s="62"/>
      <c r="I31" s="62"/>
      <c r="J31" s="62"/>
      <c r="K31" s="62"/>
      <c r="L31" s="62"/>
      <c r="M31" s="62"/>
      <c r="N31" s="62"/>
      <c r="O31" s="62"/>
      <c r="P31" s="62"/>
      <c r="Q31" s="62"/>
      <c r="R31" s="62"/>
      <c r="S31" s="62"/>
      <c r="T31" s="62"/>
      <c r="U31" s="63"/>
      <c r="V31" s="230"/>
      <c r="W31" s="159"/>
      <c r="X31" s="49">
        <f>T55</f>
        <v>0</v>
      </c>
      <c r="Y31" s="64"/>
      <c r="AZ31" s="1"/>
    </row>
    <row r="32" spans="1:52" ht="16.5" customHeight="1">
      <c r="A32" s="231" t="s">
        <v>126</v>
      </c>
      <c r="B32" s="118"/>
      <c r="C32" s="118"/>
      <c r="D32" s="118"/>
      <c r="E32" s="232" t="s">
        <v>127</v>
      </c>
      <c r="F32" s="118"/>
      <c r="G32" s="118"/>
      <c r="H32" s="118"/>
      <c r="I32" s="118"/>
      <c r="J32" s="118"/>
      <c r="K32" s="118"/>
      <c r="L32" s="200"/>
      <c r="M32" s="232" t="s">
        <v>128</v>
      </c>
      <c r="N32" s="118"/>
      <c r="O32" s="118"/>
      <c r="P32" s="118"/>
      <c r="Q32" s="118"/>
      <c r="R32" s="170"/>
      <c r="S32" s="233" t="s">
        <v>129</v>
      </c>
      <c r="T32" s="139"/>
      <c r="U32" s="139"/>
      <c r="V32" s="139"/>
      <c r="W32" s="139"/>
      <c r="X32" s="207"/>
      <c r="Y32" s="44"/>
      <c r="AZ32" s="1"/>
    </row>
    <row r="33" spans="1:52" ht="67.5" customHeight="1">
      <c r="A33" s="175"/>
      <c r="B33" s="158"/>
      <c r="C33" s="158"/>
      <c r="D33" s="159"/>
      <c r="E33" s="175"/>
      <c r="F33" s="158"/>
      <c r="G33" s="158"/>
      <c r="H33" s="158"/>
      <c r="I33" s="158"/>
      <c r="J33" s="158"/>
      <c r="K33" s="158"/>
      <c r="L33" s="159"/>
      <c r="M33" s="217"/>
      <c r="N33" s="158"/>
      <c r="O33" s="158"/>
      <c r="P33" s="158"/>
      <c r="Q33" s="158"/>
      <c r="R33" s="159"/>
      <c r="S33" s="217" t="s">
        <v>130</v>
      </c>
      <c r="T33" s="158"/>
      <c r="U33" s="158"/>
      <c r="V33" s="158"/>
      <c r="W33" s="158"/>
      <c r="X33" s="159"/>
      <c r="Y33" s="65"/>
      <c r="AZ33" s="1"/>
    </row>
    <row r="34" spans="1:52" ht="13.5" customHeight="1">
      <c r="A34" s="66"/>
      <c r="B34" s="66"/>
      <c r="C34" s="66"/>
      <c r="D34" s="66"/>
      <c r="E34" s="66"/>
      <c r="F34" s="66"/>
      <c r="G34" s="66"/>
      <c r="H34" s="67"/>
      <c r="I34" s="67"/>
      <c r="J34" s="67"/>
      <c r="K34" s="67"/>
      <c r="L34" s="67"/>
      <c r="M34" s="67"/>
      <c r="N34" s="67"/>
      <c r="O34" s="67"/>
      <c r="P34" s="67"/>
      <c r="Q34" s="67"/>
      <c r="R34" s="67"/>
      <c r="S34" s="67"/>
      <c r="T34" s="67"/>
      <c r="U34" s="67"/>
      <c r="V34" s="67"/>
      <c r="W34" s="67"/>
      <c r="X34" s="38"/>
      <c r="Y34" s="38"/>
      <c r="AZ34" s="1"/>
    </row>
    <row r="35" spans="1:52" ht="38.25" customHeight="1">
      <c r="A35" s="68" t="s">
        <v>131</v>
      </c>
      <c r="B35" s="68" t="s">
        <v>132</v>
      </c>
      <c r="C35" s="69" t="s">
        <v>17</v>
      </c>
      <c r="D35" s="68" t="s">
        <v>133</v>
      </c>
      <c r="E35" s="70" t="s">
        <v>134</v>
      </c>
      <c r="F35" s="70" t="s">
        <v>135</v>
      </c>
      <c r="G35" s="71" t="s">
        <v>136</v>
      </c>
      <c r="H35" s="71" t="s">
        <v>137</v>
      </c>
      <c r="I35" s="72" t="s">
        <v>138</v>
      </c>
      <c r="J35" s="73" t="s">
        <v>139</v>
      </c>
      <c r="K35" s="74" t="s">
        <v>140</v>
      </c>
      <c r="L35" s="73" t="s">
        <v>141</v>
      </c>
      <c r="M35" s="75" t="s">
        <v>142</v>
      </c>
      <c r="N35" s="75" t="s">
        <v>143</v>
      </c>
      <c r="O35" s="76" t="s">
        <v>144</v>
      </c>
      <c r="P35" s="76" t="s">
        <v>145</v>
      </c>
      <c r="Q35" s="76" t="s">
        <v>146</v>
      </c>
      <c r="R35" s="234" t="s">
        <v>147</v>
      </c>
      <c r="S35" s="198"/>
      <c r="T35" s="74" t="s">
        <v>148</v>
      </c>
      <c r="U35" s="77" t="s">
        <v>149</v>
      </c>
      <c r="V35" s="75" t="s">
        <v>150</v>
      </c>
      <c r="W35" s="78" t="s">
        <v>151</v>
      </c>
      <c r="X35" s="115" t="s">
        <v>152</v>
      </c>
      <c r="Y35" s="116" t="s">
        <v>153</v>
      </c>
      <c r="AZ35" s="79"/>
    </row>
    <row r="36" spans="1:52" ht="18" customHeight="1">
      <c r="A36" s="80" t="s">
        <v>154</v>
      </c>
      <c r="B36" s="81" t="s">
        <v>155</v>
      </c>
      <c r="C36" s="81" t="s">
        <v>156</v>
      </c>
      <c r="D36" s="81" t="s">
        <v>157</v>
      </c>
      <c r="E36" s="82" t="s">
        <v>158</v>
      </c>
      <c r="F36" s="82" t="s">
        <v>158</v>
      </c>
      <c r="G36" s="83" t="s">
        <v>159</v>
      </c>
      <c r="H36" s="83" t="s">
        <v>159</v>
      </c>
      <c r="I36" s="83" t="s">
        <v>159</v>
      </c>
      <c r="J36" s="83" t="s">
        <v>159</v>
      </c>
      <c r="K36" s="83" t="s">
        <v>159</v>
      </c>
      <c r="L36" s="84" t="s">
        <v>159</v>
      </c>
      <c r="M36" s="83" t="s">
        <v>159</v>
      </c>
      <c r="N36" s="83" t="s">
        <v>159</v>
      </c>
      <c r="O36" s="83" t="s">
        <v>159</v>
      </c>
      <c r="P36" s="83" t="s">
        <v>159</v>
      </c>
      <c r="Q36" s="83" t="s">
        <v>159</v>
      </c>
      <c r="R36" s="235" t="s">
        <v>160</v>
      </c>
      <c r="S36" s="143"/>
      <c r="T36" s="85" t="s">
        <v>161</v>
      </c>
      <c r="U36" s="83" t="s">
        <v>159</v>
      </c>
      <c r="V36" s="83" t="s">
        <v>159</v>
      </c>
      <c r="W36" s="83" t="s">
        <v>159</v>
      </c>
      <c r="X36" s="86" t="s">
        <v>159</v>
      </c>
      <c r="Y36" s="87"/>
      <c r="AZ36" s="88"/>
    </row>
    <row r="37" spans="1:52" ht="18" customHeight="1">
      <c r="A37" s="89">
        <f>PI!A20</f>
        <v>1</v>
      </c>
      <c r="B37" s="90" t="str">
        <f>PI!B20</f>
        <v>430 BA+PVC</v>
      </c>
      <c r="C37" s="91" t="str">
        <f>PI!C20</f>
        <v>SLIT</v>
      </c>
      <c r="D37" s="92" t="str">
        <f>PI!D20</f>
        <v>0.60 X 1220 X C</v>
      </c>
      <c r="E37" s="93">
        <v>1</v>
      </c>
      <c r="F37" s="93">
        <v>1</v>
      </c>
      <c r="G37" s="94">
        <f>PI!H20</f>
        <v>2175</v>
      </c>
      <c r="H37" s="95">
        <v>1600</v>
      </c>
      <c r="I37" s="95">
        <v>0</v>
      </c>
      <c r="J37" s="96">
        <v>0</v>
      </c>
      <c r="K37" s="97">
        <f t="shared" ref="K37:K40" si="2">H37+I37+J37</f>
        <v>1600</v>
      </c>
      <c r="L37" s="98">
        <v>0</v>
      </c>
      <c r="M37" s="93">
        <v>0</v>
      </c>
      <c r="N37" s="99">
        <v>0</v>
      </c>
      <c r="O37" s="100">
        <f t="shared" ref="O37:O40" si="3">U37+V37+W37+X37</f>
        <v>85</v>
      </c>
      <c r="P37" s="100">
        <f t="shared" ref="P37:P40" si="4">$T$52</f>
        <v>0</v>
      </c>
      <c r="Q37" s="101">
        <f t="shared" ref="Q37:Q40" si="5">G37-K37-M37-N37-O37-P37-L37</f>
        <v>490</v>
      </c>
      <c r="R37" s="168">
        <f>PI!F20*1000</f>
        <v>12000</v>
      </c>
      <c r="S37" s="151"/>
      <c r="T37" s="102">
        <f t="shared" ref="T37:T40" si="6">Q37*R37/1000*$T$55</f>
        <v>0</v>
      </c>
      <c r="U37" s="95">
        <v>0</v>
      </c>
      <c r="V37" s="95">
        <v>0</v>
      </c>
      <c r="W37" s="95">
        <v>45</v>
      </c>
      <c r="X37" s="103">
        <v>40</v>
      </c>
      <c r="Y37" s="104">
        <f>(K37+O37)-J37</f>
        <v>1685</v>
      </c>
      <c r="AZ37" s="88"/>
    </row>
    <row r="38" spans="1:52" ht="18" customHeight="1">
      <c r="A38" s="89">
        <f>PI!A21</f>
        <v>2</v>
      </c>
      <c r="B38" s="90" t="str">
        <f>PI!B21</f>
        <v>430 BA+PVC</v>
      </c>
      <c r="C38" s="91" t="str">
        <f>PI!C21</f>
        <v>SLIT</v>
      </c>
      <c r="D38" s="92" t="str">
        <f>PI!D21</f>
        <v>0.60 X 1220 X 2440</v>
      </c>
      <c r="E38" s="93">
        <v>1</v>
      </c>
      <c r="F38" s="93">
        <v>1</v>
      </c>
      <c r="G38" s="94">
        <f>PI!H21</f>
        <v>2190</v>
      </c>
      <c r="H38" s="95">
        <v>1600</v>
      </c>
      <c r="I38" s="95">
        <v>0</v>
      </c>
      <c r="J38" s="96">
        <v>0</v>
      </c>
      <c r="K38" s="97">
        <f>H38+I38+J38</f>
        <v>1600</v>
      </c>
      <c r="L38" s="98">
        <v>0</v>
      </c>
      <c r="M38" s="93">
        <v>0</v>
      </c>
      <c r="N38" s="99">
        <v>0</v>
      </c>
      <c r="O38" s="100">
        <f>U38+V38+W38+X38</f>
        <v>100</v>
      </c>
      <c r="P38" s="100">
        <f>$T$52</f>
        <v>0</v>
      </c>
      <c r="Q38" s="101">
        <f t="shared" si="5"/>
        <v>490</v>
      </c>
      <c r="R38" s="168">
        <f>PI!F21*1000</f>
        <v>4000</v>
      </c>
      <c r="S38" s="151"/>
      <c r="T38" s="102">
        <f t="shared" si="6"/>
        <v>0</v>
      </c>
      <c r="U38" s="95">
        <v>0</v>
      </c>
      <c r="V38" s="95">
        <v>0</v>
      </c>
      <c r="W38" s="95">
        <v>45</v>
      </c>
      <c r="X38" s="103">
        <v>55</v>
      </c>
      <c r="Y38" s="104">
        <f t="shared" ref="Y37:Y40" si="7">(K38+O38)-J38</f>
        <v>1700</v>
      </c>
      <c r="AZ38" s="88"/>
    </row>
    <row r="39" spans="1:52" ht="18" customHeight="1">
      <c r="A39" s="89">
        <f>PI!A22</f>
        <v>3</v>
      </c>
      <c r="B39" s="90" t="str">
        <f>PI!B22</f>
        <v>430 BA+PI</v>
      </c>
      <c r="C39" s="91" t="str">
        <f>PI!C22</f>
        <v>SLIT</v>
      </c>
      <c r="D39" s="92" t="str">
        <f>PI!D22</f>
        <v>0.30 X 1000 X C</v>
      </c>
      <c r="E39" s="93">
        <v>1</v>
      </c>
      <c r="F39" s="93">
        <v>1</v>
      </c>
      <c r="G39" s="94">
        <f>PI!H22</f>
        <v>2390</v>
      </c>
      <c r="H39" s="95">
        <v>1720</v>
      </c>
      <c r="I39" s="95">
        <v>0</v>
      </c>
      <c r="J39" s="96">
        <v>0</v>
      </c>
      <c r="K39" s="97">
        <f t="shared" si="2"/>
        <v>1720</v>
      </c>
      <c r="L39" s="98">
        <v>0</v>
      </c>
      <c r="M39" s="93">
        <v>0</v>
      </c>
      <c r="N39" s="99">
        <v>0</v>
      </c>
      <c r="O39" s="100">
        <f t="shared" si="3"/>
        <v>60</v>
      </c>
      <c r="P39" s="100">
        <f t="shared" si="4"/>
        <v>0</v>
      </c>
      <c r="Q39" s="101">
        <f t="shared" si="5"/>
        <v>610</v>
      </c>
      <c r="R39" s="168">
        <f>PI!F22*1000</f>
        <v>5000</v>
      </c>
      <c r="S39" s="151"/>
      <c r="T39" s="102">
        <f t="shared" si="6"/>
        <v>0</v>
      </c>
      <c r="U39" s="95">
        <v>0</v>
      </c>
      <c r="V39" s="95">
        <v>0</v>
      </c>
      <c r="W39" s="95">
        <v>0</v>
      </c>
      <c r="X39" s="103">
        <v>60</v>
      </c>
      <c r="Y39" s="104">
        <f t="shared" si="7"/>
        <v>1780</v>
      </c>
      <c r="AZ39" s="88"/>
    </row>
    <row r="40" spans="1:52" ht="18" customHeight="1">
      <c r="A40" s="89">
        <f>PI!A23</f>
        <v>4</v>
      </c>
      <c r="B40" s="90" t="str">
        <f>PI!B23</f>
        <v>430 N4+PVC</v>
      </c>
      <c r="C40" s="91" t="str">
        <f>PI!C23</f>
        <v>SLIT</v>
      </c>
      <c r="D40" s="92" t="str">
        <f>PI!D23</f>
        <v>0.45 X 1220 X C</v>
      </c>
      <c r="E40" s="93">
        <v>1</v>
      </c>
      <c r="F40" s="93">
        <v>1</v>
      </c>
      <c r="G40" s="94">
        <f>PI!H23</f>
        <v>2300</v>
      </c>
      <c r="H40" s="95">
        <v>1605</v>
      </c>
      <c r="I40" s="95">
        <v>0</v>
      </c>
      <c r="J40" s="96">
        <v>0</v>
      </c>
      <c r="K40" s="97">
        <f t="shared" si="2"/>
        <v>1605</v>
      </c>
      <c r="L40" s="98">
        <v>0</v>
      </c>
      <c r="M40" s="93">
        <v>0</v>
      </c>
      <c r="N40" s="99">
        <v>0</v>
      </c>
      <c r="O40" s="100">
        <f t="shared" si="3"/>
        <v>140</v>
      </c>
      <c r="P40" s="100">
        <f t="shared" si="4"/>
        <v>0</v>
      </c>
      <c r="Q40" s="101">
        <f t="shared" si="5"/>
        <v>555</v>
      </c>
      <c r="R40" s="168">
        <f>PI!F23*1000</f>
        <v>4000</v>
      </c>
      <c r="S40" s="151"/>
      <c r="T40" s="102">
        <f t="shared" si="6"/>
        <v>0</v>
      </c>
      <c r="U40" s="95">
        <v>0</v>
      </c>
      <c r="V40" s="95">
        <v>45</v>
      </c>
      <c r="W40" s="95">
        <v>55</v>
      </c>
      <c r="X40" s="103">
        <v>40</v>
      </c>
      <c r="Y40" s="104">
        <f t="shared" si="7"/>
        <v>1745</v>
      </c>
      <c r="AZ40" s="88"/>
    </row>
    <row r="41" spans="1:52" ht="18" customHeight="1">
      <c r="A41" s="105"/>
      <c r="B41" s="105"/>
      <c r="C41" s="105"/>
      <c r="D41" s="105"/>
      <c r="E41" s="105"/>
      <c r="F41" s="105"/>
      <c r="G41" s="104"/>
      <c r="H41" s="104"/>
      <c r="I41" s="104"/>
      <c r="J41" s="106"/>
      <c r="K41" s="106"/>
      <c r="L41" s="105"/>
      <c r="M41" s="105"/>
      <c r="N41" s="107"/>
      <c r="O41" s="106"/>
      <c r="P41" s="106"/>
      <c r="Q41" s="106"/>
      <c r="R41" s="106"/>
      <c r="S41" s="106"/>
      <c r="T41" s="106"/>
      <c r="U41" s="104"/>
      <c r="V41" s="104"/>
      <c r="W41" s="104"/>
      <c r="X41" s="104"/>
      <c r="Y41" s="104"/>
      <c r="AZ41" s="88"/>
    </row>
    <row r="42" spans="1:52" ht="21" customHeight="1">
      <c r="A42" s="169" t="s">
        <v>162</v>
      </c>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08"/>
      <c r="AZ42" s="109" t="s">
        <v>163</v>
      </c>
    </row>
    <row r="43" spans="1:52" ht="21" customHeight="1"/>
    <row r="44" spans="1:52" ht="21" customHeight="1"/>
    <row r="45" spans="1:52" ht="15.75" customHeight="1"/>
    <row r="46" spans="1:52" ht="18" customHeight="1"/>
    <row r="47" spans="1:52" ht="18" customHeight="1"/>
    <row r="48" spans="1:52" ht="18" customHeight="1"/>
    <row r="49" spans="1:52" ht="18" customHeight="1"/>
    <row r="50" spans="1:52" ht="28.5" customHeight="1"/>
    <row r="51" spans="1:52" ht="28.5" customHeight="1"/>
    <row r="52" spans="1:52" ht="28.5" customHeight="1"/>
    <row r="53" spans="1:52" ht="28.5" customHeight="1"/>
    <row r="54" spans="1:52" ht="28.5" customHeight="1"/>
    <row r="55" spans="1:52" ht="28.5" customHeight="1"/>
    <row r="56" spans="1:52" ht="28.5" customHeight="1"/>
    <row r="57" spans="1:52" ht="28.5" customHeight="1"/>
    <row r="58" spans="1:52" ht="28.5" customHeight="1"/>
    <row r="59" spans="1:52" ht="15.75" customHeight="1"/>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AZ993" s="1"/>
    </row>
  </sheetData>
  <mergeCells count="143">
    <mergeCell ref="R35:S35"/>
    <mergeCell ref="R36:S36"/>
    <mergeCell ref="R37:S37"/>
    <mergeCell ref="R38:S38"/>
    <mergeCell ref="R39:S39"/>
    <mergeCell ref="A30:G30"/>
    <mergeCell ref="H30:L30"/>
    <mergeCell ref="M30:R30"/>
    <mergeCell ref="S30:X30"/>
    <mergeCell ref="V31:W31"/>
    <mergeCell ref="A32:D32"/>
    <mergeCell ref="E32:L32"/>
    <mergeCell ref="M32:R32"/>
    <mergeCell ref="S32:X32"/>
    <mergeCell ref="C14:D14"/>
    <mergeCell ref="E14:G14"/>
    <mergeCell ref="H14:L14"/>
    <mergeCell ref="S20:X20"/>
    <mergeCell ref="S21:X21"/>
    <mergeCell ref="S22:X22"/>
    <mergeCell ref="S23:X23"/>
    <mergeCell ref="T24:X24"/>
    <mergeCell ref="M29:R29"/>
    <mergeCell ref="S29:X29"/>
    <mergeCell ref="A28:G28"/>
    <mergeCell ref="H28:L28"/>
    <mergeCell ref="M28:O28"/>
    <mergeCell ref="Q28:R28"/>
    <mergeCell ref="S28:X28"/>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H15:L15"/>
    <mergeCell ref="S18:X18"/>
    <mergeCell ref="S19:X19"/>
    <mergeCell ref="H16:L16"/>
    <mergeCell ref="H17:L17"/>
    <mergeCell ref="N19:O19"/>
    <mergeCell ref="H18:L18"/>
    <mergeCell ref="M18:O18"/>
    <mergeCell ref="P18:R18"/>
    <mergeCell ref="A22:B22"/>
    <mergeCell ref="H22:L22"/>
    <mergeCell ref="I24:L24"/>
    <mergeCell ref="M24:O24"/>
    <mergeCell ref="P24:R24"/>
    <mergeCell ref="C22:D22"/>
    <mergeCell ref="E22:G22"/>
    <mergeCell ref="A23:B23"/>
    <mergeCell ref="C23:D23"/>
    <mergeCell ref="E23:G23"/>
    <mergeCell ref="H23:L23"/>
    <mergeCell ref="A24:D24"/>
    <mergeCell ref="E19:G19"/>
    <mergeCell ref="H19:L19"/>
    <mergeCell ref="P19:R19"/>
    <mergeCell ref="A20:B20"/>
    <mergeCell ref="H20:L20"/>
    <mergeCell ref="P20:R20"/>
    <mergeCell ref="C20:D20"/>
    <mergeCell ref="E20:G20"/>
    <mergeCell ref="A21:B21"/>
    <mergeCell ref="C21:D21"/>
    <mergeCell ref="E21:G21"/>
    <mergeCell ref="H21:L21"/>
    <mergeCell ref="A15:B15"/>
    <mergeCell ref="C15:D15"/>
    <mergeCell ref="A16:B16"/>
    <mergeCell ref="C16:D16"/>
    <mergeCell ref="E16:G16"/>
    <mergeCell ref="A17:B17"/>
    <mergeCell ref="C17:D17"/>
    <mergeCell ref="A29:G29"/>
    <mergeCell ref="A33:D33"/>
    <mergeCell ref="N20:O20"/>
    <mergeCell ref="N21:O21"/>
    <mergeCell ref="P21:R21"/>
    <mergeCell ref="N22:O22"/>
    <mergeCell ref="P22:R22"/>
    <mergeCell ref="N23:O23"/>
    <mergeCell ref="P23:R23"/>
    <mergeCell ref="A19:B19"/>
    <mergeCell ref="C19:D19"/>
    <mergeCell ref="A13:B13"/>
    <mergeCell ref="C13:D13"/>
    <mergeCell ref="A14:B14"/>
    <mergeCell ref="A18:D18"/>
    <mergeCell ref="E18:G18"/>
    <mergeCell ref="E24:G24"/>
    <mergeCell ref="A25:X25"/>
    <mergeCell ref="A26:L26"/>
    <mergeCell ref="M26:X26"/>
    <mergeCell ref="A27:G27"/>
    <mergeCell ref="H27:L27"/>
    <mergeCell ref="M27:R27"/>
    <mergeCell ref="S27:X27"/>
    <mergeCell ref="R40:S40"/>
    <mergeCell ref="A42:X42"/>
    <mergeCell ref="A10:B10"/>
    <mergeCell ref="C10:D10"/>
    <mergeCell ref="E10:G10"/>
    <mergeCell ref="C11:D11"/>
    <mergeCell ref="A11:B11"/>
    <mergeCell ref="A12:B12"/>
    <mergeCell ref="C12:D12"/>
    <mergeCell ref="E12:G12"/>
    <mergeCell ref="C8:D8"/>
    <mergeCell ref="E8:G8"/>
  </mergeCells>
  <phoneticPr fontId="53" type="noConversion"/>
  <dataValidations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PI</vt: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2022-12-05T15:39:53Z</dcterms:created>
  <dcterms:modified xsi:type="dcterms:W3CDTF">2022-12-30T05:49:54Z</dcterms:modified>
  <cp:category/>
  <cp:contentStatus/>
</cp:coreProperties>
</file>