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桌面\NEW_folder\PI_SP\PI_SP\"/>
    </mc:Choice>
  </mc:AlternateContent>
  <xr:revisionPtr revIDLastSave="0" documentId="13_ncr:1_{377542CA-DDCA-457D-AEF9-7A6345807234}" xr6:coauthVersionLast="36" xr6:coauthVersionMax="36" xr10:uidLastSave="{00000000-0000-0000-0000-000000000000}"/>
  <bookViews>
    <workbookView xWindow="3045" yWindow="150" windowWidth="25305" windowHeight="15345" xr2:uid="{00000000-000D-0000-FFFF-FFFF00000000}"/>
  </bookViews>
  <sheets>
    <sheet name="SP" sheetId="2" r:id="rId1"/>
  </sheets>
  <calcPr calcId="191028"/>
</workbook>
</file>

<file path=xl/calcChain.xml><?xml version="1.0" encoding="utf-8"?>
<calcChain xmlns="http://schemas.openxmlformats.org/spreadsheetml/2006/main">
  <c r="H56" i="2" l="1"/>
  <c r="H55" i="2"/>
  <c r="N54" i="2"/>
  <c r="H54" i="2"/>
  <c r="N53" i="2"/>
  <c r="N52" i="2"/>
  <c r="H52" i="2"/>
  <c r="N50" i="2"/>
  <c r="O45" i="2"/>
  <c r="AY40" i="2"/>
  <c r="AX40" i="2"/>
  <c r="AW40" i="2"/>
  <c r="AV40" i="2"/>
  <c r="AT40" i="2"/>
  <c r="AS40" i="2"/>
  <c r="AR40" i="2"/>
  <c r="AQ40" i="2"/>
  <c r="R40" i="2"/>
  <c r="O40" i="2"/>
  <c r="K40" i="2"/>
  <c r="Y40" i="2" s="1"/>
  <c r="G40" i="2"/>
  <c r="D40" i="2"/>
  <c r="C40" i="2"/>
  <c r="B40" i="2"/>
  <c r="A40" i="2"/>
  <c r="AY39" i="2"/>
  <c r="AX39" i="2"/>
  <c r="AW39" i="2"/>
  <c r="AV39" i="2"/>
  <c r="AT39" i="2"/>
  <c r="AS39" i="2"/>
  <c r="AR39" i="2"/>
  <c r="AQ39" i="2"/>
  <c r="R39" i="2"/>
  <c r="O39" i="2"/>
  <c r="K39" i="2"/>
  <c r="Y39" i="2" s="1"/>
  <c r="G39" i="2"/>
  <c r="D39" i="2"/>
  <c r="C39" i="2"/>
  <c r="B39" i="2"/>
  <c r="A39" i="2"/>
  <c r="AY38" i="2"/>
  <c r="AX38" i="2"/>
  <c r="AW38" i="2"/>
  <c r="AV38" i="2"/>
  <c r="AT38" i="2"/>
  <c r="AS38" i="2"/>
  <c r="AR38" i="2"/>
  <c r="AQ38" i="2"/>
  <c r="R38" i="2"/>
  <c r="O38" i="2"/>
  <c r="K38" i="2"/>
  <c r="Y38" i="2" s="1"/>
  <c r="G38" i="2"/>
  <c r="D38" i="2"/>
  <c r="C38" i="2"/>
  <c r="B38" i="2"/>
  <c r="A38" i="2"/>
  <c r="AY37" i="2"/>
  <c r="AX37" i="2"/>
  <c r="AW37" i="2"/>
  <c r="AV37" i="2"/>
  <c r="AT37" i="2"/>
  <c r="AS37" i="2"/>
  <c r="AR37" i="2"/>
  <c r="AQ37" i="2"/>
  <c r="AJ42" i="2"/>
  <c r="E23" i="2" s="1"/>
  <c r="P23" i="2" s="1"/>
  <c r="AI42" i="2"/>
  <c r="E22" i="2" s="1"/>
  <c r="P22" i="2" s="1"/>
  <c r="AH42" i="2"/>
  <c r="E21" i="2" s="1"/>
  <c r="P21" i="2" s="1"/>
  <c r="AG42" i="2"/>
  <c r="E20" i="2" s="1"/>
  <c r="P20" i="2" s="1"/>
  <c r="R37" i="2"/>
  <c r="O37" i="2"/>
  <c r="K37" i="2"/>
  <c r="Y37" i="2" s="1"/>
  <c r="G37" i="2"/>
  <c r="D37" i="2"/>
  <c r="C37" i="2"/>
  <c r="B37" i="2"/>
  <c r="A37" i="2"/>
  <c r="X31" i="2"/>
  <c r="Q28" i="2"/>
  <c r="N23" i="2"/>
  <c r="N22" i="2"/>
  <c r="N21" i="2"/>
  <c r="N20" i="2"/>
  <c r="N19" i="2"/>
  <c r="M19" i="2"/>
  <c r="P14" i="2"/>
  <c r="T10" i="2"/>
  <c r="P10" i="2"/>
  <c r="P7" i="2"/>
  <c r="AQ42" i="2" l="1"/>
  <c r="AR42" i="2"/>
  <c r="AS42" i="2"/>
  <c r="AT42" i="2"/>
  <c r="AM42" i="2"/>
  <c r="H21" i="2" s="1"/>
  <c r="AN42" i="2"/>
  <c r="H22" i="2" s="1"/>
  <c r="AL42" i="2"/>
  <c r="H20" i="2" s="1"/>
  <c r="AO42" i="2"/>
  <c r="H23" i="2" s="1"/>
  <c r="AX42" i="2"/>
  <c r="S22" i="2" s="1"/>
  <c r="AW42" i="2"/>
  <c r="S21" i="2" s="1"/>
  <c r="AY42" i="2"/>
  <c r="S23" i="2" s="1"/>
  <c r="AU39" i="2"/>
  <c r="AV42" i="2"/>
  <c r="S20" i="2" s="1"/>
  <c r="AC45" i="2"/>
  <c r="AP39" i="2"/>
  <c r="AU37" i="2"/>
  <c r="AP37" i="2"/>
  <c r="AP38" i="2"/>
  <c r="AP40" i="2"/>
  <c r="Q45" i="2"/>
  <c r="AU38" i="2"/>
  <c r="AU40" i="2"/>
  <c r="AD45" i="2" l="1"/>
  <c r="H29" i="2" s="1"/>
  <c r="AF42" i="2"/>
  <c r="E19" i="2" s="1"/>
  <c r="E24" i="2" s="1"/>
  <c r="AP42" i="2"/>
  <c r="H50" i="2"/>
  <c r="H51" i="2"/>
  <c r="E46" i="2"/>
  <c r="S29" i="2" s="1"/>
  <c r="T51" i="2"/>
  <c r="AA45" i="2"/>
  <c r="V49" i="2" s="1"/>
  <c r="H27" i="2" s="1"/>
  <c r="AK42" i="2"/>
  <c r="AB45" i="2"/>
  <c r="H28" i="2" s="1"/>
  <c r="Z45" i="2"/>
  <c r="E47" i="2" s="1"/>
  <c r="AE45" i="2"/>
  <c r="S30" i="2" s="1"/>
  <c r="AU42" i="2"/>
  <c r="S19" i="2" s="1"/>
  <c r="T24" i="2" s="1"/>
  <c r="H19" i="2" l="1"/>
  <c r="I24" i="2" s="1"/>
  <c r="M51" i="2" s="1"/>
  <c r="N51" i="2" s="1"/>
  <c r="M57" i="2" s="1"/>
  <c r="P19" i="2"/>
  <c r="P24" i="2" s="1"/>
  <c r="M55" i="2"/>
  <c r="N55" i="2" s="1"/>
  <c r="F53" i="2"/>
  <c r="H53" i="2" s="1"/>
  <c r="F57" i="2" s="1"/>
  <c r="S27" i="2" l="1"/>
  <c r="F58" i="2"/>
  <c r="S28" i="2" s="1"/>
  <c r="T50" i="2"/>
  <c r="T52" i="2" s="1"/>
  <c r="E4" i="2" l="1"/>
  <c r="E5" i="2" s="1"/>
  <c r="P40" i="2"/>
  <c r="Q40" i="2" s="1"/>
  <c r="T40" i="2" s="1"/>
  <c r="P38" i="2"/>
  <c r="Q38" i="2" s="1"/>
  <c r="T38" i="2" s="1"/>
  <c r="P39" i="2"/>
  <c r="Q39" i="2" s="1"/>
  <c r="T39" i="2" s="1"/>
  <c r="P37" i="2"/>
  <c r="Q37" i="2" s="1"/>
  <c r="T37" i="2" s="1"/>
  <c r="S45" i="2" s="1"/>
  <c r="S46" i="2" l="1"/>
  <c r="S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2"/>
            <color rgb="FF000000"/>
            <rFont val="PMingLiu"/>
            <family val="1"/>
            <charset val="136"/>
          </rPr>
          <t>Gabriel Wang:
台灣報關, 需要保險ex. D/P L/C要用MEGLOBE (DBU)/ 其他不用保險可用Prometal (OBU)</t>
        </r>
      </text>
    </comment>
    <comment ref="E4" authorId="0" shapeId="0" xr:uid="{00000000-0006-0000-0100-000002000000}">
      <text>
        <r>
          <rPr>
            <sz val="12"/>
            <color rgb="FF000000"/>
            <rFont val="PMingLiu"/>
            <family val="1"/>
            <charset val="136"/>
          </rPr>
          <t>Gabriel Wang:
請跟下面美金毛利及毛利率核對驗算
如果噸數有小數點 毛利會有些許落差</t>
        </r>
      </text>
    </comment>
    <comment ref="S4" authorId="0" shapeId="0" xr:uid="{00000000-0006-0000-0100-000003000000}">
      <text>
        <r>
          <rPr>
            <sz val="12"/>
            <color rgb="FF000000"/>
            <rFont val="PMingLiu"/>
            <family val="1"/>
            <charset val="136"/>
          </rPr>
          <t>Gabriel Wang:
在佑錋新成交的客戶 請先向財務詢問要使用的銀行</t>
        </r>
      </text>
    </comment>
    <comment ref="S5" authorId="0" shapeId="0" xr:uid="{00000000-0006-0000-0100-000004000000}">
      <text>
        <r>
          <rPr>
            <sz val="12"/>
            <color rgb="FF000000"/>
            <rFont val="PMingLiu"/>
            <family val="1"/>
            <charset val="136"/>
          </rPr>
          <t>Gabriel Wang:
請填入天數或者日期</t>
        </r>
      </text>
    </comment>
    <comment ref="C7" authorId="0" shapeId="0" xr:uid="{00000000-0006-0000-0100-000005000000}">
      <text>
        <r>
          <rPr>
            <sz val="12"/>
            <color rgb="FF000000"/>
            <rFont val="PMingLiu"/>
            <family val="1"/>
            <charset val="136"/>
          </rPr>
          <t>Gabriel Wang:
從大陸出口</t>
        </r>
      </text>
    </comment>
    <comment ref="I7" authorId="0" shapeId="0" xr:uid="{00000000-0006-0000-0100-000006000000}">
      <text>
        <r>
          <rPr>
            <sz val="12"/>
            <color rgb="FF000000"/>
            <rFont val="PMingLiu"/>
            <family val="1"/>
            <charset val="136"/>
          </rPr>
          <t>Gabriel Wang:
跟大陸買料回台灣加工</t>
        </r>
      </text>
    </comment>
    <comment ref="T7" authorId="0" shapeId="0" xr:uid="{00000000-0006-0000-0100-000007000000}">
      <text>
        <r>
          <rPr>
            <sz val="12"/>
            <color rgb="FF000000"/>
            <rFont val="PMingLiu"/>
            <family val="1"/>
            <charset val="136"/>
          </rPr>
          <t>Gabriel Wang:
請記得寫出口港的國家中文名</t>
        </r>
      </text>
    </comment>
    <comment ref="H8" authorId="0" shapeId="0" xr:uid="{00000000-0006-0000-0100-000008000000}">
      <text>
        <r>
          <rPr>
            <sz val="12"/>
            <color rgb="FF000000"/>
            <rFont val="PMingLiu"/>
            <family val="1"/>
            <charset val="136"/>
          </rPr>
          <t>Gabriel Wang:
下完採購單後請補上</t>
        </r>
      </text>
    </comment>
    <comment ref="T14" authorId="0" shapeId="0" xr:uid="{00000000-0006-0000-0100-00000A000000}">
      <text>
        <r>
          <rPr>
            <sz val="12"/>
            <color rgb="FF000000"/>
            <rFont val="PMingLiu"/>
            <family val="1"/>
            <charset val="136"/>
          </rPr>
          <t>Gabriel Wang:
如有訂金請盡量加上預計付款日</t>
        </r>
      </text>
    </comment>
    <comment ref="C19" authorId="0" shapeId="0" xr:uid="{00000000-0006-0000-0100-00000B000000}">
      <text>
        <r>
          <rPr>
            <sz val="12"/>
            <color rgb="FF000000"/>
            <rFont val="PMingLiu"/>
            <family val="1"/>
            <charset val="136"/>
          </rPr>
          <t xml:space="preserve">依照上方廠商編號輸入 ex: 廠商1為世嘉 則在欄位1輸入世嘉
</t>
        </r>
      </text>
    </comment>
    <comment ref="H19" authorId="0" shapeId="0" xr:uid="{00000000-0006-0000-0100-00000C000000}">
      <text>
        <r>
          <rPr>
            <sz val="12"/>
            <color rgb="FF000000"/>
            <rFont val="PMingLiu"/>
            <family val="1"/>
            <charset val="136"/>
          </rPr>
          <t xml:space="preserve">如果尺寸項目太多 請將銷貨成本依照鋼種分別加總
</t>
        </r>
      </text>
    </comment>
    <comment ref="A31" authorId="0" shapeId="0" xr:uid="{00000000-0006-0000-0100-00000D000000}">
      <text>
        <r>
          <rPr>
            <sz val="12"/>
            <color rgb="FF000000"/>
            <rFont val="PMingLiu"/>
            <family val="1"/>
            <charset val="136"/>
          </rPr>
          <t>Gabriel Wang:
補充越詳細越好！</t>
        </r>
      </text>
    </comment>
    <comment ref="G35" authorId="0" shapeId="0" xr:uid="{00000000-0006-0000-0100-00000E000000}">
      <text>
        <r>
          <rPr>
            <sz val="12"/>
            <color rgb="FF000000"/>
            <rFont val="PMingLiu"/>
            <family val="1"/>
            <charset val="136"/>
          </rPr>
          <t>售價 如有變動，須更新並重新會簽成本分析</t>
        </r>
      </text>
    </comment>
    <comment ref="H35" authorId="0" shapeId="0" xr:uid="{00000000-0006-0000-0100-00000F000000}">
      <text>
        <r>
          <rPr>
            <sz val="12"/>
            <color rgb="FF000000"/>
            <rFont val="PMingLiu"/>
            <family val="1"/>
            <charset val="136"/>
          </rPr>
          <t xml:space="preserve">Key入簽約當日盤價，如經理有另外給價格，須於備註欄 說明
</t>
        </r>
      </text>
    </comment>
    <comment ref="I35" authorId="0" shapeId="0" xr:uid="{00000000-0006-0000-0100-000010000000}">
      <text>
        <r>
          <rPr>
            <sz val="12"/>
            <color rgb="FF000000"/>
            <rFont val="PMingLiu"/>
            <family val="1"/>
            <charset val="136"/>
          </rPr>
          <t>依各鋼廠厚度加價填入 並於備註欄說明每項加價依據</t>
        </r>
      </text>
    </comment>
    <comment ref="J35" authorId="0" shapeId="0" xr:uid="{00000000-0006-0000-0100-000011000000}">
      <text>
        <r>
          <rPr>
            <sz val="12"/>
            <color rgb="FF000000"/>
            <rFont val="PMingLiu"/>
            <family val="1"/>
            <charset val="136"/>
          </rPr>
          <t>鋼捲進口鋼捲/板來台(加工)再出口時，須計入此項成本</t>
        </r>
      </text>
    </comment>
    <comment ref="L35" authorId="0" shapeId="0" xr:uid="{00000000-0006-0000-0100-000012000000}">
      <text>
        <r>
          <rPr>
            <sz val="12"/>
            <color rgb="FF000000"/>
            <rFont val="PMingLiu"/>
            <family val="1"/>
            <charset val="136"/>
          </rPr>
          <t>不包含海運費!
外購FOB成品或散貨出口時，此項費用為 0</t>
        </r>
      </text>
    </comment>
    <comment ref="N35" authorId="0" shapeId="0" xr:uid="{00000000-0006-0000-0100-000013000000}">
      <text>
        <r>
          <rPr>
            <sz val="12"/>
            <color rgb="FF000000"/>
            <rFont val="PMingLiu"/>
            <family val="1"/>
            <charset val="136"/>
          </rPr>
          <t>定尺規格外之，特殊分條訂單須計算此項目</t>
        </r>
      </text>
    </comment>
    <comment ref="X35" authorId="0" shapeId="0" xr:uid="{00000000-0006-0000-0100-000014000000}">
      <text>
        <r>
          <rPr>
            <sz val="12"/>
            <color rgb="FF000000"/>
            <rFont val="PMingLiu"/>
            <family val="1"/>
            <charset val="136"/>
          </rPr>
          <t xml:space="preserve">客戶要求之每件限重將影響加工費，請注意填寫
</t>
        </r>
      </text>
    </comment>
    <comment ref="E46" authorId="0" shapeId="0" xr:uid="{00000000-0006-0000-0100-000015000000}">
      <text>
        <r>
          <rPr>
            <sz val="12"/>
            <color rgb="FF000000"/>
            <rFont val="PMingLiu"/>
            <family val="1"/>
            <charset val="136"/>
          </rPr>
          <t>如各項佣金之金額不同，須另設定計算公式</t>
        </r>
      </text>
    </comment>
    <comment ref="O46" authorId="0" shapeId="0" xr:uid="{00000000-0006-0000-0100-000016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7" authorId="0" shapeId="0" xr:uid="{00000000-0006-0000-0100-000017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O48" authorId="0" shapeId="0" xr:uid="{00000000-0006-0000-0100-000018000000}">
      <text>
        <r>
          <rPr>
            <sz val="12"/>
            <color rgb="FF000000"/>
            <rFont val="PMingLiu"/>
            <family val="1"/>
            <charset val="136"/>
          </rPr>
          <t>每一櫃合理容納最高24.5噸，請以此為上限計算</t>
        </r>
      </text>
    </comment>
    <comment ref="H50" authorId="0" shapeId="0" xr:uid="{00000000-0006-0000-0100-000019000000}">
      <text>
        <r>
          <rPr>
            <sz val="12"/>
            <color rgb="FF000000"/>
            <rFont val="PMingLiu"/>
            <family val="1"/>
            <charset val="136"/>
          </rPr>
          <t xml:space="preserve">散貨出口費用，須以噸數*380
</t>
        </r>
      </text>
    </comment>
    <comment ref="M50" authorId="0" shapeId="0" xr:uid="{00000000-0006-0000-0100-00001A000000}">
      <text>
        <r>
          <rPr>
            <sz val="12"/>
            <color rgb="FF000000"/>
            <rFont val="PMingLiu"/>
            <family val="1"/>
            <charset val="136"/>
          </rPr>
          <t>請參閱參數表(1)</t>
        </r>
      </text>
    </comment>
    <comment ref="K51" authorId="0" shapeId="0" xr:uid="{00000000-0006-0000-0100-00001B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1" authorId="0" shapeId="0" xr:uid="{00000000-0006-0000-0100-00001C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2" authorId="0" shapeId="0" xr:uid="{00000000-0006-0000-0100-00001D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M53" authorId="0" shapeId="0" xr:uid="{00000000-0006-0000-0100-00001E000000}">
      <text>
        <r>
          <rPr>
            <sz val="12"/>
            <color rgb="FF000000"/>
            <rFont val="PMingLiu"/>
            <family val="1"/>
            <charset val="136"/>
          </rPr>
          <t xml:space="preserve">請參閱參數表(1)
</t>
        </r>
      </text>
    </comment>
    <comment ref="K54" authorId="0" shapeId="0" xr:uid="{00000000-0006-0000-0100-00001F000000}">
      <text>
        <r>
          <rPr>
            <sz val="12"/>
            <color rgb="FF000000"/>
            <rFont val="PMingLiu"/>
            <family val="1"/>
            <charset val="136"/>
          </rPr>
          <t xml:space="preserve">客戶若以"遠期信用狀"支付，須與財務部敲定後方可填入
</t>
        </r>
      </text>
    </comment>
    <comment ref="M54" authorId="0" shapeId="0" xr:uid="{00000000-0006-0000-0100-000020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K55" authorId="0" shapeId="0" xr:uid="{00000000-0006-0000-0100-000021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</t>
        </r>
      </text>
    </comment>
    <comment ref="M55" authorId="0" shapeId="0" xr:uid="{00000000-0006-0000-0100-000022000000}">
      <text>
        <r>
          <rPr>
            <sz val="12"/>
            <color rgb="FF000000"/>
            <rFont val="PMingLiu"/>
            <family val="1"/>
            <charset val="136"/>
          </rPr>
          <t>請向財務諮詢</t>
        </r>
      </text>
    </comment>
    <comment ref="T55" authorId="0" shapeId="0" xr:uid="{00000000-0006-0000-0100-000023000000}">
      <text>
        <r>
          <rPr>
            <sz val="12"/>
            <color rgb="FF000000"/>
            <rFont val="PMingLiu"/>
            <family val="1"/>
            <charset val="136"/>
          </rPr>
          <t>依業務經理所公佈之預估匯率</t>
        </r>
      </text>
    </comment>
    <comment ref="K56" authorId="0" shapeId="0" xr:uid="{00000000-0006-0000-0100-000024000000}">
      <text>
        <r>
          <rPr>
            <sz val="12"/>
            <color rgb="FF000000"/>
            <rFont val="PMingLiu"/>
            <family val="1"/>
            <charset val="136"/>
          </rPr>
          <t>客戶若以"遠期信用狀"支付，須與財務部敲定後方可填入
請註明天數!!</t>
        </r>
      </text>
    </comment>
    <comment ref="M56" authorId="0" shapeId="0" xr:uid="{00000000-0006-0000-0100-000025000000}">
      <text>
        <r>
          <rPr>
            <sz val="12"/>
            <color rgb="FF000000"/>
            <rFont val="PMingLiu"/>
            <family val="1"/>
            <charset val="136"/>
          </rPr>
          <t xml:space="preserve">如為及期信用狀，此項免填
</t>
        </r>
      </text>
    </comment>
  </commentList>
</comments>
</file>

<file path=xl/sharedStrings.xml><?xml version="1.0" encoding="utf-8"?>
<sst xmlns="http://schemas.openxmlformats.org/spreadsheetml/2006/main" count="170" uniqueCount="131">
  <si>
    <t>EDGE</t>
  </si>
  <si>
    <t>PROMETAL INTERNATIONAL CO. LTD</t>
  </si>
  <si>
    <r>
      <rPr>
        <b/>
        <sz val="20"/>
        <rFont val="新細明體"/>
        <family val="1"/>
        <charset val="136"/>
      </rPr>
      <t>銷售計劃表 Sales Proposal (SP)</t>
    </r>
  </si>
  <si>
    <t>預估利潤(USD)</t>
  </si>
  <si>
    <r>
      <rPr>
        <sz val="12"/>
        <rFont val="新細明體"/>
        <family val="1"/>
        <charset val="136"/>
      </rPr>
      <t>匯款銀行</t>
    </r>
  </si>
  <si>
    <t>華銀</t>
  </si>
  <si>
    <r>
      <rPr>
        <b/>
        <sz val="12"/>
        <rFont val="新細明體"/>
        <family val="1"/>
        <charset val="136"/>
      </rPr>
      <t>毛利率</t>
    </r>
  </si>
  <si>
    <t>交貨期</t>
  </si>
  <si>
    <t>5月底</t>
  </si>
  <si>
    <t>V</t>
  </si>
  <si>
    <r>
      <rPr>
        <sz val="12"/>
        <color rgb="FF000000"/>
        <rFont val="新細明體"/>
        <family val="1"/>
        <charset val="136"/>
      </rPr>
      <t>三角貿易</t>
    </r>
  </si>
  <si>
    <r>
      <rPr>
        <sz val="12"/>
        <rFont val="新細明體"/>
        <family val="1"/>
        <charset val="136"/>
      </rPr>
      <t>台灣出口</t>
    </r>
  </si>
  <si>
    <r>
      <rPr>
        <sz val="12"/>
        <rFont val="新細明體"/>
        <family val="1"/>
        <charset val="136"/>
      </rPr>
      <t>台灣進口</t>
    </r>
  </si>
  <si>
    <r>
      <rPr>
        <sz val="12"/>
        <rFont val="新細明體"/>
        <family val="1"/>
        <charset val="136"/>
      </rPr>
      <t>裝貨港</t>
    </r>
  </si>
  <si>
    <r>
      <rPr>
        <sz val="12"/>
        <rFont val="新細明體"/>
        <family val="1"/>
        <charset val="136"/>
      </rPr>
      <t>卸貨港:</t>
    </r>
  </si>
  <si>
    <t>Buenaventura, 哥倫比亞</t>
  </si>
  <si>
    <r>
      <rPr>
        <sz val="12"/>
        <rFont val="新細明體"/>
        <family val="1"/>
        <charset val="136"/>
      </rPr>
      <t>(1)廠商:</t>
    </r>
  </si>
  <si>
    <t>萬裕隆</t>
  </si>
  <si>
    <r>
      <rPr>
        <sz val="12"/>
        <rFont val="新細明體"/>
        <family val="1"/>
        <charset val="136"/>
      </rPr>
      <t>合約號：</t>
    </r>
  </si>
  <si>
    <r>
      <rPr>
        <sz val="12"/>
        <rFont val="新細明體"/>
        <family val="1"/>
        <charset val="136"/>
      </rPr>
      <t>待下採購單後確認</t>
    </r>
  </si>
  <si>
    <t>Sales Term:</t>
  </si>
  <si>
    <t>FOB</t>
  </si>
  <si>
    <t>Payment Term:</t>
  </si>
  <si>
    <t>100% T/T Before Shipment</t>
  </si>
  <si>
    <r>
      <rPr>
        <sz val="12"/>
        <rFont val="新細明體"/>
        <family val="1"/>
        <charset val="136"/>
      </rPr>
      <t>(2)廠商:</t>
    </r>
  </si>
  <si>
    <r>
      <rPr>
        <sz val="12"/>
        <rFont val="新細明體"/>
        <family val="1"/>
        <charset val="136"/>
      </rPr>
      <t>客戶</t>
    </r>
  </si>
  <si>
    <r>
      <rPr>
        <sz val="12"/>
        <rFont val="新細明體"/>
        <family val="1"/>
        <charset val="136"/>
      </rPr>
      <t>合約號:</t>
    </r>
  </si>
  <si>
    <r>
      <rPr>
        <sz val="12"/>
        <rFont val="新細明體"/>
        <family val="1"/>
        <charset val="136"/>
      </rPr>
      <t>(3)廠商:</t>
    </r>
  </si>
  <si>
    <r>
      <rPr>
        <sz val="12"/>
        <rFont val="新細明體"/>
        <family val="1"/>
        <charset val="136"/>
      </rPr>
      <t>(4)廠商:</t>
    </r>
  </si>
  <si>
    <t>10%訂金, 90% Against B/L</t>
  </si>
  <si>
    <r>
      <rPr>
        <sz val="12"/>
        <rFont val="新細明體"/>
        <family val="1"/>
        <charset val="136"/>
      </rPr>
      <t>(5)廠商:</t>
    </r>
  </si>
  <si>
    <r>
      <rPr>
        <sz val="12"/>
        <rFont val="新細明體"/>
        <family val="1"/>
        <charset val="136"/>
      </rPr>
      <t>廠商名稱/鋼種</t>
    </r>
  </si>
  <si>
    <r>
      <rPr>
        <sz val="12"/>
        <rFont val="新細明體"/>
        <family val="1"/>
        <charset val="136"/>
      </rPr>
      <t>數量 (MT)</t>
    </r>
  </si>
  <si>
    <r>
      <rPr>
        <sz val="12"/>
        <rFont val="新細明體"/>
        <family val="1"/>
        <charset val="136"/>
      </rPr>
      <t>總價 (USD)</t>
    </r>
  </si>
  <si>
    <t>萬裕隆/430</t>
  </si>
  <si>
    <t>TOTAL</t>
  </si>
  <si>
    <t>MT</t>
  </si>
  <si>
    <r>
      <rPr>
        <sz val="12"/>
        <rFont val="新細明體"/>
        <family val="1"/>
        <charset val="136"/>
      </rPr>
      <t>相關成本費用</t>
    </r>
  </si>
  <si>
    <r>
      <rPr>
        <sz val="12"/>
        <rFont val="新細明體"/>
        <family val="1"/>
        <charset val="136"/>
      </rPr>
      <t>進貨成本</t>
    </r>
  </si>
  <si>
    <r>
      <rPr>
        <sz val="12"/>
        <rFont val="新細明體"/>
        <family val="1"/>
        <charset val="136"/>
      </rPr>
      <t>銷貨成本</t>
    </r>
  </si>
  <si>
    <r>
      <rPr>
        <sz val="12"/>
        <rFont val="新細明體"/>
        <family val="1"/>
        <charset val="136"/>
      </rPr>
      <t>鋼捲成本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盤價＋厚度＋進口</t>
    </r>
    <r>
      <rPr>
        <sz val="12"/>
        <rFont val="Arial"/>
        <family val="2"/>
      </rPr>
      <t>)</t>
    </r>
  </si>
  <si>
    <r>
      <rPr>
        <sz val="12"/>
        <rFont val="新細明體"/>
        <family val="1"/>
        <charset val="136"/>
      </rPr>
      <t>銀行費用</t>
    </r>
  </si>
  <si>
    <r>
      <rPr>
        <sz val="12"/>
        <rFont val="新細明體"/>
        <family val="1"/>
        <charset val="136"/>
      </rPr>
      <t>加工費用總計</t>
    </r>
    <r>
      <rPr>
        <sz val="12"/>
        <rFont val="Arial"/>
        <family val="2"/>
      </rPr>
      <t>(</t>
    </r>
    <r>
      <rPr>
        <sz val="12"/>
        <rFont val="新細明體"/>
        <family val="1"/>
        <charset val="136"/>
      </rPr>
      <t>包裝＋拋砂＋貼膜＋修邊＋切版</t>
    </r>
    <r>
      <rPr>
        <sz val="12"/>
        <rFont val="Arial"/>
        <family val="2"/>
      </rPr>
      <t>)</t>
    </r>
  </si>
  <si>
    <t xml:space="preserve"> 運保費</t>
  </si>
  <si>
    <t>*每櫃</t>
  </si>
  <si>
    <r>
      <rPr>
        <sz val="12"/>
        <rFont val="新細明體"/>
        <family val="1"/>
        <charset val="136"/>
      </rPr>
      <t>餘料損失</t>
    </r>
  </si>
  <si>
    <r>
      <rPr>
        <sz val="12"/>
        <rFont val="新細明體"/>
        <family val="1"/>
        <charset val="136"/>
      </rPr>
      <t>佣金</t>
    </r>
  </si>
  <si>
    <r>
      <rPr>
        <sz val="12"/>
        <rFont val="新細明體"/>
        <family val="1"/>
        <charset val="136"/>
      </rPr>
      <t>其他費用</t>
    </r>
  </si>
  <si>
    <t>進出口報關</t>
  </si>
  <si>
    <t>備註： *報價依據4/21萬裕隆提供價格</t>
  </si>
  <si>
    <t>匯率：USD/MT</t>
  </si>
  <si>
    <r>
      <rPr>
        <sz val="12"/>
        <rFont val="新細明體"/>
        <family val="1"/>
        <charset val="136"/>
      </rPr>
      <t>總經理</t>
    </r>
  </si>
  <si>
    <r>
      <rPr>
        <sz val="12"/>
        <rFont val="新細明體"/>
        <family val="1"/>
        <charset val="136"/>
      </rPr>
      <t>業務主管</t>
    </r>
  </si>
  <si>
    <r>
      <rPr>
        <sz val="12"/>
        <rFont val="新細明體"/>
        <family val="1"/>
        <charset val="136"/>
      </rPr>
      <t>財務</t>
    </r>
  </si>
  <si>
    <r>
      <rPr>
        <sz val="12"/>
        <rFont val="新細明體"/>
        <family val="1"/>
        <charset val="136"/>
      </rPr>
      <t>業務承辦</t>
    </r>
  </si>
  <si>
    <t>Gabriel</t>
  </si>
  <si>
    <t>廠商（數量）</t>
  </si>
  <si>
    <t>供應商（編號）</t>
  </si>
  <si>
    <t>加工廠(編號）</t>
  </si>
  <si>
    <t>廠商實際銷貨(總金額）</t>
  </si>
  <si>
    <t>項目</t>
  </si>
  <si>
    <t>鋼種</t>
  </si>
  <si>
    <t>尺寸  (單位mm)</t>
  </si>
  <si>
    <t>供應商</t>
  </si>
  <si>
    <t>加工廠</t>
  </si>
  <si>
    <t>售價</t>
  </si>
  <si>
    <t xml:space="preserve">盤價   </t>
  </si>
  <si>
    <t>厚(寬)度     加價</t>
  </si>
  <si>
    <t>進口
成本</t>
  </si>
  <si>
    <t>鋼捲        成本</t>
  </si>
  <si>
    <t>FOB
費用</t>
  </si>
  <si>
    <t>佣金</t>
  </si>
  <si>
    <t>餘料        損失</t>
  </si>
  <si>
    <t xml:space="preserve"> 加工費    總計</t>
  </si>
  <si>
    <t xml:space="preserve"> 出口     費用</t>
  </si>
  <si>
    <r>
      <rPr>
        <sz val="12"/>
        <rFont val="微軟正黑體"/>
        <family val="2"/>
        <charset val="136"/>
      </rPr>
      <t>毛利</t>
    </r>
  </si>
  <si>
    <t>合約量</t>
  </si>
  <si>
    <t>毛利總計</t>
  </si>
  <si>
    <t>不到
5MT</t>
  </si>
  <si>
    <t>拋砂</t>
  </si>
  <si>
    <t xml:space="preserve">貼膜      </t>
  </si>
  <si>
    <t>修包  切板</t>
  </si>
  <si>
    <t>採購價</t>
  </si>
  <si>
    <t>銷貨收入</t>
  </si>
  <si>
    <t>出貨成本</t>
  </si>
  <si>
    <t>加工成本</t>
  </si>
  <si>
    <t>銷售成本</t>
  </si>
  <si>
    <t>餘料損失</t>
  </si>
  <si>
    <t>出口報關</t>
  </si>
  <si>
    <t>No.</t>
  </si>
  <si>
    <t>Grade</t>
  </si>
  <si>
    <t>Edge</t>
  </si>
  <si>
    <t>Size (mm)</t>
  </si>
  <si>
    <t>編號</t>
  </si>
  <si>
    <t>USD/MT</t>
  </si>
  <si>
    <t>KG</t>
  </si>
  <si>
    <t>NTD</t>
  </si>
  <si>
    <t>版本: 180102</t>
  </si>
  <si>
    <t xml:space="preserve"> </t>
  </si>
  <si>
    <t>（以下請不要列印） ：）</t>
  </si>
  <si>
    <t>台幣總毛利</t>
  </si>
  <si>
    <t>佣金金額:</t>
  </si>
  <si>
    <t>三角貿易</t>
  </si>
  <si>
    <t>預計出貨20'櫃數</t>
  </si>
  <si>
    <t>美金總毛利</t>
  </si>
  <si>
    <t>銷貨總額:</t>
  </si>
  <si>
    <t>台灣出口</t>
  </si>
  <si>
    <t>毛利率</t>
  </si>
  <si>
    <t>預計出貨40'櫃數</t>
  </si>
  <si>
    <t>預估原料成本</t>
  </si>
  <si>
    <t>出口  費用</t>
  </si>
  <si>
    <t>散貨FOB費用，請Key入 1</t>
  </si>
  <si>
    <t>銀行  費用</t>
  </si>
  <si>
    <t>T/T匯款費用</t>
  </si>
  <si>
    <t>合計出口&amp;銀行費用</t>
  </si>
  <si>
    <t>出散貨(每噸)海運費</t>
  </si>
  <si>
    <r>
      <rPr>
        <sz val="10"/>
        <rFont val="PMingLiu"/>
        <family val="1"/>
        <charset val="136"/>
      </rPr>
      <t>自有資金銀行利息(</t>
    </r>
    <r>
      <rPr>
        <sz val="10"/>
        <rFont val="新細明體"/>
        <family val="1"/>
        <charset val="136"/>
      </rPr>
      <t>4.5</t>
    </r>
    <r>
      <rPr>
        <sz val="10"/>
        <rFont val="新細明體"/>
        <family val="1"/>
        <charset val="136"/>
      </rPr>
      <t>%)</t>
    </r>
  </si>
  <si>
    <t>預計出口總重量( KG)</t>
  </si>
  <si>
    <t>台灣出口(20'櫃)海運費</t>
  </si>
  <si>
    <t>DP or L/C匯款費用</t>
  </si>
  <si>
    <t>平均出口費用(USD/MT)</t>
  </si>
  <si>
    <t>中南美保費</t>
  </si>
  <si>
    <t>DP 保費</t>
  </si>
  <si>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約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2 or 2.5 USD/MT)</t>
    </r>
  </si>
  <si>
    <t>台灣出口(40'櫃)海運費</t>
  </si>
  <si>
    <t>遠期L/C費用</t>
  </si>
  <si>
    <t>大陸出口(整櫃)海運費</t>
  </si>
  <si>
    <t>遠期L/C利息費用</t>
  </si>
  <si>
    <t>RATE</t>
  </si>
  <si>
    <t>其他出口費用</t>
  </si>
  <si>
    <t>TTL: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</si>
</sst>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26" formatCode="&quot;US$&quot;#,##0.00_);[Red]\(&quot;US$&quot;#,##0.00\)"/>
    <numFmt numFmtId="176" formatCode="#,##0.00_ "/>
    <numFmt numFmtId="177" formatCode="0.000_);[Red]\(0.000\)"/>
    <numFmt numFmtId="178" formatCode="&quot;US$&quot;#,##0.00"/>
    <numFmt numFmtId="179" formatCode="&quot;$&quot;#,##0.00"/>
    <numFmt numFmtId="180" formatCode="&quot;US$&quot;#,##0"/>
    <numFmt numFmtId="181" formatCode="#,##0_ "/>
    <numFmt numFmtId="182" formatCode="0_ "/>
    <numFmt numFmtId="183" formatCode="&quot;NT$&quot;#,##0.00"/>
    <numFmt numFmtId="184" formatCode="0.00\ &quot;*&quot;"/>
    <numFmt numFmtId="185" formatCode="&quot;NT$&quot;#,##0_);[Red]\(&quot;NT$&quot;#,##0\)"/>
    <numFmt numFmtId="186" formatCode="0.00_ "/>
    <numFmt numFmtId="187" formatCode="&quot; USD&quot;\ #,##0.00"/>
    <numFmt numFmtId="188" formatCode="0.00_);[Red]\(0.00\)"/>
    <numFmt numFmtId="189" formatCode="&quot;$&quot;#,##0.00_);[Red]\(&quot;$&quot;#,##0.00\)"/>
    <numFmt numFmtId="190" formatCode="&quot;付錢給廠商後約&quot;#,##0&quot;天入尾款&quot;"/>
    <numFmt numFmtId="191" formatCode="&quot;用&quot;#,##0&quot;天&quot;"/>
    <numFmt numFmtId="192" formatCode="&quot;用&quot;#,##0&quot;天利息利率&quot;"/>
    <numFmt numFmtId="193" formatCode="0.0%"/>
  </numFmts>
  <fonts count="75">
    <font>
      <sz val="12"/>
      <color rgb="FF000000"/>
      <name val="PMingLiu"/>
    </font>
    <font>
      <sz val="12"/>
      <name val="Times New Roman"/>
      <family val="1"/>
    </font>
    <font>
      <sz val="11"/>
      <name val="Times New Roman"/>
      <family val="1"/>
    </font>
    <font>
      <sz val="11"/>
      <name val="PMingLiu"/>
      <family val="1"/>
      <charset val="136"/>
    </font>
    <font>
      <sz val="12"/>
      <name val="PMingLiu"/>
      <family val="1"/>
      <charset val="136"/>
    </font>
    <font>
      <sz val="10"/>
      <name val="Times New Roman"/>
      <family val="1"/>
    </font>
    <font>
      <sz val="24"/>
      <name val="Arial"/>
      <family val="2"/>
    </font>
    <font>
      <b/>
      <sz val="24"/>
      <name val="Arial"/>
      <family val="2"/>
    </font>
    <font>
      <sz val="12"/>
      <color rgb="FFFFFFFF"/>
      <name val="Times New Roman"/>
      <family val="1"/>
    </font>
    <font>
      <b/>
      <sz val="20"/>
      <name val="Arial"/>
      <family val="2"/>
    </font>
    <font>
      <b/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PMingLiu"/>
      <family val="1"/>
      <charset val="136"/>
    </font>
    <font>
      <sz val="12"/>
      <name val="MingLiU"/>
      <family val="3"/>
      <charset val="136"/>
    </font>
    <font>
      <sz val="12"/>
      <color rgb="FFFF0000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14"/>
      <name val="Arial"/>
      <family val="2"/>
    </font>
    <font>
      <sz val="10"/>
      <name val="Arial"/>
      <family val="2"/>
    </font>
    <font>
      <sz val="10"/>
      <name val="Microsoft jhenhei"/>
    </font>
    <font>
      <sz val="11"/>
      <name val="Microsoft jhenhei"/>
    </font>
    <font>
      <sz val="14"/>
      <name val="Microsoft jhenhei"/>
    </font>
    <font>
      <sz val="12"/>
      <name val="Microsoft jhenhei"/>
    </font>
    <font>
      <sz val="16"/>
      <name val="Microsoft jhenhei"/>
    </font>
    <font>
      <sz val="10"/>
      <name val="PMingLiu"/>
      <family val="1"/>
      <charset val="136"/>
    </font>
    <font>
      <sz val="11"/>
      <color rgb="FFFF0000"/>
      <name val="Microsoft jhenhei"/>
    </font>
    <font>
      <sz val="12"/>
      <color rgb="FFFF0000"/>
      <name val="Microsoft jhenhei"/>
    </font>
    <font>
      <sz val="11"/>
      <color rgb="FF0070C0"/>
      <name val="Microsoft jhenhei"/>
    </font>
    <font>
      <sz val="11"/>
      <color rgb="FF0070C0"/>
      <name val="Arial"/>
      <family val="2"/>
    </font>
    <font>
      <sz val="11"/>
      <color rgb="FF000000"/>
      <name val="Microsoft jhenhei"/>
    </font>
    <font>
      <sz val="8"/>
      <name val="Microsoft jhenhei"/>
    </font>
    <font>
      <sz val="9"/>
      <name val="Microsoft jhenhei"/>
    </font>
    <font>
      <sz val="9"/>
      <color rgb="FFFF0000"/>
      <name val="Microsoft jhenhei"/>
    </font>
    <font>
      <sz val="10"/>
      <color rgb="FFFF0000"/>
      <name val="Microsoft jhenhei"/>
    </font>
    <font>
      <sz val="12"/>
      <color rgb="FF0070C0"/>
      <name val="Microsoft jhenhei"/>
    </font>
    <font>
      <sz val="10"/>
      <color rgb="FF0070C0"/>
      <name val="Microsoft jhenhei"/>
    </font>
    <font>
      <sz val="9"/>
      <color rgb="FF0070C0"/>
      <name val="Microsoft jhenhei"/>
    </font>
    <font>
      <u/>
      <sz val="13"/>
      <name val="Microsoft jhenhei"/>
    </font>
    <font>
      <u/>
      <sz val="12"/>
      <name val="Microsoft jhenhei"/>
    </font>
    <font>
      <b/>
      <sz val="12"/>
      <name val="Microsoft jhenhei"/>
    </font>
    <font>
      <sz val="14"/>
      <name val="標楷體"/>
      <family val="4"/>
      <charset val="136"/>
    </font>
    <font>
      <b/>
      <sz val="14"/>
      <name val="Times New Roman"/>
      <family val="1"/>
    </font>
    <font>
      <b/>
      <sz val="16"/>
      <color rgb="FF0070C0"/>
      <name val="華康兒風體w3"/>
      <family val="3"/>
      <charset val="136"/>
    </font>
    <font>
      <b/>
      <sz val="14"/>
      <name val="標楷體"/>
      <family val="4"/>
      <charset val="136"/>
    </font>
    <font>
      <sz val="11"/>
      <name val="新細明體-ExtB"/>
      <family val="1"/>
      <charset val="136"/>
    </font>
    <font>
      <b/>
      <sz val="14"/>
      <name val="Quattrocento Sans"/>
    </font>
    <font>
      <u/>
      <sz val="12"/>
      <color rgb="FF7030A0"/>
      <name val="Microsoft jhenhei"/>
    </font>
    <font>
      <sz val="12"/>
      <color rgb="FF7030A0"/>
      <name val="Microsoft jhenhei"/>
    </font>
    <font>
      <b/>
      <sz val="11"/>
      <name val="Microsoft jhenhei"/>
    </font>
    <font>
      <b/>
      <i/>
      <sz val="14"/>
      <name val="標楷體"/>
      <family val="4"/>
      <charset val="136"/>
    </font>
    <font>
      <sz val="12"/>
      <color rgb="FFFFFFFF"/>
      <name val="華康竹風體w4"/>
      <family val="3"/>
      <charset val="136"/>
    </font>
    <font>
      <sz val="11"/>
      <color rgb="FFFFFFFF"/>
      <name val="Times New Roman"/>
      <family val="1"/>
    </font>
    <font>
      <sz val="10"/>
      <name val="新細明體-ExtB"/>
      <family val="1"/>
      <charset val="136"/>
    </font>
    <font>
      <sz val="12"/>
      <name val="新細明體-ExtB"/>
      <family val="1"/>
      <charset val="136"/>
    </font>
    <font>
      <sz val="14"/>
      <name val="Times New Roman"/>
      <family val="1"/>
    </font>
    <font>
      <sz val="10"/>
      <color rgb="FFFFFFFF"/>
      <name val="華康竹風體w4"/>
      <family val="3"/>
      <charset val="136"/>
    </font>
    <font>
      <sz val="10"/>
      <color rgb="FFFABF8F"/>
      <name val="MingLiU"/>
      <family val="3"/>
      <charset val="136"/>
    </font>
    <font>
      <b/>
      <i/>
      <sz val="10"/>
      <name val="Times New Roman"/>
      <family val="1"/>
    </font>
    <font>
      <sz val="14"/>
      <name val="新細明體-ExtB"/>
      <family val="1"/>
      <charset val="136"/>
    </font>
    <font>
      <sz val="12"/>
      <name val="Century Gothic"/>
      <family val="2"/>
    </font>
    <font>
      <sz val="14"/>
      <name val="Century Gothic"/>
      <family val="2"/>
    </font>
    <font>
      <sz val="12"/>
      <color rgb="FFFFFFFF"/>
      <name val="Century Gothic"/>
      <family val="2"/>
    </font>
    <font>
      <sz val="9"/>
      <name val="MingLiU"/>
      <family val="3"/>
      <charset val="136"/>
    </font>
    <font>
      <b/>
      <sz val="2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name val="微軟正黑體"/>
      <family val="2"/>
      <charset val="136"/>
    </font>
    <font>
      <sz val="10"/>
      <name val="新細明體"/>
      <family val="1"/>
      <charset val="136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CFFD7"/>
        <bgColor rgb="FFFCFFD7"/>
      </patternFill>
    </fill>
    <fill>
      <patternFill patternType="solid">
        <fgColor rgb="FFFFAFAF"/>
        <bgColor rgb="FFFFAFAF"/>
      </patternFill>
    </fill>
    <fill>
      <patternFill patternType="solid">
        <fgColor rgb="FFE5B8B7"/>
        <bgColor rgb="FFE5B8B7"/>
      </patternFill>
    </fill>
    <fill>
      <patternFill patternType="solid">
        <fgColor rgb="FF66FFFF"/>
        <bgColor rgb="FF66FFFF"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3" fillId="5" borderId="28" xfId="0" applyFont="1" applyFill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6" fontId="12" fillId="0" borderId="0" xfId="0" applyNumberFormat="1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4" borderId="46" xfId="0" applyFont="1" applyFill="1" applyBorder="1" applyAlignment="1">
      <alignment vertical="center"/>
    </xf>
    <xf numFmtId="0" fontId="13" fillId="4" borderId="47" xfId="0" applyFont="1" applyFill="1" applyBorder="1" applyAlignment="1">
      <alignment vertical="center"/>
    </xf>
    <xf numFmtId="0" fontId="13" fillId="4" borderId="48" xfId="0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49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shrinkToFit="1"/>
    </xf>
    <xf numFmtId="0" fontId="22" fillId="0" borderId="19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4" fillId="3" borderId="19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30" fillId="6" borderId="51" xfId="0" applyFont="1" applyFill="1" applyBorder="1" applyAlignment="1">
      <alignment horizontal="center" vertical="center"/>
    </xf>
    <xf numFmtId="0" fontId="31" fillId="6" borderId="52" xfId="0" applyFont="1" applyFill="1" applyBorder="1" applyAlignment="1">
      <alignment horizontal="center" vertical="center"/>
    </xf>
    <xf numFmtId="0" fontId="32" fillId="6" borderId="52" xfId="0" applyFont="1" applyFill="1" applyBorder="1" applyAlignment="1">
      <alignment horizontal="center" vertical="center" shrinkToFit="1"/>
    </xf>
    <xf numFmtId="0" fontId="33" fillId="6" borderId="52" xfId="0" applyFont="1" applyFill="1" applyBorder="1" applyAlignment="1">
      <alignment horizontal="center" vertical="center"/>
    </xf>
    <xf numFmtId="0" fontId="34" fillId="6" borderId="52" xfId="0" applyFont="1" applyFill="1" applyBorder="1" applyAlignment="1">
      <alignment horizontal="center" vertical="center"/>
    </xf>
    <xf numFmtId="0" fontId="23" fillId="6" borderId="52" xfId="0" applyFont="1" applyFill="1" applyBorder="1" applyAlignment="1">
      <alignment horizontal="center" vertical="center"/>
    </xf>
    <xf numFmtId="0" fontId="33" fillId="6" borderId="5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30" fillId="5" borderId="54" xfId="0" applyFont="1" applyFill="1" applyBorder="1" applyAlignment="1">
      <alignment horizontal="center" vertical="center"/>
    </xf>
    <xf numFmtId="0" fontId="30" fillId="5" borderId="31" xfId="0" applyFont="1" applyFill="1" applyBorder="1" applyAlignment="1">
      <alignment horizontal="left" vertical="center" shrinkToFit="1"/>
    </xf>
    <xf numFmtId="0" fontId="30" fillId="5" borderId="31" xfId="0" applyFont="1" applyFill="1" applyBorder="1" applyAlignment="1">
      <alignment horizontal="center" vertical="center" shrinkToFit="1"/>
    </xf>
    <xf numFmtId="0" fontId="30" fillId="5" borderId="31" xfId="0" applyFont="1" applyFill="1" applyBorder="1" applyAlignment="1">
      <alignment horizontal="left" vertical="center" wrapText="1"/>
    </xf>
    <xf numFmtId="0" fontId="30" fillId="0" borderId="31" xfId="0" applyFont="1" applyBorder="1" applyAlignment="1">
      <alignment horizontal="center" vertical="center"/>
    </xf>
    <xf numFmtId="1" fontId="30" fillId="0" borderId="31" xfId="0" applyNumberFormat="1" applyFont="1" applyBorder="1" applyAlignment="1">
      <alignment horizontal="center" vertical="center"/>
    </xf>
    <xf numFmtId="1" fontId="31" fillId="0" borderId="31" xfId="0" applyNumberFormat="1" applyFont="1" applyBorder="1" applyAlignment="1">
      <alignment horizontal="center" vertical="center"/>
    </xf>
    <xf numFmtId="3" fontId="30" fillId="0" borderId="31" xfId="0" applyNumberFormat="1" applyFont="1" applyBorder="1" applyAlignment="1">
      <alignment horizontal="center" vertical="center"/>
    </xf>
    <xf numFmtId="181" fontId="23" fillId="3" borderId="31" xfId="0" applyNumberFormat="1" applyFont="1" applyFill="1" applyBorder="1" applyAlignment="1">
      <alignment horizontal="center" vertical="center"/>
    </xf>
    <xf numFmtId="0" fontId="31" fillId="0" borderId="31" xfId="0" applyFont="1" applyBorder="1" applyAlignment="1">
      <alignment horizontal="center" vertical="center"/>
    </xf>
    <xf numFmtId="4" fontId="30" fillId="0" borderId="31" xfId="0" applyNumberFormat="1" applyFont="1" applyBorder="1" applyAlignment="1">
      <alignment horizontal="center" vertical="center"/>
    </xf>
    <xf numFmtId="4" fontId="23" fillId="3" borderId="31" xfId="0" applyNumberFormat="1" applyFont="1" applyFill="1" applyBorder="1" applyAlignment="1">
      <alignment horizontal="center" vertical="center"/>
    </xf>
    <xf numFmtId="176" fontId="23" fillId="3" borderId="31" xfId="0" applyNumberFormat="1" applyFont="1" applyFill="1" applyBorder="1" applyAlignment="1">
      <alignment horizontal="center" vertical="center"/>
    </xf>
    <xf numFmtId="40" fontId="23" fillId="3" borderId="31" xfId="0" applyNumberFormat="1" applyFont="1" applyFill="1" applyBorder="1" applyAlignment="1">
      <alignment horizontal="center" vertical="center"/>
    </xf>
    <xf numFmtId="1" fontId="31" fillId="0" borderId="55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182" fontId="28" fillId="0" borderId="5" xfId="0" applyNumberFormat="1" applyFont="1" applyBorder="1" applyAlignment="1">
      <alignment horizontal="center" vertical="center"/>
    </xf>
    <xf numFmtId="182" fontId="28" fillId="0" borderId="0" xfId="0" applyNumberFormat="1" applyFont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4" fontId="30" fillId="0" borderId="0" xfId="0" applyNumberFormat="1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12" fillId="2" borderId="56" xfId="0" applyFont="1" applyFill="1" applyBorder="1" applyAlignment="1">
      <alignment horizontal="left" vertical="center"/>
    </xf>
    <xf numFmtId="2" fontId="35" fillId="0" borderId="0" xfId="0" applyNumberFormat="1" applyFont="1" applyAlignment="1">
      <alignment horizontal="center" vertical="center"/>
    </xf>
    <xf numFmtId="183" fontId="3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2" fillId="5" borderId="56" xfId="0" applyFont="1" applyFill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1" fontId="37" fillId="0" borderId="0" xfId="0" applyNumberFormat="1" applyFont="1" applyAlignment="1">
      <alignment horizontal="center" vertical="center"/>
    </xf>
    <xf numFmtId="1" fontId="38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vertical="center"/>
    </xf>
    <xf numFmtId="0" fontId="23" fillId="0" borderId="0" xfId="0" applyFont="1" applyAlignment="1">
      <alignment horizontal="left" vertical="center"/>
    </xf>
    <xf numFmtId="40" fontId="34" fillId="0" borderId="0" xfId="0" applyNumberFormat="1" applyFont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2" fontId="35" fillId="0" borderId="0" xfId="0" applyNumberFormat="1" applyFont="1" applyAlignment="1">
      <alignment horizontal="left" vertical="center"/>
    </xf>
    <xf numFmtId="183" fontId="36" fillId="0" borderId="0" xfId="0" applyNumberFormat="1" applyFont="1" applyAlignment="1">
      <alignment horizontal="left" vertical="center"/>
    </xf>
    <xf numFmtId="0" fontId="29" fillId="0" borderId="0" xfId="0" applyFont="1" applyAlignment="1">
      <alignment vertical="center"/>
    </xf>
    <xf numFmtId="184" fontId="25" fillId="0" borderId="0" xfId="0" applyNumberFormat="1" applyFont="1" applyAlignment="1">
      <alignment vertical="center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4" fontId="34" fillId="0" borderId="0" xfId="0" applyNumberFormat="1" applyFont="1" applyAlignment="1">
      <alignment horizontal="center" vertical="center"/>
    </xf>
    <xf numFmtId="182" fontId="25" fillId="0" borderId="0" xfId="0" applyNumberFormat="1" applyFont="1" applyAlignment="1">
      <alignment horizontal="center" vertical="center"/>
    </xf>
    <xf numFmtId="3" fontId="40" fillId="3" borderId="46" xfId="0" applyNumberFormat="1" applyFont="1" applyFill="1" applyBorder="1" applyAlignment="1">
      <alignment vertical="center"/>
    </xf>
    <xf numFmtId="0" fontId="41" fillId="3" borderId="47" xfId="0" applyFont="1" applyFill="1" applyBorder="1" applyAlignment="1">
      <alignment horizontal="center" vertical="center"/>
    </xf>
    <xf numFmtId="0" fontId="23" fillId="0" borderId="11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0" fontId="34" fillId="0" borderId="0" xfId="0" applyFont="1" applyAlignment="1">
      <alignment vertical="center"/>
    </xf>
    <xf numFmtId="2" fontId="35" fillId="3" borderId="56" xfId="0" applyNumberFormat="1" applyFont="1" applyFill="1" applyBorder="1" applyAlignment="1">
      <alignment horizontal="center" vertical="center"/>
    </xf>
    <xf numFmtId="186" fontId="35" fillId="3" borderId="56" xfId="0" applyNumberFormat="1" applyFont="1" applyFill="1" applyBorder="1" applyAlignment="1">
      <alignment horizontal="center" vertical="center"/>
    </xf>
    <xf numFmtId="4" fontId="35" fillId="3" borderId="56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7" borderId="56" xfId="0" applyFont="1" applyFill="1" applyBorder="1" applyAlignment="1">
      <alignment horizontal="right" vertical="center"/>
    </xf>
    <xf numFmtId="187" fontId="22" fillId="0" borderId="0" xfId="0" applyNumberFormat="1" applyFont="1" applyAlignment="1">
      <alignment vertical="center"/>
    </xf>
    <xf numFmtId="0" fontId="45" fillId="0" borderId="57" xfId="0" applyFont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3" fontId="47" fillId="0" borderId="1" xfId="0" applyNumberFormat="1" applyFont="1" applyBorder="1" applyAlignment="1">
      <alignment horizontal="right" vertical="center"/>
    </xf>
    <xf numFmtId="182" fontId="48" fillId="8" borderId="58" xfId="0" applyNumberFormat="1" applyFont="1" applyFill="1" applyBorder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vertical="center"/>
    </xf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188" fontId="25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14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188" fontId="25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right" vertical="center"/>
    </xf>
    <xf numFmtId="187" fontId="44" fillId="0" borderId="0" xfId="0" applyNumberFormat="1" applyFont="1" applyAlignment="1">
      <alignment horizontal="right" vertical="center"/>
    </xf>
    <xf numFmtId="0" fontId="45" fillId="0" borderId="57" xfId="0" applyFont="1" applyBorder="1" applyAlignment="1">
      <alignment horizontal="right" vertical="center"/>
    </xf>
    <xf numFmtId="0" fontId="23" fillId="0" borderId="57" xfId="0" applyFont="1" applyBorder="1" applyAlignment="1">
      <alignment vertical="center"/>
    </xf>
    <xf numFmtId="3" fontId="47" fillId="0" borderId="57" xfId="0" applyNumberFormat="1" applyFont="1" applyBorder="1" applyAlignment="1">
      <alignment horizontal="right" vertical="center"/>
    </xf>
    <xf numFmtId="182" fontId="48" fillId="8" borderId="57" xfId="0" applyNumberFormat="1" applyFont="1" applyFill="1" applyBorder="1" applyAlignment="1">
      <alignment horizontal="center" vertical="center"/>
    </xf>
    <xf numFmtId="10" fontId="5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185" fontId="53" fillId="0" borderId="0" xfId="0" applyNumberFormat="1" applyFont="1" applyAlignment="1">
      <alignment vertical="center"/>
    </xf>
    <xf numFmtId="185" fontId="53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7" fillId="0" borderId="43" xfId="0" applyFont="1" applyBorder="1" applyAlignment="1">
      <alignment horizontal="center" vertical="center"/>
    </xf>
    <xf numFmtId="3" fontId="2" fillId="7" borderId="57" xfId="0" applyNumberFormat="1" applyFont="1" applyFill="1" applyBorder="1" applyAlignment="1">
      <alignment horizontal="center" vertical="center"/>
    </xf>
    <xf numFmtId="185" fontId="5" fillId="0" borderId="0" xfId="0" applyNumberFormat="1" applyFont="1" applyAlignment="1">
      <alignment horizontal="center" vertical="center"/>
    </xf>
    <xf numFmtId="180" fontId="2" fillId="8" borderId="57" xfId="0" applyNumberFormat="1" applyFont="1" applyFill="1" applyBorder="1" applyAlignment="1">
      <alignment horizontal="left" vertical="center"/>
    </xf>
    <xf numFmtId="0" fontId="58" fillId="0" borderId="0" xfId="0" applyFont="1" applyAlignment="1">
      <alignment horizontal="right" vertical="center"/>
    </xf>
    <xf numFmtId="185" fontId="1" fillId="0" borderId="0" xfId="0" applyNumberFormat="1" applyFont="1" applyAlignment="1">
      <alignment vertical="center"/>
    </xf>
    <xf numFmtId="180" fontId="5" fillId="8" borderId="57" xfId="0" applyNumberFormat="1" applyFont="1" applyFill="1" applyBorder="1" applyAlignment="1">
      <alignment horizontal="left" vertical="center"/>
    </xf>
    <xf numFmtId="0" fontId="27" fillId="0" borderId="0" xfId="0" applyFont="1" applyAlignment="1">
      <alignment vertical="center" wrapText="1"/>
    </xf>
    <xf numFmtId="185" fontId="59" fillId="0" borderId="0" xfId="0" applyNumberFormat="1" applyFont="1" applyAlignment="1">
      <alignment horizontal="right" vertical="center"/>
    </xf>
    <xf numFmtId="0" fontId="60" fillId="0" borderId="0" xfId="0" applyFont="1" applyAlignment="1">
      <alignment horizontal="right" vertical="center"/>
    </xf>
    <xf numFmtId="10" fontId="47" fillId="9" borderId="57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185" fontId="5" fillId="0" borderId="0" xfId="0" applyNumberFormat="1" applyFont="1" applyAlignment="1">
      <alignment vertical="center"/>
    </xf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185" fontId="62" fillId="0" borderId="0" xfId="0" applyNumberFormat="1" applyFont="1" applyAlignment="1">
      <alignment horizontal="center" vertical="center"/>
    </xf>
    <xf numFmtId="185" fontId="62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3" fontId="6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vertical="center"/>
    </xf>
    <xf numFmtId="0" fontId="4" fillId="0" borderId="2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82" fontId="35" fillId="0" borderId="46" xfId="0" applyNumberFormat="1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80" fontId="2" fillId="8" borderId="43" xfId="0" applyNumberFormat="1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/>
    </xf>
    <xf numFmtId="0" fontId="47" fillId="0" borderId="43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177" fontId="13" fillId="3" borderId="27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3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3" fillId="0" borderId="4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26" fontId="13" fillId="0" borderId="21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13" fillId="0" borderId="30" xfId="0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26" fontId="13" fillId="0" borderId="10" xfId="0" applyNumberFormat="1" applyFont="1" applyBorder="1" applyAlignment="1">
      <alignment horizontal="center" vertical="center"/>
    </xf>
    <xf numFmtId="3" fontId="30" fillId="0" borderId="22" xfId="0" applyNumberFormat="1" applyFont="1" applyBorder="1" applyAlignment="1">
      <alignment horizontal="center" vertical="center"/>
    </xf>
    <xf numFmtId="14" fontId="15" fillId="2" borderId="56" xfId="0" applyNumberFormat="1" applyFont="1" applyFill="1" applyBorder="1" applyAlignment="1">
      <alignment horizontal="left" vertical="center"/>
    </xf>
    <xf numFmtId="0" fontId="4" fillId="0" borderId="56" xfId="0" applyFont="1" applyBorder="1" applyAlignment="1">
      <alignment vertical="center"/>
    </xf>
    <xf numFmtId="14" fontId="15" fillId="5" borderId="56" xfId="0" applyNumberFormat="1" applyFont="1" applyFill="1" applyBorder="1" applyAlignment="1">
      <alignment horizontal="center" vertical="center"/>
    </xf>
    <xf numFmtId="185" fontId="23" fillId="3" borderId="10" xfId="0" applyNumberFormat="1" applyFont="1" applyFill="1" applyBorder="1" applyAlignment="1">
      <alignment horizontal="center" vertical="center"/>
    </xf>
    <xf numFmtId="187" fontId="44" fillId="7" borderId="56" xfId="0" applyNumberFormat="1" applyFont="1" applyFill="1" applyBorder="1" applyAlignment="1">
      <alignment horizontal="right" vertical="center"/>
    </xf>
    <xf numFmtId="0" fontId="62" fillId="0" borderId="43" xfId="0" applyFont="1" applyBorder="1" applyAlignment="1">
      <alignment horizontal="right" vertical="center"/>
    </xf>
    <xf numFmtId="185" fontId="63" fillId="0" borderId="43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178" fontId="63" fillId="0" borderId="43" xfId="0" applyNumberFormat="1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2" fillId="8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0" borderId="41" xfId="0" applyFont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55" fillId="0" borderId="43" xfId="0" applyFont="1" applyBorder="1" applyAlignment="1">
      <alignment horizontal="center" vertical="center" wrapText="1"/>
    </xf>
    <xf numFmtId="185" fontId="56" fillId="0" borderId="43" xfId="0" applyNumberFormat="1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3" fillId="4" borderId="43" xfId="0" applyFont="1" applyFill="1" applyBorder="1" applyAlignment="1">
      <alignment horizontal="center" vertical="center"/>
    </xf>
    <xf numFmtId="26" fontId="13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178" fontId="13" fillId="0" borderId="43" xfId="0" applyNumberFormat="1" applyFont="1" applyBorder="1" applyAlignment="1">
      <alignment horizontal="center" vertical="center"/>
    </xf>
    <xf numFmtId="26" fontId="13" fillId="3" borderId="27" xfId="0" applyNumberFormat="1" applyFont="1" applyFill="1" applyBorder="1" applyAlignment="1">
      <alignment horizontal="center" vertical="center"/>
    </xf>
    <xf numFmtId="0" fontId="4" fillId="0" borderId="29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14" fontId="13" fillId="4" borderId="21" xfId="0" applyNumberFormat="1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6" fontId="13" fillId="3" borderId="46" xfId="0" applyNumberFormat="1" applyFont="1" applyFill="1" applyBorder="1" applyAlignment="1">
      <alignment horizontal="center" vertical="center"/>
    </xf>
    <xf numFmtId="0" fontId="14" fillId="2" borderId="46" xfId="0" applyFont="1" applyFill="1" applyBorder="1" applyAlignment="1">
      <alignment horizontal="center" vertical="center"/>
    </xf>
    <xf numFmtId="10" fontId="13" fillId="3" borderId="46" xfId="0" applyNumberFormat="1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3" fillId="0" borderId="18" xfId="0" applyFont="1" applyBorder="1" applyAlignment="1">
      <alignment horizontal="center" vertical="center" wrapText="1"/>
    </xf>
    <xf numFmtId="0" fontId="4" fillId="0" borderId="25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189" fontId="54" fillId="0" borderId="0" xfId="0" applyNumberFormat="1" applyFont="1" applyAlignment="1">
      <alignment horizontal="right" vertical="center"/>
    </xf>
    <xf numFmtId="3" fontId="57" fillId="7" borderId="43" xfId="0" applyNumberFormat="1" applyFont="1" applyFill="1" applyBorder="1" applyAlignment="1">
      <alignment horizontal="center" vertical="center"/>
    </xf>
    <xf numFmtId="190" fontId="55" fillId="9" borderId="43" xfId="0" applyNumberFormat="1" applyFont="1" applyFill="1" applyBorder="1" applyAlignment="1">
      <alignment horizontal="center" vertical="center" wrapText="1"/>
    </xf>
    <xf numFmtId="14" fontId="13" fillId="4" borderId="22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/>
    </xf>
    <xf numFmtId="14" fontId="13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13" fillId="0" borderId="36" xfId="0" applyFont="1" applyBorder="1" applyAlignment="1">
      <alignment horizontal="center" vertical="center" wrapText="1"/>
    </xf>
    <xf numFmtId="0" fontId="4" fillId="0" borderId="40" xfId="0" applyFont="1" applyBorder="1" applyAlignment="1">
      <alignment vertical="center"/>
    </xf>
    <xf numFmtId="0" fontId="13" fillId="4" borderId="35" xfId="0" applyFont="1" applyFill="1" applyBorder="1" applyAlignment="1">
      <alignment horizontal="center" vertical="center" wrapText="1"/>
    </xf>
    <xf numFmtId="179" fontId="13" fillId="3" borderId="27" xfId="0" applyNumberFormat="1" applyFont="1" applyFill="1" applyBorder="1" applyAlignment="1">
      <alignment horizontal="center" vertical="center"/>
    </xf>
    <xf numFmtId="0" fontId="55" fillId="10" borderId="43" xfId="0" applyFont="1" applyFill="1" applyBorder="1" applyAlignment="1">
      <alignment horizontal="center" vertical="center" wrapText="1"/>
    </xf>
    <xf numFmtId="191" fontId="55" fillId="10" borderId="43" xfId="0" applyNumberFormat="1" applyFont="1" applyFill="1" applyBorder="1" applyAlignment="1">
      <alignment horizontal="center" vertical="center" wrapText="1"/>
    </xf>
    <xf numFmtId="185" fontId="61" fillId="0" borderId="43" xfId="0" applyNumberFormat="1" applyFont="1" applyBorder="1" applyAlignment="1">
      <alignment horizontal="right" vertical="center"/>
    </xf>
    <xf numFmtId="0" fontId="57" fillId="8" borderId="43" xfId="0" applyFont="1" applyFill="1" applyBorder="1" applyAlignment="1">
      <alignment horizontal="center" vertical="center"/>
    </xf>
    <xf numFmtId="192" fontId="55" fillId="10" borderId="43" xfId="0" applyNumberFormat="1" applyFont="1" applyFill="1" applyBorder="1" applyAlignment="1">
      <alignment horizontal="center" vertical="center" wrapText="1"/>
    </xf>
    <xf numFmtId="193" fontId="2" fillId="8" borderId="43" xfId="0" applyNumberFormat="1" applyFont="1" applyFill="1" applyBorder="1" applyAlignment="1">
      <alignment horizontal="center" vertical="center"/>
    </xf>
    <xf numFmtId="178" fontId="13" fillId="0" borderId="4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180" fontId="3" fillId="0" borderId="4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178" fontId="13" fillId="0" borderId="13" xfId="0" applyNumberFormat="1" applyFont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4" fontId="57" fillId="7" borderId="43" xfId="0" applyNumberFormat="1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0" fontId="23" fillId="6" borderId="21" xfId="0" applyFont="1" applyFill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5" fillId="3" borderId="43" xfId="0" applyFont="1" applyFill="1" applyBorder="1" applyAlignment="1">
      <alignment horizontal="center" vertical="center" wrapText="1"/>
    </xf>
    <xf numFmtId="26" fontId="23" fillId="3" borderId="41" xfId="0" applyNumberFormat="1" applyFont="1" applyFill="1" applyBorder="1" applyAlignment="1">
      <alignment horizontal="center" vertical="center"/>
    </xf>
    <xf numFmtId="10" fontId="51" fillId="3" borderId="13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32</xdr:row>
      <xdr:rowOff>66675</xdr:rowOff>
    </xdr:from>
    <xdr:ext cx="1562100" cy="485775"/>
    <xdr:pic>
      <xdr:nvPicPr>
        <xdr:cNvPr id="2" name="image3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2CC"/>
    <outlinePr summaryBelow="0" summaryRight="0"/>
    <pageSetUpPr fitToPage="1"/>
  </sheetPr>
  <dimension ref="A1:AZ993"/>
  <sheetViews>
    <sheetView tabSelected="1" topLeftCell="W33" workbookViewId="0">
      <selection activeCell="AR45" sqref="AR45"/>
    </sheetView>
  </sheetViews>
  <sheetFormatPr defaultColWidth="11.25" defaultRowHeight="15" customHeight="1"/>
  <cols>
    <col min="1" max="1" width="3.875" customWidth="1"/>
    <col min="2" max="2" width="11.5" customWidth="1"/>
    <col min="3" max="3" width="6.5" customWidth="1"/>
    <col min="4" max="4" width="16.5" customWidth="1"/>
    <col min="5" max="5" width="4.875" customWidth="1"/>
    <col min="6" max="6" width="4.625" customWidth="1"/>
    <col min="7" max="7" width="6.875" customWidth="1"/>
    <col min="8" max="8" width="6.5" customWidth="1"/>
    <col min="9" max="9" width="7.25" customWidth="1"/>
    <col min="10" max="10" width="5.5" customWidth="1"/>
    <col min="11" max="11" width="10.25" customWidth="1"/>
    <col min="12" max="12" width="12.375" customWidth="1"/>
    <col min="13" max="13" width="7.625" customWidth="1"/>
    <col min="14" max="15" width="7.375" customWidth="1"/>
    <col min="16" max="16" width="7.125" customWidth="1"/>
    <col min="17" max="17" width="7.875" customWidth="1"/>
    <col min="18" max="18" width="5.375" customWidth="1"/>
    <col min="19" max="19" width="9.75" customWidth="1"/>
    <col min="20" max="20" width="11" customWidth="1"/>
    <col min="21" max="21" width="6.125" customWidth="1"/>
    <col min="22" max="22" width="5.875" customWidth="1"/>
    <col min="23" max="23" width="5.625" customWidth="1"/>
    <col min="24" max="24" width="5.5" customWidth="1"/>
    <col min="25" max="25" width="5.375" customWidth="1"/>
    <col min="26" max="26" width="10.625" customWidth="1"/>
    <col min="27" max="27" width="9.25" customWidth="1"/>
    <col min="28" max="28" width="8.5" customWidth="1"/>
    <col min="29" max="29" width="10.375" customWidth="1"/>
    <col min="30" max="31" width="7" customWidth="1"/>
    <col min="32" max="33" width="3.625" customWidth="1"/>
    <col min="34" max="34" width="2.375" customWidth="1"/>
    <col min="35" max="35" width="3.25" customWidth="1"/>
    <col min="36" max="36" width="2.375" customWidth="1"/>
    <col min="37" max="37" width="8" customWidth="1"/>
    <col min="38" max="38" width="6.75" customWidth="1"/>
    <col min="39" max="39" width="5.625" customWidth="1"/>
    <col min="40" max="40" width="6.75" customWidth="1"/>
    <col min="41" max="41" width="2.5" customWidth="1"/>
    <col min="42" max="42" width="4.75" customWidth="1"/>
    <col min="43" max="45" width="2.5" customWidth="1"/>
    <col min="46" max="46" width="6.75" customWidth="1"/>
    <col min="47" max="47" width="5.75" customWidth="1"/>
    <col min="48" max="48" width="8.5" customWidth="1"/>
    <col min="49" max="49" width="4.875" customWidth="1"/>
    <col min="50" max="50" width="5.75" customWidth="1"/>
    <col min="51" max="51" width="2.375" customWidth="1"/>
    <col min="52" max="52" width="7" customWidth="1"/>
  </cols>
  <sheetData>
    <row r="1" spans="1:52" ht="27" customHeight="1">
      <c r="A1" s="253" t="s">
        <v>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7"/>
      <c r="Z1" s="8"/>
      <c r="AA1" s="8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29.25" customHeight="1">
      <c r="A2" s="254" t="s">
        <v>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9"/>
      <c r="Z2" s="8"/>
      <c r="AA2" s="8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>
      <c r="A3" s="10"/>
      <c r="B3" s="11"/>
      <c r="C3" s="12"/>
      <c r="D3" s="12"/>
      <c r="E3" s="13"/>
      <c r="F3" s="13"/>
      <c r="G3" s="14"/>
      <c r="H3" s="14"/>
      <c r="I3" s="14"/>
      <c r="J3" s="14"/>
      <c r="K3" s="14"/>
      <c r="L3" s="14"/>
      <c r="M3" s="14"/>
      <c r="N3" s="13"/>
      <c r="O3" s="14"/>
      <c r="P3" s="14"/>
      <c r="Q3" s="14"/>
      <c r="R3" s="15"/>
      <c r="S3" s="14"/>
      <c r="T3" s="14"/>
      <c r="U3" s="11"/>
      <c r="V3" s="12"/>
      <c r="W3" s="13"/>
      <c r="X3" s="8"/>
      <c r="Y3" s="8"/>
      <c r="Z3" s="8"/>
      <c r="AA3" s="8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t="18.75" customHeight="1">
      <c r="A4" s="5"/>
      <c r="B4" s="11"/>
      <c r="C4" s="255" t="s">
        <v>3</v>
      </c>
      <c r="D4" s="211"/>
      <c r="E4" s="256" t="e">
        <f>T24-I24-S27-S28-S29-S30-H29-H30</f>
        <v>#REF!</v>
      </c>
      <c r="F4" s="210"/>
      <c r="G4" s="210"/>
      <c r="H4" s="210"/>
      <c r="I4" s="211"/>
      <c r="J4" s="16"/>
      <c r="K4" s="16"/>
      <c r="L4" s="16"/>
      <c r="M4" s="16"/>
      <c r="N4" s="13"/>
      <c r="O4" s="16"/>
      <c r="P4" s="216" t="s">
        <v>4</v>
      </c>
      <c r="Q4" s="196"/>
      <c r="R4" s="193"/>
      <c r="S4" s="257" t="s">
        <v>5</v>
      </c>
      <c r="T4" s="210"/>
      <c r="U4" s="210"/>
      <c r="V4" s="210"/>
      <c r="W4" s="211"/>
      <c r="X4" s="8"/>
      <c r="Y4" s="17"/>
      <c r="Z4" s="8"/>
      <c r="AA4" s="8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t="18.75" customHeight="1">
      <c r="A5" s="5"/>
      <c r="B5" s="11"/>
      <c r="C5" s="260" t="s">
        <v>6</v>
      </c>
      <c r="D5" s="211"/>
      <c r="E5" s="258" t="e">
        <f>E4/T24</f>
        <v>#REF!</v>
      </c>
      <c r="F5" s="210"/>
      <c r="G5" s="210"/>
      <c r="H5" s="210"/>
      <c r="I5" s="211"/>
      <c r="J5" s="16"/>
      <c r="K5" s="16"/>
      <c r="L5" s="16"/>
      <c r="M5" s="16"/>
      <c r="N5" s="13"/>
      <c r="O5" s="16"/>
      <c r="P5" s="262" t="s">
        <v>7</v>
      </c>
      <c r="Q5" s="208"/>
      <c r="R5" s="198"/>
      <c r="S5" s="259" t="s">
        <v>8</v>
      </c>
      <c r="T5" s="210"/>
      <c r="U5" s="210"/>
      <c r="V5" s="210"/>
      <c r="W5" s="211"/>
      <c r="X5" s="8"/>
      <c r="Y5" s="14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18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  <c r="U6" s="16"/>
      <c r="V6" s="13"/>
      <c r="W6" s="13"/>
      <c r="X6" s="8"/>
      <c r="Y6" s="8"/>
      <c r="Z6" s="8"/>
      <c r="AA6" s="8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8.75" customHeight="1">
      <c r="A7" s="184"/>
      <c r="B7" s="18" t="s">
        <v>9</v>
      </c>
      <c r="C7" s="261" t="s">
        <v>10</v>
      </c>
      <c r="D7" s="211"/>
      <c r="E7" s="18"/>
      <c r="F7" s="215" t="s">
        <v>11</v>
      </c>
      <c r="G7" s="211"/>
      <c r="H7" s="19"/>
      <c r="I7" s="215" t="s">
        <v>12</v>
      </c>
      <c r="J7" s="210"/>
      <c r="K7" s="185"/>
      <c r="L7" s="186"/>
      <c r="M7" s="263" t="s">
        <v>13</v>
      </c>
      <c r="N7" s="264"/>
      <c r="O7" s="265"/>
      <c r="P7" s="269" t="e">
        <f>#REF!</f>
        <v>#REF!</v>
      </c>
      <c r="Q7" s="264"/>
      <c r="R7" s="265"/>
      <c r="S7" s="272" t="s">
        <v>14</v>
      </c>
      <c r="T7" s="273" t="s">
        <v>15</v>
      </c>
      <c r="U7" s="264"/>
      <c r="V7" s="264"/>
      <c r="W7" s="264"/>
      <c r="X7" s="274"/>
      <c r="Y7" s="20"/>
      <c r="Z7" s="8"/>
      <c r="AA7" s="8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9.5" customHeight="1">
      <c r="A8" s="192" t="s">
        <v>16</v>
      </c>
      <c r="B8" s="193"/>
      <c r="C8" s="200" t="s">
        <v>17</v>
      </c>
      <c r="D8" s="201"/>
      <c r="E8" s="195" t="s">
        <v>18</v>
      </c>
      <c r="F8" s="196"/>
      <c r="G8" s="193"/>
      <c r="H8" s="280" t="s">
        <v>19</v>
      </c>
      <c r="I8" s="220"/>
      <c r="J8" s="220"/>
      <c r="K8" s="220"/>
      <c r="L8" s="276"/>
      <c r="M8" s="266"/>
      <c r="N8" s="237"/>
      <c r="O8" s="267"/>
      <c r="P8" s="270"/>
      <c r="Q8" s="237"/>
      <c r="R8" s="267"/>
      <c r="S8" s="233"/>
      <c r="T8" s="270"/>
      <c r="U8" s="237"/>
      <c r="V8" s="237"/>
      <c r="W8" s="237"/>
      <c r="X8" s="275"/>
      <c r="Y8" s="20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9.5" customHeight="1">
      <c r="A9" s="199" t="s">
        <v>20</v>
      </c>
      <c r="B9" s="198"/>
      <c r="C9" s="251" t="s">
        <v>21</v>
      </c>
      <c r="D9" s="198"/>
      <c r="E9" s="21" t="s">
        <v>22</v>
      </c>
      <c r="F9" s="21"/>
      <c r="G9" s="21"/>
      <c r="H9" s="251" t="s">
        <v>23</v>
      </c>
      <c r="I9" s="208"/>
      <c r="J9" s="208"/>
      <c r="K9" s="208"/>
      <c r="L9" s="249"/>
      <c r="M9" s="268"/>
      <c r="N9" s="220"/>
      <c r="O9" s="201"/>
      <c r="P9" s="271"/>
      <c r="Q9" s="220"/>
      <c r="R9" s="201"/>
      <c r="S9" s="234"/>
      <c r="T9" s="271"/>
      <c r="U9" s="220"/>
      <c r="V9" s="220"/>
      <c r="W9" s="220"/>
      <c r="X9" s="276"/>
      <c r="Y9" s="20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9.5" customHeight="1">
      <c r="A10" s="192" t="s">
        <v>24</v>
      </c>
      <c r="B10" s="193"/>
      <c r="C10" s="194"/>
      <c r="D10" s="193"/>
      <c r="E10" s="195" t="s">
        <v>18</v>
      </c>
      <c r="F10" s="196"/>
      <c r="G10" s="193"/>
      <c r="H10" s="252"/>
      <c r="I10" s="196"/>
      <c r="J10" s="196"/>
      <c r="K10" s="196"/>
      <c r="L10" s="218"/>
      <c r="M10" s="281" t="s">
        <v>25</v>
      </c>
      <c r="N10" s="282"/>
      <c r="O10" s="283"/>
      <c r="P10" s="284" t="e">
        <f>#REF!</f>
        <v>#REF!</v>
      </c>
      <c r="Q10" s="282"/>
      <c r="R10" s="283"/>
      <c r="S10" s="285" t="s">
        <v>26</v>
      </c>
      <c r="T10" s="286" t="e">
        <f>#REF!</f>
        <v>#REF!</v>
      </c>
      <c r="U10" s="282"/>
      <c r="V10" s="282"/>
      <c r="W10" s="282"/>
      <c r="X10" s="287"/>
      <c r="Y10" s="20"/>
      <c r="Z10" s="8"/>
      <c r="AA10" s="8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9.5" customHeight="1">
      <c r="A11" s="199" t="s">
        <v>20</v>
      </c>
      <c r="B11" s="198"/>
      <c r="C11" s="197"/>
      <c r="D11" s="198"/>
      <c r="E11" s="21" t="s">
        <v>22</v>
      </c>
      <c r="F11" s="21"/>
      <c r="G11" s="21"/>
      <c r="H11" s="251"/>
      <c r="I11" s="208"/>
      <c r="J11" s="208"/>
      <c r="K11" s="208"/>
      <c r="L11" s="249"/>
      <c r="M11" s="266"/>
      <c r="N11" s="237"/>
      <c r="O11" s="267"/>
      <c r="P11" s="270"/>
      <c r="Q11" s="237"/>
      <c r="R11" s="267"/>
      <c r="S11" s="233"/>
      <c r="T11" s="270"/>
      <c r="U11" s="237"/>
      <c r="V11" s="237"/>
      <c r="W11" s="237"/>
      <c r="X11" s="275"/>
      <c r="Y11" s="20"/>
      <c r="Z11" s="8"/>
      <c r="AA11" s="8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9.5" customHeight="1">
      <c r="A12" s="192" t="s">
        <v>27</v>
      </c>
      <c r="B12" s="193"/>
      <c r="C12" s="194"/>
      <c r="D12" s="193"/>
      <c r="E12" s="195" t="s">
        <v>18</v>
      </c>
      <c r="F12" s="196"/>
      <c r="G12" s="193"/>
      <c r="H12" s="252"/>
      <c r="I12" s="196"/>
      <c r="J12" s="196"/>
      <c r="K12" s="196"/>
      <c r="L12" s="218"/>
      <c r="M12" s="266"/>
      <c r="N12" s="237"/>
      <c r="O12" s="267"/>
      <c r="P12" s="270"/>
      <c r="Q12" s="237"/>
      <c r="R12" s="267"/>
      <c r="S12" s="233"/>
      <c r="T12" s="270"/>
      <c r="U12" s="237"/>
      <c r="V12" s="237"/>
      <c r="W12" s="237"/>
      <c r="X12" s="275"/>
      <c r="Y12" s="20"/>
      <c r="Z12" s="8"/>
      <c r="AA12" s="8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9.5" customHeight="1">
      <c r="A13" s="199" t="s">
        <v>20</v>
      </c>
      <c r="B13" s="198"/>
      <c r="C13" s="197"/>
      <c r="D13" s="198"/>
      <c r="E13" s="21" t="s">
        <v>22</v>
      </c>
      <c r="F13" s="21"/>
      <c r="G13" s="21"/>
      <c r="H13" s="251"/>
      <c r="I13" s="208"/>
      <c r="J13" s="208"/>
      <c r="K13" s="208"/>
      <c r="L13" s="249"/>
      <c r="M13" s="268"/>
      <c r="N13" s="220"/>
      <c r="O13" s="201"/>
      <c r="P13" s="271"/>
      <c r="Q13" s="220"/>
      <c r="R13" s="201"/>
      <c r="S13" s="234"/>
      <c r="T13" s="271"/>
      <c r="U13" s="220"/>
      <c r="V13" s="220"/>
      <c r="W13" s="220"/>
      <c r="X13" s="276"/>
      <c r="Y13" s="20"/>
      <c r="Z13" s="8"/>
      <c r="AA13" s="8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19.5" customHeight="1">
      <c r="A14" s="192" t="s">
        <v>28</v>
      </c>
      <c r="B14" s="193"/>
      <c r="C14" s="194"/>
      <c r="D14" s="193"/>
      <c r="E14" s="195" t="s">
        <v>18</v>
      </c>
      <c r="F14" s="196"/>
      <c r="G14" s="193"/>
      <c r="H14" s="252"/>
      <c r="I14" s="196"/>
      <c r="J14" s="196"/>
      <c r="K14" s="196"/>
      <c r="L14" s="218"/>
      <c r="M14" s="281" t="s">
        <v>20</v>
      </c>
      <c r="N14" s="282"/>
      <c r="O14" s="283"/>
      <c r="P14" s="284" t="e">
        <f>#REF!</f>
        <v>#REF!</v>
      </c>
      <c r="Q14" s="282"/>
      <c r="R14" s="283"/>
      <c r="S14" s="292" t="s">
        <v>22</v>
      </c>
      <c r="T14" s="294" t="s">
        <v>29</v>
      </c>
      <c r="U14" s="282"/>
      <c r="V14" s="282"/>
      <c r="W14" s="282"/>
      <c r="X14" s="287"/>
      <c r="Y14" s="22"/>
      <c r="Z14" s="8"/>
      <c r="AA14" s="8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9.5" customHeight="1">
      <c r="A15" s="199" t="s">
        <v>20</v>
      </c>
      <c r="B15" s="198"/>
      <c r="C15" s="197"/>
      <c r="D15" s="198"/>
      <c r="E15" s="21" t="s">
        <v>22</v>
      </c>
      <c r="F15" s="21"/>
      <c r="G15" s="21"/>
      <c r="H15" s="251"/>
      <c r="I15" s="208"/>
      <c r="J15" s="208"/>
      <c r="K15" s="208"/>
      <c r="L15" s="249"/>
      <c r="M15" s="266"/>
      <c r="N15" s="237"/>
      <c r="O15" s="267"/>
      <c r="P15" s="270"/>
      <c r="Q15" s="237"/>
      <c r="R15" s="267"/>
      <c r="S15" s="233"/>
      <c r="T15" s="270"/>
      <c r="U15" s="237"/>
      <c r="V15" s="237"/>
      <c r="W15" s="237"/>
      <c r="X15" s="275"/>
      <c r="Y15" s="22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9.5" customHeight="1">
      <c r="A16" s="192" t="s">
        <v>30</v>
      </c>
      <c r="B16" s="193"/>
      <c r="C16" s="194"/>
      <c r="D16" s="193"/>
      <c r="E16" s="195" t="s">
        <v>18</v>
      </c>
      <c r="F16" s="196"/>
      <c r="G16" s="193"/>
      <c r="H16" s="252"/>
      <c r="I16" s="196"/>
      <c r="J16" s="196"/>
      <c r="K16" s="196"/>
      <c r="L16" s="218"/>
      <c r="M16" s="266"/>
      <c r="N16" s="237"/>
      <c r="O16" s="267"/>
      <c r="P16" s="270"/>
      <c r="Q16" s="237"/>
      <c r="R16" s="267"/>
      <c r="S16" s="233"/>
      <c r="T16" s="270"/>
      <c r="U16" s="237"/>
      <c r="V16" s="237"/>
      <c r="W16" s="237"/>
      <c r="X16" s="275"/>
      <c r="Y16" s="22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9.5" customHeight="1">
      <c r="A17" s="199" t="s">
        <v>20</v>
      </c>
      <c r="B17" s="198"/>
      <c r="C17" s="197"/>
      <c r="D17" s="198"/>
      <c r="E17" s="21" t="s">
        <v>22</v>
      </c>
      <c r="F17" s="21"/>
      <c r="G17" s="21"/>
      <c r="H17" s="251"/>
      <c r="I17" s="208"/>
      <c r="J17" s="208"/>
      <c r="K17" s="208"/>
      <c r="L17" s="249"/>
      <c r="M17" s="289"/>
      <c r="N17" s="213"/>
      <c r="O17" s="290"/>
      <c r="P17" s="291"/>
      <c r="Q17" s="213"/>
      <c r="R17" s="290"/>
      <c r="S17" s="293"/>
      <c r="T17" s="291"/>
      <c r="U17" s="213"/>
      <c r="V17" s="213"/>
      <c r="W17" s="213"/>
      <c r="X17" s="214"/>
      <c r="Y17" s="22"/>
      <c r="Z17" s="8"/>
      <c r="AA17" s="8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8.75" customHeight="1">
      <c r="A18" s="205" t="s">
        <v>31</v>
      </c>
      <c r="B18" s="196"/>
      <c r="C18" s="196"/>
      <c r="D18" s="193"/>
      <c r="E18" s="206" t="s">
        <v>32</v>
      </c>
      <c r="F18" s="196"/>
      <c r="G18" s="193"/>
      <c r="H18" s="206" t="s">
        <v>33</v>
      </c>
      <c r="I18" s="196"/>
      <c r="J18" s="196"/>
      <c r="K18" s="196"/>
      <c r="L18" s="218"/>
      <c r="M18" s="205" t="s">
        <v>31</v>
      </c>
      <c r="N18" s="196"/>
      <c r="O18" s="193"/>
      <c r="P18" s="206" t="s">
        <v>32</v>
      </c>
      <c r="Q18" s="196"/>
      <c r="R18" s="193"/>
      <c r="S18" s="206" t="s">
        <v>33</v>
      </c>
      <c r="T18" s="196"/>
      <c r="U18" s="196"/>
      <c r="V18" s="196"/>
      <c r="W18" s="196"/>
      <c r="X18" s="218"/>
      <c r="Y18" s="14"/>
      <c r="Z18" s="8"/>
      <c r="AA18" s="8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22.5" customHeight="1">
      <c r="A19" s="238">
        <v>1</v>
      </c>
      <c r="B19" s="203"/>
      <c r="C19" s="244" t="s">
        <v>34</v>
      </c>
      <c r="D19" s="203"/>
      <c r="E19" s="243">
        <f>AF42</f>
        <v>0</v>
      </c>
      <c r="F19" s="230"/>
      <c r="G19" s="203"/>
      <c r="H19" s="245">
        <f>AK42+AP42</f>
        <v>0</v>
      </c>
      <c r="I19" s="230"/>
      <c r="J19" s="230"/>
      <c r="K19" s="230"/>
      <c r="L19" s="246"/>
      <c r="M19" s="23">
        <f>A19</f>
        <v>1</v>
      </c>
      <c r="N19" s="242" t="str">
        <f>C19</f>
        <v>萬裕隆/430</v>
      </c>
      <c r="O19" s="203"/>
      <c r="P19" s="243">
        <f t="shared" ref="P19:P23" si="0">E19</f>
        <v>0</v>
      </c>
      <c r="Q19" s="230"/>
      <c r="R19" s="203"/>
      <c r="S19" s="245">
        <f>AU42</f>
        <v>0</v>
      </c>
      <c r="T19" s="230"/>
      <c r="U19" s="230"/>
      <c r="V19" s="230"/>
      <c r="W19" s="230"/>
      <c r="X19" s="246"/>
      <c r="Y19" s="24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22.5" customHeight="1">
      <c r="A20" s="238">
        <v>2</v>
      </c>
      <c r="B20" s="203"/>
      <c r="C20" s="244"/>
      <c r="D20" s="203"/>
      <c r="E20" s="243">
        <f>AG42</f>
        <v>0</v>
      </c>
      <c r="F20" s="230"/>
      <c r="G20" s="203"/>
      <c r="H20" s="247">
        <f>AL42+AQ42</f>
        <v>0</v>
      </c>
      <c r="I20" s="230"/>
      <c r="J20" s="230"/>
      <c r="K20" s="230"/>
      <c r="L20" s="246"/>
      <c r="M20" s="23">
        <v>2</v>
      </c>
      <c r="N20" s="242">
        <f t="shared" ref="N20:N23" si="1">B20</f>
        <v>0</v>
      </c>
      <c r="O20" s="203"/>
      <c r="P20" s="243">
        <f t="shared" si="0"/>
        <v>0</v>
      </c>
      <c r="Q20" s="230"/>
      <c r="R20" s="203"/>
      <c r="S20" s="245">
        <f>AV42</f>
        <v>0</v>
      </c>
      <c r="T20" s="230"/>
      <c r="U20" s="230"/>
      <c r="V20" s="230"/>
      <c r="W20" s="230"/>
      <c r="X20" s="246"/>
      <c r="Y20" s="24"/>
      <c r="Z20" s="8"/>
      <c r="AA20" s="8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22.5" customHeight="1">
      <c r="A21" s="238">
        <v>3</v>
      </c>
      <c r="B21" s="203"/>
      <c r="C21" s="244"/>
      <c r="D21" s="203"/>
      <c r="E21" s="243">
        <f>AH42</f>
        <v>0</v>
      </c>
      <c r="F21" s="230"/>
      <c r="G21" s="203"/>
      <c r="H21" s="247">
        <f>AM42+AR42</f>
        <v>0</v>
      </c>
      <c r="I21" s="230"/>
      <c r="J21" s="230"/>
      <c r="K21" s="230"/>
      <c r="L21" s="246"/>
      <c r="M21" s="23">
        <v>3</v>
      </c>
      <c r="N21" s="242">
        <f t="shared" si="1"/>
        <v>0</v>
      </c>
      <c r="O21" s="203"/>
      <c r="P21" s="243">
        <f t="shared" si="0"/>
        <v>0</v>
      </c>
      <c r="Q21" s="230"/>
      <c r="R21" s="203"/>
      <c r="S21" s="245">
        <f>AW42</f>
        <v>0</v>
      </c>
      <c r="T21" s="230"/>
      <c r="U21" s="230"/>
      <c r="V21" s="230"/>
      <c r="W21" s="230"/>
      <c r="X21" s="246"/>
      <c r="Y21" s="24"/>
      <c r="Z21" s="8"/>
      <c r="AA21" s="8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22.5" customHeight="1">
      <c r="A22" s="238">
        <v>4</v>
      </c>
      <c r="B22" s="203"/>
      <c r="C22" s="244"/>
      <c r="D22" s="203"/>
      <c r="E22" s="243">
        <f>AI42</f>
        <v>0</v>
      </c>
      <c r="F22" s="230"/>
      <c r="G22" s="203"/>
      <c r="H22" s="247">
        <f>AN42+AS42</f>
        <v>0</v>
      </c>
      <c r="I22" s="230"/>
      <c r="J22" s="230"/>
      <c r="K22" s="230"/>
      <c r="L22" s="246"/>
      <c r="M22" s="23">
        <v>4</v>
      </c>
      <c r="N22" s="242">
        <f t="shared" si="1"/>
        <v>0</v>
      </c>
      <c r="O22" s="203"/>
      <c r="P22" s="243">
        <f t="shared" si="0"/>
        <v>0</v>
      </c>
      <c r="Q22" s="230"/>
      <c r="R22" s="203"/>
      <c r="S22" s="245">
        <f>AX42</f>
        <v>0</v>
      </c>
      <c r="T22" s="230"/>
      <c r="U22" s="230"/>
      <c r="V22" s="230"/>
      <c r="W22" s="230"/>
      <c r="X22" s="246"/>
      <c r="Y22" s="24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22.5" customHeight="1">
      <c r="A23" s="238">
        <v>5</v>
      </c>
      <c r="B23" s="203"/>
      <c r="C23" s="244"/>
      <c r="D23" s="203"/>
      <c r="E23" s="243">
        <f>AJ42</f>
        <v>0</v>
      </c>
      <c r="F23" s="230"/>
      <c r="G23" s="203"/>
      <c r="H23" s="247">
        <f>AO42+AT42</f>
        <v>0</v>
      </c>
      <c r="I23" s="230"/>
      <c r="J23" s="230"/>
      <c r="K23" s="230"/>
      <c r="L23" s="246"/>
      <c r="M23" s="23">
        <v>5</v>
      </c>
      <c r="N23" s="242">
        <f t="shared" si="1"/>
        <v>0</v>
      </c>
      <c r="O23" s="203"/>
      <c r="P23" s="243">
        <f t="shared" si="0"/>
        <v>0</v>
      </c>
      <c r="Q23" s="230"/>
      <c r="R23" s="203"/>
      <c r="S23" s="245">
        <f>AY42</f>
        <v>0</v>
      </c>
      <c r="T23" s="230"/>
      <c r="U23" s="230"/>
      <c r="V23" s="230"/>
      <c r="W23" s="230"/>
      <c r="X23" s="246"/>
      <c r="Y23" s="24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22.5" customHeight="1">
      <c r="A24" s="250" t="s">
        <v>35</v>
      </c>
      <c r="B24" s="208"/>
      <c r="C24" s="208"/>
      <c r="D24" s="198"/>
      <c r="E24" s="207">
        <f>SUM(E19:G23)</f>
        <v>0</v>
      </c>
      <c r="F24" s="208"/>
      <c r="G24" s="198"/>
      <c r="H24" s="25" t="s">
        <v>36</v>
      </c>
      <c r="I24" s="248">
        <f>SUM(H19:L23)</f>
        <v>0</v>
      </c>
      <c r="J24" s="208"/>
      <c r="K24" s="208"/>
      <c r="L24" s="249"/>
      <c r="M24" s="250" t="s">
        <v>35</v>
      </c>
      <c r="N24" s="208"/>
      <c r="O24" s="198"/>
      <c r="P24" s="207">
        <f>SUM(P19:R23)</f>
        <v>0</v>
      </c>
      <c r="Q24" s="208"/>
      <c r="R24" s="198"/>
      <c r="S24" s="26" t="s">
        <v>36</v>
      </c>
      <c r="T24" s="295">
        <f>SUM(S19:W23)</f>
        <v>0</v>
      </c>
      <c r="U24" s="208"/>
      <c r="V24" s="208"/>
      <c r="W24" s="208"/>
      <c r="X24" s="249"/>
      <c r="Y24" s="27"/>
      <c r="Z24" s="8"/>
      <c r="AA24" s="8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27" customHeight="1">
      <c r="A25" s="209" t="s">
        <v>37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1"/>
      <c r="Y25" s="14"/>
      <c r="Z25" s="8"/>
      <c r="AA25" s="8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27" customHeight="1">
      <c r="A26" s="212" t="s">
        <v>38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4"/>
      <c r="M26" s="215" t="s">
        <v>39</v>
      </c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1"/>
      <c r="Y26" s="14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27" customHeight="1">
      <c r="A27" s="216" t="s">
        <v>40</v>
      </c>
      <c r="B27" s="196"/>
      <c r="C27" s="196"/>
      <c r="D27" s="196"/>
      <c r="E27" s="196"/>
      <c r="F27" s="196"/>
      <c r="G27" s="193"/>
      <c r="H27" s="217">
        <f>V49</f>
        <v>0</v>
      </c>
      <c r="I27" s="196"/>
      <c r="J27" s="196"/>
      <c r="K27" s="196"/>
      <c r="L27" s="218"/>
      <c r="M27" s="219" t="s">
        <v>41</v>
      </c>
      <c r="N27" s="220"/>
      <c r="O27" s="220"/>
      <c r="P27" s="220"/>
      <c r="Q27" s="220"/>
      <c r="R27" s="201"/>
      <c r="S27" s="221">
        <f>SUM(M50:M55)</f>
        <v>100</v>
      </c>
      <c r="T27" s="196"/>
      <c r="U27" s="196"/>
      <c r="V27" s="196"/>
      <c r="W27" s="196"/>
      <c r="X27" s="218"/>
      <c r="Y27" s="24"/>
      <c r="Z27" s="8"/>
      <c r="AA27" s="8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27" customHeight="1">
      <c r="A28" s="238" t="s">
        <v>42</v>
      </c>
      <c r="B28" s="230"/>
      <c r="C28" s="230"/>
      <c r="D28" s="230"/>
      <c r="E28" s="230"/>
      <c r="F28" s="230"/>
      <c r="G28" s="203"/>
      <c r="H28" s="245">
        <f>AB45</f>
        <v>0</v>
      </c>
      <c r="I28" s="230"/>
      <c r="J28" s="230"/>
      <c r="K28" s="230"/>
      <c r="L28" s="246"/>
      <c r="M28" s="303" t="s">
        <v>43</v>
      </c>
      <c r="N28" s="230"/>
      <c r="O28" s="230"/>
      <c r="P28" s="28" t="s">
        <v>44</v>
      </c>
      <c r="Q28" s="304">
        <f>F55</f>
        <v>10000</v>
      </c>
      <c r="R28" s="246"/>
      <c r="S28" s="302" t="e">
        <f>F58</f>
        <v>#REF!</v>
      </c>
      <c r="T28" s="230"/>
      <c r="U28" s="230"/>
      <c r="V28" s="230"/>
      <c r="W28" s="230"/>
      <c r="X28" s="246"/>
      <c r="Y28" s="29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27" customHeight="1">
      <c r="A29" s="238" t="s">
        <v>45</v>
      </c>
      <c r="B29" s="230"/>
      <c r="C29" s="230"/>
      <c r="D29" s="230"/>
      <c r="E29" s="230"/>
      <c r="F29" s="230"/>
      <c r="G29" s="203"/>
      <c r="H29" s="245">
        <f>AD45</f>
        <v>0</v>
      </c>
      <c r="I29" s="230"/>
      <c r="J29" s="230"/>
      <c r="K29" s="230"/>
      <c r="L29" s="246"/>
      <c r="M29" s="238" t="s">
        <v>46</v>
      </c>
      <c r="N29" s="230"/>
      <c r="O29" s="230"/>
      <c r="P29" s="230"/>
      <c r="Q29" s="230"/>
      <c r="R29" s="203"/>
      <c r="S29" s="302" t="e">
        <f>E46</f>
        <v>#REF!</v>
      </c>
      <c r="T29" s="230"/>
      <c r="U29" s="230"/>
      <c r="V29" s="230"/>
      <c r="W29" s="230"/>
      <c r="X29" s="246"/>
      <c r="Y29" s="30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27" customHeight="1">
      <c r="A30" s="250" t="s">
        <v>47</v>
      </c>
      <c r="B30" s="208"/>
      <c r="C30" s="208"/>
      <c r="D30" s="208"/>
      <c r="E30" s="208"/>
      <c r="F30" s="208"/>
      <c r="G30" s="198"/>
      <c r="H30" s="306"/>
      <c r="I30" s="208"/>
      <c r="J30" s="208"/>
      <c r="K30" s="208"/>
      <c r="L30" s="249"/>
      <c r="M30" s="262" t="s">
        <v>48</v>
      </c>
      <c r="N30" s="208"/>
      <c r="O30" s="208"/>
      <c r="P30" s="208"/>
      <c r="Q30" s="208"/>
      <c r="R30" s="208"/>
      <c r="S30" s="307">
        <f>AE45</f>
        <v>0</v>
      </c>
      <c r="T30" s="208"/>
      <c r="U30" s="208"/>
      <c r="V30" s="208"/>
      <c r="W30" s="208"/>
      <c r="X30" s="249"/>
      <c r="Y30" s="30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26.25" customHeight="1">
      <c r="A31" s="31" t="s">
        <v>49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08" t="s">
        <v>50</v>
      </c>
      <c r="W31" s="211"/>
      <c r="X31" s="19">
        <f>T55</f>
        <v>28</v>
      </c>
      <c r="Y31" s="34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6.5" customHeight="1">
      <c r="A32" s="309" t="s">
        <v>51</v>
      </c>
      <c r="B32" s="237"/>
      <c r="C32" s="237"/>
      <c r="D32" s="237"/>
      <c r="E32" s="310" t="s">
        <v>52</v>
      </c>
      <c r="F32" s="237"/>
      <c r="G32" s="237"/>
      <c r="H32" s="237"/>
      <c r="I32" s="237"/>
      <c r="J32" s="237"/>
      <c r="K32" s="237"/>
      <c r="L32" s="267"/>
      <c r="M32" s="310" t="s">
        <v>53</v>
      </c>
      <c r="N32" s="237"/>
      <c r="O32" s="237"/>
      <c r="P32" s="237"/>
      <c r="Q32" s="237"/>
      <c r="R32" s="224"/>
      <c r="S32" s="311" t="s">
        <v>54</v>
      </c>
      <c r="T32" s="264"/>
      <c r="U32" s="264"/>
      <c r="V32" s="264"/>
      <c r="W32" s="264"/>
      <c r="X32" s="274"/>
      <c r="Y32" s="14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67.5" customHeight="1">
      <c r="A33" s="239"/>
      <c r="B33" s="210"/>
      <c r="C33" s="210"/>
      <c r="D33" s="211"/>
      <c r="E33" s="239"/>
      <c r="F33" s="210"/>
      <c r="G33" s="210"/>
      <c r="H33" s="210"/>
      <c r="I33" s="210"/>
      <c r="J33" s="210"/>
      <c r="K33" s="210"/>
      <c r="L33" s="211"/>
      <c r="M33" s="288"/>
      <c r="N33" s="210"/>
      <c r="O33" s="210"/>
      <c r="P33" s="210"/>
      <c r="Q33" s="210"/>
      <c r="R33" s="211"/>
      <c r="S33" s="288" t="s">
        <v>55</v>
      </c>
      <c r="T33" s="210"/>
      <c r="U33" s="210"/>
      <c r="V33" s="210"/>
      <c r="W33" s="210"/>
      <c r="X33" s="211"/>
      <c r="Y33" s="35"/>
      <c r="Z33" s="36"/>
      <c r="AA33" s="3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/>
    </row>
    <row r="34" spans="1:52" ht="13.5" customHeight="1">
      <c r="A34" s="37"/>
      <c r="B34" s="37"/>
      <c r="C34" s="37"/>
      <c r="D34" s="37"/>
      <c r="E34" s="37"/>
      <c r="F34" s="37"/>
      <c r="G34" s="37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8"/>
      <c r="Y34" s="8"/>
      <c r="Z34" s="36"/>
      <c r="AA34" s="36"/>
      <c r="AB34" s="2"/>
      <c r="AC34" s="2"/>
      <c r="AD34" s="2"/>
      <c r="AE34" s="2"/>
      <c r="AF34" s="305" t="s">
        <v>56</v>
      </c>
      <c r="AG34" s="264"/>
      <c r="AH34" s="264"/>
      <c r="AI34" s="264"/>
      <c r="AJ34" s="274"/>
      <c r="AK34" s="305" t="s">
        <v>57</v>
      </c>
      <c r="AL34" s="264"/>
      <c r="AM34" s="264"/>
      <c r="AN34" s="264"/>
      <c r="AO34" s="274"/>
      <c r="AP34" s="305" t="s">
        <v>58</v>
      </c>
      <c r="AQ34" s="264"/>
      <c r="AR34" s="264"/>
      <c r="AS34" s="264"/>
      <c r="AT34" s="274"/>
      <c r="AU34" s="305" t="s">
        <v>59</v>
      </c>
      <c r="AV34" s="264"/>
      <c r="AW34" s="264"/>
      <c r="AX34" s="264"/>
      <c r="AY34" s="274"/>
      <c r="AZ34" s="1"/>
    </row>
    <row r="35" spans="1:52" ht="38.25" customHeight="1">
      <c r="A35" s="39" t="s">
        <v>60</v>
      </c>
      <c r="B35" s="39" t="s">
        <v>61</v>
      </c>
      <c r="C35" s="40" t="s">
        <v>0</v>
      </c>
      <c r="D35" s="39" t="s">
        <v>62</v>
      </c>
      <c r="E35" s="41" t="s">
        <v>63</v>
      </c>
      <c r="F35" s="41" t="s">
        <v>64</v>
      </c>
      <c r="G35" s="42" t="s">
        <v>65</v>
      </c>
      <c r="H35" s="42" t="s">
        <v>66</v>
      </c>
      <c r="I35" s="43" t="s">
        <v>67</v>
      </c>
      <c r="J35" s="44" t="s">
        <v>68</v>
      </c>
      <c r="K35" s="45" t="s">
        <v>69</v>
      </c>
      <c r="L35" s="44" t="s">
        <v>70</v>
      </c>
      <c r="M35" s="46" t="s">
        <v>71</v>
      </c>
      <c r="N35" s="46" t="s">
        <v>72</v>
      </c>
      <c r="O35" s="47" t="s">
        <v>73</v>
      </c>
      <c r="P35" s="47" t="s">
        <v>74</v>
      </c>
      <c r="Q35" s="47" t="s">
        <v>75</v>
      </c>
      <c r="R35" s="313" t="s">
        <v>76</v>
      </c>
      <c r="S35" s="265"/>
      <c r="T35" s="45" t="s">
        <v>77</v>
      </c>
      <c r="U35" s="48" t="s">
        <v>78</v>
      </c>
      <c r="V35" s="46" t="s">
        <v>79</v>
      </c>
      <c r="W35" s="49" t="s">
        <v>80</v>
      </c>
      <c r="X35" s="187" t="s">
        <v>81</v>
      </c>
      <c r="Y35" s="188" t="s">
        <v>82</v>
      </c>
      <c r="Z35" s="50" t="s">
        <v>83</v>
      </c>
      <c r="AA35" s="50" t="s">
        <v>84</v>
      </c>
      <c r="AB35" s="50" t="s">
        <v>85</v>
      </c>
      <c r="AC35" s="50" t="s">
        <v>86</v>
      </c>
      <c r="AD35" s="51" t="s">
        <v>87</v>
      </c>
      <c r="AE35" s="50" t="s">
        <v>88</v>
      </c>
      <c r="AF35" s="52">
        <v>1</v>
      </c>
      <c r="AG35" s="50">
        <v>2</v>
      </c>
      <c r="AH35" s="50">
        <v>3</v>
      </c>
      <c r="AI35" s="50">
        <v>4</v>
      </c>
      <c r="AJ35" s="53">
        <v>5</v>
      </c>
      <c r="AK35" s="52">
        <v>1</v>
      </c>
      <c r="AL35" s="50">
        <v>2</v>
      </c>
      <c r="AM35" s="50">
        <v>3</v>
      </c>
      <c r="AN35" s="50">
        <v>4</v>
      </c>
      <c r="AO35" s="53">
        <v>5</v>
      </c>
      <c r="AP35" s="52">
        <v>1</v>
      </c>
      <c r="AQ35" s="50">
        <v>2</v>
      </c>
      <c r="AR35" s="50">
        <v>3</v>
      </c>
      <c r="AS35" s="50">
        <v>4</v>
      </c>
      <c r="AT35" s="53">
        <v>5</v>
      </c>
      <c r="AU35" s="52">
        <v>1</v>
      </c>
      <c r="AV35" s="50">
        <v>2</v>
      </c>
      <c r="AW35" s="50">
        <v>3</v>
      </c>
      <c r="AX35" s="50">
        <v>4</v>
      </c>
      <c r="AY35" s="53">
        <v>5</v>
      </c>
      <c r="AZ35" s="54"/>
    </row>
    <row r="36" spans="1:52" ht="18" customHeight="1">
      <c r="A36" s="55" t="s">
        <v>89</v>
      </c>
      <c r="B36" s="56" t="s">
        <v>90</v>
      </c>
      <c r="C36" s="56" t="s">
        <v>91</v>
      </c>
      <c r="D36" s="56" t="s">
        <v>92</v>
      </c>
      <c r="E36" s="57" t="s">
        <v>93</v>
      </c>
      <c r="F36" s="57" t="s">
        <v>93</v>
      </c>
      <c r="G36" s="58" t="s">
        <v>94</v>
      </c>
      <c r="H36" s="58" t="s">
        <v>94</v>
      </c>
      <c r="I36" s="58" t="s">
        <v>94</v>
      </c>
      <c r="J36" s="58" t="s">
        <v>94</v>
      </c>
      <c r="K36" s="58" t="s">
        <v>94</v>
      </c>
      <c r="L36" s="59" t="s">
        <v>94</v>
      </c>
      <c r="M36" s="58" t="s">
        <v>94</v>
      </c>
      <c r="N36" s="58" t="s">
        <v>94</v>
      </c>
      <c r="O36" s="58" t="s">
        <v>94</v>
      </c>
      <c r="P36" s="58" t="s">
        <v>94</v>
      </c>
      <c r="Q36" s="58" t="s">
        <v>94</v>
      </c>
      <c r="R36" s="314" t="s">
        <v>95</v>
      </c>
      <c r="S36" s="193"/>
      <c r="T36" s="60" t="s">
        <v>96</v>
      </c>
      <c r="U36" s="58" t="s">
        <v>94</v>
      </c>
      <c r="V36" s="58" t="s">
        <v>94</v>
      </c>
      <c r="W36" s="58" t="s">
        <v>94</v>
      </c>
      <c r="X36" s="61" t="s">
        <v>94</v>
      </c>
      <c r="Y36" s="62"/>
      <c r="Z36" s="62"/>
      <c r="AA36" s="62"/>
      <c r="AB36" s="62"/>
      <c r="AC36" s="62"/>
      <c r="AD36" s="62"/>
      <c r="AE36" s="62"/>
      <c r="AF36" s="63"/>
      <c r="AG36" s="62"/>
      <c r="AH36" s="62"/>
      <c r="AI36" s="62"/>
      <c r="AJ36" s="64"/>
      <c r="AK36" s="63"/>
      <c r="AL36" s="62"/>
      <c r="AM36" s="62"/>
      <c r="AN36" s="62"/>
      <c r="AO36" s="64"/>
      <c r="AP36" s="63"/>
      <c r="AQ36" s="62"/>
      <c r="AR36" s="62"/>
      <c r="AS36" s="62"/>
      <c r="AT36" s="64"/>
      <c r="AU36" s="63"/>
      <c r="AV36" s="62"/>
      <c r="AW36" s="62"/>
      <c r="AX36" s="65"/>
      <c r="AY36" s="66"/>
      <c r="AZ36" s="67"/>
    </row>
    <row r="37" spans="1:52" ht="18" customHeight="1">
      <c r="A37" s="68" t="e">
        <f>#REF!</f>
        <v>#REF!</v>
      </c>
      <c r="B37" s="69" t="e">
        <f>#REF!</f>
        <v>#REF!</v>
      </c>
      <c r="C37" s="70" t="e">
        <f>#REF!</f>
        <v>#REF!</v>
      </c>
      <c r="D37" s="71" t="e">
        <f>#REF!</f>
        <v>#REF!</v>
      </c>
      <c r="E37" s="72">
        <v>1</v>
      </c>
      <c r="F37" s="72">
        <v>1</v>
      </c>
      <c r="G37" s="73" t="e">
        <f>#REF!</f>
        <v>#REF!</v>
      </c>
      <c r="H37" s="74">
        <v>1600</v>
      </c>
      <c r="I37" s="74">
        <v>0</v>
      </c>
      <c r="J37" s="75">
        <v>0</v>
      </c>
      <c r="K37" s="76">
        <f t="shared" ref="K37:K40" si="2">H37+I37+J37</f>
        <v>1600</v>
      </c>
      <c r="L37" s="77">
        <v>0</v>
      </c>
      <c r="M37" s="72">
        <v>0</v>
      </c>
      <c r="N37" s="78">
        <v>0</v>
      </c>
      <c r="O37" s="79">
        <f t="shared" ref="O37:O40" si="3">U37+V37+W37+X37</f>
        <v>85</v>
      </c>
      <c r="P37" s="79" t="e">
        <f t="shared" ref="P37:P40" si="4">$T$52</f>
        <v>#REF!</v>
      </c>
      <c r="Q37" s="80" t="e">
        <f t="shared" ref="Q37:Q40" si="5">G37-K37-M37-N37-O37-P37-L37</f>
        <v>#REF!</v>
      </c>
      <c r="R37" s="222" t="e">
        <f>#REF!*1000</f>
        <v>#REF!</v>
      </c>
      <c r="S37" s="201"/>
      <c r="T37" s="81" t="e">
        <f t="shared" ref="T37:T40" si="6">Q37*R37/1000*$T$55</f>
        <v>#REF!</v>
      </c>
      <c r="U37" s="74">
        <v>0</v>
      </c>
      <c r="V37" s="74">
        <v>0</v>
      </c>
      <c r="W37" s="74">
        <v>45</v>
      </c>
      <c r="X37" s="82">
        <v>40</v>
      </c>
      <c r="Y37" s="83">
        <f t="shared" ref="Y37:Y40" si="7">(K37+O37)-J37</f>
        <v>1685</v>
      </c>
      <c r="Z37" s="84"/>
      <c r="AA37" s="84"/>
      <c r="AB37" s="84"/>
      <c r="AC37" s="84"/>
      <c r="AD37" s="85"/>
      <c r="AE37" s="62"/>
      <c r="AF37" s="86"/>
      <c r="AG37" s="87"/>
      <c r="AH37" s="62"/>
      <c r="AI37" s="62"/>
      <c r="AJ37" s="64"/>
      <c r="AK37" s="88"/>
      <c r="AL37" s="62"/>
      <c r="AM37" s="62"/>
      <c r="AN37" s="62"/>
      <c r="AO37" s="64"/>
      <c r="AP37" s="88">
        <f t="shared" ref="AP37:AP40" si="8">IF(F37=1,AB37,"0")</f>
        <v>0</v>
      </c>
      <c r="AQ37" s="62" t="str">
        <f t="shared" ref="AQ37:AQ40" si="9">IF(F37=2,AB37,"0")</f>
        <v>0</v>
      </c>
      <c r="AR37" s="62" t="str">
        <f t="shared" ref="AR37:AR40" si="10">IF(F37=3,AB37,"0")</f>
        <v>0</v>
      </c>
      <c r="AS37" s="62" t="str">
        <f t="shared" ref="AS37:AS40" si="11">IF(F37=4,AB37,"0")</f>
        <v>0</v>
      </c>
      <c r="AT37" s="64" t="str">
        <f t="shared" ref="AT37:AT40" si="12">IF(F37=5,AB37,"0")</f>
        <v>0</v>
      </c>
      <c r="AU37" s="88">
        <f t="shared" ref="AU37:AU40" si="13">IF(E37=1,Z37,"0")</f>
        <v>0</v>
      </c>
      <c r="AV37" s="62" t="str">
        <f t="shared" ref="AV37:AV40" si="14">IF(E37=2,Z37,"0")</f>
        <v>0</v>
      </c>
      <c r="AW37" s="62" t="str">
        <f t="shared" ref="AW37:AW40" si="15">IF(E37=3,Z37,"0")</f>
        <v>0</v>
      </c>
      <c r="AX37" s="62" t="str">
        <f t="shared" ref="AX37:AX40" si="16">IF(E37=4,Z37,"0")</f>
        <v>0</v>
      </c>
      <c r="AY37" s="64" t="str">
        <f t="shared" ref="AY37:AY40" si="17">IF(E37=5,Z37,"0")</f>
        <v>0</v>
      </c>
      <c r="AZ37" s="67"/>
    </row>
    <row r="38" spans="1:52" ht="18" customHeight="1">
      <c r="A38" s="68" t="e">
        <f>#REF!</f>
        <v>#REF!</v>
      </c>
      <c r="B38" s="69" t="e">
        <f>#REF!</f>
        <v>#REF!</v>
      </c>
      <c r="C38" s="70" t="e">
        <f>#REF!</f>
        <v>#REF!</v>
      </c>
      <c r="D38" s="71" t="e">
        <f>#REF!</f>
        <v>#REF!</v>
      </c>
      <c r="E38" s="72">
        <v>1</v>
      </c>
      <c r="F38" s="72">
        <v>1</v>
      </c>
      <c r="G38" s="73" t="e">
        <f>#REF!</f>
        <v>#REF!</v>
      </c>
      <c r="H38" s="74">
        <v>1600</v>
      </c>
      <c r="I38" s="74">
        <v>0</v>
      </c>
      <c r="J38" s="75">
        <v>0</v>
      </c>
      <c r="K38" s="76">
        <f t="shared" si="2"/>
        <v>1600</v>
      </c>
      <c r="L38" s="77">
        <v>0</v>
      </c>
      <c r="M38" s="72">
        <v>0</v>
      </c>
      <c r="N38" s="78">
        <v>0</v>
      </c>
      <c r="O38" s="79">
        <f t="shared" si="3"/>
        <v>100</v>
      </c>
      <c r="P38" s="79" t="e">
        <f t="shared" si="4"/>
        <v>#REF!</v>
      </c>
      <c r="Q38" s="80" t="e">
        <f t="shared" si="5"/>
        <v>#REF!</v>
      </c>
      <c r="R38" s="222" t="e">
        <f>#REF!*1000</f>
        <v>#REF!</v>
      </c>
      <c r="S38" s="201"/>
      <c r="T38" s="81" t="e">
        <f t="shared" si="6"/>
        <v>#REF!</v>
      </c>
      <c r="U38" s="74">
        <v>0</v>
      </c>
      <c r="V38" s="74">
        <v>0</v>
      </c>
      <c r="W38" s="74">
        <v>45</v>
      </c>
      <c r="X38" s="82">
        <v>55</v>
      </c>
      <c r="Y38" s="83">
        <f t="shared" si="7"/>
        <v>1700</v>
      </c>
      <c r="Z38" s="84"/>
      <c r="AA38" s="84"/>
      <c r="AB38" s="84"/>
      <c r="AC38" s="84"/>
      <c r="AD38" s="85"/>
      <c r="AE38" s="62"/>
      <c r="AF38" s="86"/>
      <c r="AG38" s="87"/>
      <c r="AH38" s="62"/>
      <c r="AI38" s="62"/>
      <c r="AJ38" s="64"/>
      <c r="AK38" s="88"/>
      <c r="AL38" s="62"/>
      <c r="AM38" s="62"/>
      <c r="AN38" s="62"/>
      <c r="AO38" s="64"/>
      <c r="AP38" s="88">
        <f t="shared" si="8"/>
        <v>0</v>
      </c>
      <c r="AQ38" s="62" t="str">
        <f t="shared" si="9"/>
        <v>0</v>
      </c>
      <c r="AR38" s="62" t="str">
        <f t="shared" si="10"/>
        <v>0</v>
      </c>
      <c r="AS38" s="62" t="str">
        <f t="shared" si="11"/>
        <v>0</v>
      </c>
      <c r="AT38" s="64" t="str">
        <f t="shared" si="12"/>
        <v>0</v>
      </c>
      <c r="AU38" s="88">
        <f t="shared" si="13"/>
        <v>0</v>
      </c>
      <c r="AV38" s="62" t="str">
        <f t="shared" si="14"/>
        <v>0</v>
      </c>
      <c r="AW38" s="62" t="str">
        <f t="shared" si="15"/>
        <v>0</v>
      </c>
      <c r="AX38" s="62" t="str">
        <f t="shared" si="16"/>
        <v>0</v>
      </c>
      <c r="AY38" s="64" t="str">
        <f t="shared" si="17"/>
        <v>0</v>
      </c>
      <c r="AZ38" s="67"/>
    </row>
    <row r="39" spans="1:52" ht="18" customHeight="1">
      <c r="A39" s="68" t="e">
        <f>#REF!</f>
        <v>#REF!</v>
      </c>
      <c r="B39" s="69" t="e">
        <f>#REF!</f>
        <v>#REF!</v>
      </c>
      <c r="C39" s="70" t="e">
        <f>#REF!</f>
        <v>#REF!</v>
      </c>
      <c r="D39" s="71" t="e">
        <f>#REF!</f>
        <v>#REF!</v>
      </c>
      <c r="E39" s="72">
        <v>1</v>
      </c>
      <c r="F39" s="72">
        <v>1</v>
      </c>
      <c r="G39" s="73" t="e">
        <f>#REF!</f>
        <v>#REF!</v>
      </c>
      <c r="H39" s="74">
        <v>1720</v>
      </c>
      <c r="I39" s="74">
        <v>0</v>
      </c>
      <c r="J39" s="75">
        <v>0</v>
      </c>
      <c r="K39" s="76">
        <f t="shared" si="2"/>
        <v>1720</v>
      </c>
      <c r="L39" s="77">
        <v>0</v>
      </c>
      <c r="M39" s="72">
        <v>0</v>
      </c>
      <c r="N39" s="78">
        <v>0</v>
      </c>
      <c r="O39" s="79">
        <f t="shared" si="3"/>
        <v>60</v>
      </c>
      <c r="P39" s="79" t="e">
        <f t="shared" si="4"/>
        <v>#REF!</v>
      </c>
      <c r="Q39" s="80" t="e">
        <f t="shared" si="5"/>
        <v>#REF!</v>
      </c>
      <c r="R39" s="222" t="e">
        <f>#REF!*1000</f>
        <v>#REF!</v>
      </c>
      <c r="S39" s="201"/>
      <c r="T39" s="81" t="e">
        <f t="shared" si="6"/>
        <v>#REF!</v>
      </c>
      <c r="U39" s="74">
        <v>0</v>
      </c>
      <c r="V39" s="74">
        <v>0</v>
      </c>
      <c r="W39" s="74">
        <v>0</v>
      </c>
      <c r="X39" s="82">
        <v>60</v>
      </c>
      <c r="Y39" s="83">
        <f t="shared" si="7"/>
        <v>1780</v>
      </c>
      <c r="Z39" s="84"/>
      <c r="AA39" s="84"/>
      <c r="AB39" s="84"/>
      <c r="AC39" s="84"/>
      <c r="AD39" s="85"/>
      <c r="AE39" s="62"/>
      <c r="AF39" s="86"/>
      <c r="AG39" s="87"/>
      <c r="AH39" s="62"/>
      <c r="AI39" s="62"/>
      <c r="AJ39" s="64"/>
      <c r="AK39" s="88"/>
      <c r="AL39" s="62"/>
      <c r="AM39" s="62"/>
      <c r="AN39" s="62"/>
      <c r="AO39" s="64"/>
      <c r="AP39" s="88">
        <f t="shared" si="8"/>
        <v>0</v>
      </c>
      <c r="AQ39" s="62" t="str">
        <f t="shared" si="9"/>
        <v>0</v>
      </c>
      <c r="AR39" s="62" t="str">
        <f t="shared" si="10"/>
        <v>0</v>
      </c>
      <c r="AS39" s="62" t="str">
        <f t="shared" si="11"/>
        <v>0</v>
      </c>
      <c r="AT39" s="64" t="str">
        <f t="shared" si="12"/>
        <v>0</v>
      </c>
      <c r="AU39" s="88">
        <f t="shared" si="13"/>
        <v>0</v>
      </c>
      <c r="AV39" s="62" t="str">
        <f t="shared" si="14"/>
        <v>0</v>
      </c>
      <c r="AW39" s="62" t="str">
        <f t="shared" si="15"/>
        <v>0</v>
      </c>
      <c r="AX39" s="62" t="str">
        <f t="shared" si="16"/>
        <v>0</v>
      </c>
      <c r="AY39" s="64" t="str">
        <f t="shared" si="17"/>
        <v>0</v>
      </c>
      <c r="AZ39" s="67"/>
    </row>
    <row r="40" spans="1:52" ht="18" customHeight="1">
      <c r="A40" s="68" t="e">
        <f>#REF!</f>
        <v>#REF!</v>
      </c>
      <c r="B40" s="69" t="e">
        <f>#REF!</f>
        <v>#REF!</v>
      </c>
      <c r="C40" s="70" t="e">
        <f>#REF!</f>
        <v>#REF!</v>
      </c>
      <c r="D40" s="71" t="e">
        <f>#REF!</f>
        <v>#REF!</v>
      </c>
      <c r="E40" s="72">
        <v>1</v>
      </c>
      <c r="F40" s="72">
        <v>1</v>
      </c>
      <c r="G40" s="73" t="e">
        <f>#REF!</f>
        <v>#REF!</v>
      </c>
      <c r="H40" s="74">
        <v>1605</v>
      </c>
      <c r="I40" s="74">
        <v>0</v>
      </c>
      <c r="J40" s="75">
        <v>0</v>
      </c>
      <c r="K40" s="76">
        <f t="shared" si="2"/>
        <v>1605</v>
      </c>
      <c r="L40" s="77">
        <v>0</v>
      </c>
      <c r="M40" s="72">
        <v>0</v>
      </c>
      <c r="N40" s="78">
        <v>0</v>
      </c>
      <c r="O40" s="79">
        <f t="shared" si="3"/>
        <v>140</v>
      </c>
      <c r="P40" s="79" t="e">
        <f t="shared" si="4"/>
        <v>#REF!</v>
      </c>
      <c r="Q40" s="80" t="e">
        <f t="shared" si="5"/>
        <v>#REF!</v>
      </c>
      <c r="R40" s="222" t="e">
        <f>#REF!*1000</f>
        <v>#REF!</v>
      </c>
      <c r="S40" s="201"/>
      <c r="T40" s="81" t="e">
        <f t="shared" si="6"/>
        <v>#REF!</v>
      </c>
      <c r="U40" s="74">
        <v>0</v>
      </c>
      <c r="V40" s="74">
        <v>45</v>
      </c>
      <c r="W40" s="74">
        <v>55</v>
      </c>
      <c r="X40" s="82">
        <v>40</v>
      </c>
      <c r="Y40" s="83">
        <f t="shared" si="7"/>
        <v>1745</v>
      </c>
      <c r="Z40" s="84"/>
      <c r="AA40" s="84"/>
      <c r="AB40" s="84"/>
      <c r="AC40" s="84"/>
      <c r="AD40" s="85"/>
      <c r="AE40" s="62"/>
      <c r="AF40" s="86"/>
      <c r="AG40" s="87"/>
      <c r="AH40" s="62"/>
      <c r="AI40" s="62"/>
      <c r="AJ40" s="64"/>
      <c r="AK40" s="88"/>
      <c r="AL40" s="62"/>
      <c r="AM40" s="62"/>
      <c r="AN40" s="62"/>
      <c r="AO40" s="64"/>
      <c r="AP40" s="88">
        <f t="shared" si="8"/>
        <v>0</v>
      </c>
      <c r="AQ40" s="62" t="str">
        <f t="shared" si="9"/>
        <v>0</v>
      </c>
      <c r="AR40" s="62" t="str">
        <f t="shared" si="10"/>
        <v>0</v>
      </c>
      <c r="AS40" s="62" t="str">
        <f t="shared" si="11"/>
        <v>0</v>
      </c>
      <c r="AT40" s="64" t="str">
        <f t="shared" si="12"/>
        <v>0</v>
      </c>
      <c r="AU40" s="88">
        <f t="shared" si="13"/>
        <v>0</v>
      </c>
      <c r="AV40" s="62" t="str">
        <f t="shared" si="14"/>
        <v>0</v>
      </c>
      <c r="AW40" s="62" t="str">
        <f t="shared" si="15"/>
        <v>0</v>
      </c>
      <c r="AX40" s="62" t="str">
        <f t="shared" si="16"/>
        <v>0</v>
      </c>
      <c r="AY40" s="64" t="str">
        <f t="shared" si="17"/>
        <v>0</v>
      </c>
      <c r="AZ40" s="67"/>
    </row>
    <row r="41" spans="1:52" ht="18" customHeight="1">
      <c r="A41" s="89"/>
      <c r="B41" s="89"/>
      <c r="C41" s="89"/>
      <c r="D41" s="89"/>
      <c r="E41" s="89"/>
      <c r="F41" s="89"/>
      <c r="G41" s="83"/>
      <c r="H41" s="83"/>
      <c r="I41" s="83"/>
      <c r="J41" s="90"/>
      <c r="K41" s="90"/>
      <c r="L41" s="89"/>
      <c r="M41" s="89"/>
      <c r="N41" s="91"/>
      <c r="O41" s="90"/>
      <c r="P41" s="90"/>
      <c r="Q41" s="90"/>
      <c r="R41" s="90"/>
      <c r="S41" s="90"/>
      <c r="T41" s="90"/>
      <c r="U41" s="83"/>
      <c r="V41" s="83"/>
      <c r="W41" s="83"/>
      <c r="X41" s="83"/>
      <c r="Y41" s="83"/>
      <c r="Z41" s="84"/>
      <c r="AA41" s="84"/>
      <c r="AB41" s="84"/>
      <c r="AC41" s="84"/>
      <c r="AD41" s="85"/>
      <c r="AE41" s="62"/>
      <c r="AF41" s="86"/>
      <c r="AG41" s="87"/>
      <c r="AH41" s="62"/>
      <c r="AI41" s="62"/>
      <c r="AJ41" s="62"/>
      <c r="AK41" s="63"/>
      <c r="AL41" s="62"/>
      <c r="AM41" s="62"/>
      <c r="AN41" s="62"/>
      <c r="AO41" s="62"/>
      <c r="AP41" s="63"/>
      <c r="AQ41" s="62"/>
      <c r="AR41" s="62"/>
      <c r="AS41" s="62"/>
      <c r="AT41" s="62"/>
      <c r="AU41" s="92"/>
      <c r="AV41" s="93"/>
      <c r="AW41" s="93"/>
      <c r="AX41" s="93"/>
      <c r="AY41" s="94"/>
      <c r="AZ41" s="67"/>
    </row>
    <row r="42" spans="1:52" ht="21" customHeight="1">
      <c r="A42" s="223" t="s">
        <v>97</v>
      </c>
      <c r="B42" s="224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95"/>
      <c r="Z42" s="96"/>
      <c r="AA42" s="96"/>
      <c r="AB42" s="96"/>
      <c r="AC42" s="97"/>
      <c r="AD42" s="98"/>
      <c r="AE42" s="96"/>
      <c r="AF42" s="189">
        <f t="shared" ref="AF42:AY42" si="18">SUM(AF36:AF41)</f>
        <v>0</v>
      </c>
      <c r="AG42" s="189">
        <f t="shared" si="18"/>
        <v>0</v>
      </c>
      <c r="AH42" s="189">
        <f t="shared" si="18"/>
        <v>0</v>
      </c>
      <c r="AI42" s="189">
        <f t="shared" si="18"/>
        <v>0</v>
      </c>
      <c r="AJ42" s="189">
        <f t="shared" si="18"/>
        <v>0</v>
      </c>
      <c r="AK42" s="190">
        <f t="shared" si="18"/>
        <v>0</v>
      </c>
      <c r="AL42" s="190">
        <f t="shared" si="18"/>
        <v>0</v>
      </c>
      <c r="AM42" s="190">
        <f t="shared" si="18"/>
        <v>0</v>
      </c>
      <c r="AN42" s="190">
        <f t="shared" si="18"/>
        <v>0</v>
      </c>
      <c r="AO42" s="190">
        <f t="shared" si="18"/>
        <v>0</v>
      </c>
      <c r="AP42" s="190">
        <f t="shared" si="18"/>
        <v>0</v>
      </c>
      <c r="AQ42" s="190">
        <f t="shared" si="18"/>
        <v>0</v>
      </c>
      <c r="AR42" s="190">
        <f t="shared" si="18"/>
        <v>0</v>
      </c>
      <c r="AS42" s="190">
        <f t="shared" si="18"/>
        <v>0</v>
      </c>
      <c r="AT42" s="190">
        <f t="shared" si="18"/>
        <v>0</v>
      </c>
      <c r="AU42" s="191">
        <f t="shared" si="18"/>
        <v>0</v>
      </c>
      <c r="AV42" s="191">
        <f t="shared" si="18"/>
        <v>0</v>
      </c>
      <c r="AW42" s="191">
        <f t="shared" si="18"/>
        <v>0</v>
      </c>
      <c r="AX42" s="191">
        <f t="shared" si="18"/>
        <v>0</v>
      </c>
      <c r="AY42" s="99">
        <f t="shared" si="18"/>
        <v>0</v>
      </c>
      <c r="AZ42" s="100" t="s">
        <v>98</v>
      </c>
    </row>
    <row r="43" spans="1:52" ht="21" customHeight="1">
      <c r="A43" s="225" t="s">
        <v>99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101"/>
      <c r="Z43" s="96"/>
      <c r="AA43" s="96"/>
      <c r="AB43" s="96"/>
      <c r="AC43" s="97"/>
      <c r="AD43" s="98"/>
      <c r="AE43" s="96"/>
      <c r="AF43" s="96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102"/>
      <c r="AX43" s="102"/>
      <c r="AY43" s="102"/>
      <c r="AZ43" s="100"/>
    </row>
    <row r="44" spans="1:52" ht="21" customHeight="1">
      <c r="A44" s="103"/>
      <c r="B44" s="104"/>
      <c r="C44" s="104"/>
      <c r="D44" s="104"/>
      <c r="E44" s="105"/>
      <c r="F44" s="105"/>
      <c r="G44" s="83"/>
      <c r="H44" s="106"/>
      <c r="I44" s="91"/>
      <c r="J44" s="107"/>
      <c r="K44" s="108"/>
      <c r="L44" s="89"/>
      <c r="M44" s="91"/>
      <c r="N44" s="109"/>
      <c r="O44" s="110"/>
      <c r="P44" s="111"/>
      <c r="Q44" s="112"/>
      <c r="R44" s="113"/>
      <c r="S44" s="114"/>
      <c r="T44" s="115"/>
      <c r="U44" s="115"/>
      <c r="V44" s="115"/>
      <c r="W44" s="115"/>
      <c r="X44" s="116"/>
      <c r="Y44" s="116"/>
      <c r="Z44" s="116"/>
      <c r="AA44" s="116"/>
      <c r="AB44" s="116"/>
      <c r="AC44" s="117"/>
      <c r="AD44" s="118"/>
      <c r="AE44" s="116"/>
      <c r="AF44" s="116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00"/>
      <c r="AX44" s="100"/>
      <c r="AY44" s="100"/>
      <c r="AZ44" s="100"/>
    </row>
    <row r="45" spans="1:52" ht="15.75" customHeight="1">
      <c r="A45" s="102"/>
      <c r="B45" s="100"/>
      <c r="C45" s="119"/>
      <c r="D45" s="119"/>
      <c r="E45" s="120"/>
      <c r="F45" s="120"/>
      <c r="G45" s="65"/>
      <c r="H45" s="65"/>
      <c r="I45" s="121"/>
      <c r="J45" s="65"/>
      <c r="K45" s="65"/>
      <c r="L45" s="122"/>
      <c r="M45" s="100"/>
      <c r="N45" s="100"/>
      <c r="O45" s="123">
        <f>SUM(O46:O48)</f>
        <v>1</v>
      </c>
      <c r="P45" s="100"/>
      <c r="Q45" s="124" t="e">
        <f>SUM(R36:R41)</f>
        <v>#REF!</v>
      </c>
      <c r="R45" s="125" t="s">
        <v>95</v>
      </c>
      <c r="S45" s="226" t="e">
        <f>ROUND(SUM(T36:T41),0)</f>
        <v>#REF!</v>
      </c>
      <c r="T45" s="218"/>
      <c r="U45" s="126" t="s">
        <v>100</v>
      </c>
      <c r="V45" s="127"/>
      <c r="W45" s="128"/>
      <c r="X45" s="100"/>
      <c r="Y45" s="100"/>
      <c r="Z45" s="129">
        <f t="shared" ref="Z45:AB45" si="19">SUM(Z36:Z41)</f>
        <v>0</v>
      </c>
      <c r="AA45" s="129">
        <f t="shared" si="19"/>
        <v>0</v>
      </c>
      <c r="AB45" s="129">
        <f t="shared" si="19"/>
        <v>0</v>
      </c>
      <c r="AC45" s="130">
        <f>SUM(AC36:AC41,0)</f>
        <v>0</v>
      </c>
      <c r="AD45" s="131">
        <f t="shared" ref="AD45:AE45" si="20">SUM(AD36:AD41)</f>
        <v>0</v>
      </c>
      <c r="AE45" s="129">
        <f t="shared" si="20"/>
        <v>0</v>
      </c>
      <c r="AF45" s="116"/>
      <c r="AG45" s="118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00"/>
      <c r="AX45" s="100"/>
      <c r="AY45" s="100"/>
      <c r="AZ45" s="100"/>
    </row>
    <row r="46" spans="1:52" ht="18" customHeight="1">
      <c r="A46" s="132"/>
      <c r="B46" s="133"/>
      <c r="C46" s="119"/>
      <c r="D46" s="134" t="s">
        <v>101</v>
      </c>
      <c r="E46" s="227" t="e">
        <f>M37*Q45/1000</f>
        <v>#REF!</v>
      </c>
      <c r="F46" s="224"/>
      <c r="G46" s="224"/>
      <c r="H46" s="224"/>
      <c r="I46" s="135"/>
      <c r="J46" s="136" t="s">
        <v>9</v>
      </c>
      <c r="K46" s="315" t="s">
        <v>102</v>
      </c>
      <c r="L46" s="203"/>
      <c r="M46" s="137"/>
      <c r="N46" s="138" t="s">
        <v>103</v>
      </c>
      <c r="O46" s="139">
        <v>1</v>
      </c>
      <c r="P46" s="100"/>
      <c r="Q46" s="140"/>
      <c r="R46" s="141"/>
      <c r="S46" s="318" t="e">
        <f>$S$45/$T$55</f>
        <v>#REF!</v>
      </c>
      <c r="T46" s="246"/>
      <c r="U46" s="142" t="s">
        <v>104</v>
      </c>
      <c r="V46" s="143"/>
      <c r="W46" s="144"/>
      <c r="X46" s="145"/>
      <c r="Y46" s="145"/>
      <c r="Z46" s="118"/>
      <c r="AA46" s="118"/>
      <c r="AB46" s="146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00"/>
      <c r="AX46" s="100"/>
      <c r="AY46" s="100"/>
      <c r="AZ46" s="100"/>
    </row>
    <row r="47" spans="1:52" ht="18" customHeight="1">
      <c r="A47" s="132"/>
      <c r="B47" s="133"/>
      <c r="C47" s="119"/>
      <c r="D47" s="134" t="s">
        <v>105</v>
      </c>
      <c r="E47" s="227">
        <f>Z45</f>
        <v>0</v>
      </c>
      <c r="F47" s="224"/>
      <c r="G47" s="224"/>
      <c r="H47" s="224"/>
      <c r="I47" s="100"/>
      <c r="J47" s="136"/>
      <c r="K47" s="316" t="s">
        <v>106</v>
      </c>
      <c r="L47" s="267"/>
      <c r="M47" s="137"/>
      <c r="N47" s="138" t="s">
        <v>103</v>
      </c>
      <c r="O47" s="139">
        <v>0</v>
      </c>
      <c r="P47" s="147"/>
      <c r="Q47" s="100"/>
      <c r="R47" s="100"/>
      <c r="S47" s="319" t="e">
        <f>S45/(Z45*$T$55)</f>
        <v>#REF!</v>
      </c>
      <c r="T47" s="249"/>
      <c r="U47" s="148" t="s">
        <v>107</v>
      </c>
      <c r="V47" s="149"/>
      <c r="W47" s="150"/>
      <c r="X47" s="145"/>
      <c r="Y47" s="145"/>
      <c r="Z47" s="118"/>
      <c r="AA47" s="118"/>
      <c r="AB47" s="146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00"/>
      <c r="AX47" s="100"/>
      <c r="AY47" s="100"/>
      <c r="AZ47" s="100"/>
    </row>
    <row r="48" spans="1:52" ht="18" customHeight="1">
      <c r="A48" s="132"/>
      <c r="B48" s="133"/>
      <c r="C48" s="151"/>
      <c r="D48" s="151"/>
      <c r="E48" s="152"/>
      <c r="F48" s="152"/>
      <c r="G48" s="152"/>
      <c r="H48" s="152"/>
      <c r="I48" s="100"/>
      <c r="J48" s="153"/>
      <c r="K48" s="315" t="s">
        <v>106</v>
      </c>
      <c r="L48" s="203"/>
      <c r="M48" s="154"/>
      <c r="N48" s="155" t="s">
        <v>108</v>
      </c>
      <c r="O48" s="156">
        <v>0</v>
      </c>
      <c r="P48" s="147"/>
      <c r="Q48" s="100"/>
      <c r="R48" s="100"/>
      <c r="S48" s="157"/>
      <c r="T48" s="65"/>
      <c r="U48" s="65"/>
      <c r="V48" s="150"/>
      <c r="W48" s="150"/>
      <c r="X48" s="145"/>
      <c r="Y48" s="145"/>
      <c r="Z48" s="118"/>
      <c r="AA48" s="118"/>
      <c r="AB48" s="146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00"/>
      <c r="AX48" s="100"/>
      <c r="AY48" s="100"/>
      <c r="AZ48" s="100"/>
    </row>
    <row r="49" spans="1:52" ht="18" customHeight="1">
      <c r="A49" s="158"/>
      <c r="B49" s="159"/>
      <c r="C49" s="4"/>
      <c r="D49" s="236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160"/>
      <c r="U49" s="161" t="s">
        <v>109</v>
      </c>
      <c r="V49" s="277">
        <f>AA45</f>
        <v>0</v>
      </c>
      <c r="W49" s="237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"/>
      <c r="AX49" s="1"/>
      <c r="AY49" s="1"/>
      <c r="AZ49" s="1"/>
    </row>
    <row r="50" spans="1:52" ht="28.5" customHeight="1">
      <c r="A50" s="2"/>
      <c r="B50" s="5"/>
      <c r="C50" s="232" t="s">
        <v>110</v>
      </c>
      <c r="D50" s="204" t="s">
        <v>111</v>
      </c>
      <c r="E50" s="203"/>
      <c r="F50" s="235">
        <v>0</v>
      </c>
      <c r="G50" s="203"/>
      <c r="H50" s="164" t="e">
        <f>5620+(380*Q45/1000)</f>
        <v>#REF!</v>
      </c>
      <c r="I50" s="165"/>
      <c r="J50" s="232" t="s">
        <v>112</v>
      </c>
      <c r="K50" s="317" t="s">
        <v>113</v>
      </c>
      <c r="L50" s="203"/>
      <c r="M50" s="166">
        <v>100</v>
      </c>
      <c r="N50" s="164">
        <f t="shared" ref="N50:N55" si="21">M50*$T$55</f>
        <v>2800</v>
      </c>
      <c r="O50" s="1"/>
      <c r="P50" s="165"/>
      <c r="Q50" s="241" t="s">
        <v>114</v>
      </c>
      <c r="R50" s="230"/>
      <c r="S50" s="203"/>
      <c r="T50" s="278" t="e">
        <f>F57+M57</f>
        <v>#REF!</v>
      </c>
      <c r="U50" s="203"/>
      <c r="V50" s="1"/>
      <c r="W50" s="1"/>
      <c r="X50" s="8"/>
      <c r="Y50" s="8"/>
      <c r="Z50" s="167"/>
      <c r="AA50" s="167"/>
      <c r="AB50" s="168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28.5" customHeight="1">
      <c r="A51" s="2"/>
      <c r="B51" s="5"/>
      <c r="C51" s="233"/>
      <c r="D51" s="204" t="s">
        <v>115</v>
      </c>
      <c r="E51" s="203"/>
      <c r="F51" s="202">
        <v>0</v>
      </c>
      <c r="G51" s="203"/>
      <c r="H51" s="164" t="e">
        <f>F51*(Q45/1000)*$T$55</f>
        <v>#REF!</v>
      </c>
      <c r="I51" s="165"/>
      <c r="J51" s="233"/>
      <c r="K51" s="279">
        <v>30</v>
      </c>
      <c r="L51" s="203"/>
      <c r="M51" s="169">
        <f>I24*K51/360*0.045</f>
        <v>0</v>
      </c>
      <c r="N51" s="164">
        <f t="shared" si="21"/>
        <v>0</v>
      </c>
      <c r="O51" s="170" t="s">
        <v>116</v>
      </c>
      <c r="P51" s="171"/>
      <c r="Q51" s="241" t="s">
        <v>117</v>
      </c>
      <c r="R51" s="230"/>
      <c r="S51" s="203"/>
      <c r="T51" s="278" t="e">
        <f>Q45</f>
        <v>#REF!</v>
      </c>
      <c r="U51" s="203"/>
      <c r="V51" s="172"/>
      <c r="W51" s="1"/>
      <c r="X51" s="8"/>
      <c r="Y51" s="8"/>
      <c r="Z51" s="167"/>
      <c r="AA51" s="167"/>
      <c r="AB51" s="168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28.5" customHeight="1">
      <c r="A52" s="2"/>
      <c r="B52" s="5"/>
      <c r="C52" s="233"/>
      <c r="D52" s="204" t="s">
        <v>118</v>
      </c>
      <c r="E52" s="203"/>
      <c r="F52" s="202">
        <v>0</v>
      </c>
      <c r="G52" s="203"/>
      <c r="H52" s="164">
        <f>F52*$O$47*$T$55</f>
        <v>0</v>
      </c>
      <c r="I52" s="165"/>
      <c r="J52" s="233"/>
      <c r="K52" s="240" t="s">
        <v>119</v>
      </c>
      <c r="L52" s="203"/>
      <c r="M52" s="166">
        <v>0</v>
      </c>
      <c r="N52" s="164">
        <f t="shared" si="21"/>
        <v>0</v>
      </c>
      <c r="O52" s="1"/>
      <c r="P52" s="171"/>
      <c r="Q52" s="241" t="s">
        <v>120</v>
      </c>
      <c r="R52" s="230"/>
      <c r="S52" s="203"/>
      <c r="T52" s="312" t="e">
        <f>$T$50/$T$51*1000/$T$55</f>
        <v>#REF!</v>
      </c>
      <c r="U52" s="203"/>
      <c r="V52" s="172"/>
      <c r="W52" s="1"/>
      <c r="X52" s="8"/>
      <c r="Y52" s="8"/>
      <c r="Z52" s="167"/>
      <c r="AA52" s="167"/>
      <c r="AB52" s="168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28.5" customHeight="1">
      <c r="A53" s="2"/>
      <c r="B53" s="5"/>
      <c r="C53" s="233"/>
      <c r="D53" s="163" t="s">
        <v>121</v>
      </c>
      <c r="E53" s="173">
        <v>0</v>
      </c>
      <c r="F53" s="202">
        <f>E47*1.1*E53</f>
        <v>0</v>
      </c>
      <c r="G53" s="203"/>
      <c r="H53" s="164">
        <f>F53*$T$55</f>
        <v>0</v>
      </c>
      <c r="I53" s="165"/>
      <c r="J53" s="233"/>
      <c r="K53" s="240" t="s">
        <v>122</v>
      </c>
      <c r="L53" s="203"/>
      <c r="M53" s="166">
        <v>0</v>
      </c>
      <c r="N53" s="164">
        <f t="shared" si="21"/>
        <v>0</v>
      </c>
      <c r="O53" s="174" t="s">
        <v>123</v>
      </c>
      <c r="P53" s="171"/>
      <c r="Q53" s="1"/>
      <c r="R53" s="1"/>
      <c r="S53" s="1"/>
      <c r="T53" s="1"/>
      <c r="U53" s="1"/>
      <c r="V53" s="172"/>
      <c r="W53" s="1"/>
      <c r="X53" s="8"/>
      <c r="Y53" s="8"/>
      <c r="Z53" s="167"/>
      <c r="AA53" s="167"/>
      <c r="AB53" s="168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28.5" customHeight="1">
      <c r="A54" s="2"/>
      <c r="B54" s="5"/>
      <c r="C54" s="233"/>
      <c r="D54" s="204" t="s">
        <v>124</v>
      </c>
      <c r="E54" s="203"/>
      <c r="F54" s="202">
        <v>0</v>
      </c>
      <c r="G54" s="203"/>
      <c r="H54" s="164">
        <f>F54*$O$48*$T$55</f>
        <v>0</v>
      </c>
      <c r="I54" s="165"/>
      <c r="J54" s="233"/>
      <c r="K54" s="296" t="s">
        <v>125</v>
      </c>
      <c r="L54" s="203"/>
      <c r="M54" s="166">
        <v>0</v>
      </c>
      <c r="N54" s="164">
        <f t="shared" si="21"/>
        <v>0</v>
      </c>
      <c r="O54" s="1"/>
      <c r="P54" s="171"/>
      <c r="Q54" s="1"/>
      <c r="R54" s="1"/>
      <c r="S54" s="1"/>
      <c r="T54" s="1"/>
      <c r="U54" s="1"/>
      <c r="V54" s="172"/>
      <c r="W54" s="1"/>
      <c r="X54" s="8"/>
      <c r="Y54" s="8"/>
      <c r="Z54" s="167"/>
      <c r="AA54" s="167"/>
      <c r="AB54" s="168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28.5" customHeight="1">
      <c r="A55" s="2"/>
      <c r="B55" s="5"/>
      <c r="C55" s="233"/>
      <c r="D55" s="204" t="s">
        <v>126</v>
      </c>
      <c r="E55" s="203"/>
      <c r="F55" s="202">
        <v>10000</v>
      </c>
      <c r="G55" s="203"/>
      <c r="H55" s="164">
        <f t="shared" ref="H55:H56" si="22">F55*$O$46*$T$55</f>
        <v>280000</v>
      </c>
      <c r="I55" s="165"/>
      <c r="J55" s="233"/>
      <c r="K55" s="297" t="s">
        <v>127</v>
      </c>
      <c r="L55" s="203"/>
      <c r="M55" s="166">
        <f>E47*K56*M56/360</f>
        <v>0</v>
      </c>
      <c r="N55" s="164">
        <f t="shared" si="21"/>
        <v>0</v>
      </c>
      <c r="O55" s="1"/>
      <c r="P55" s="171"/>
      <c r="Q55" s="298" t="s">
        <v>128</v>
      </c>
      <c r="R55" s="230"/>
      <c r="S55" s="203"/>
      <c r="T55" s="299">
        <v>28</v>
      </c>
      <c r="U55" s="203"/>
      <c r="V55" s="6"/>
      <c r="W55" s="1"/>
      <c r="X55" s="8"/>
      <c r="Y55" s="8"/>
      <c r="Z55" s="167"/>
      <c r="AA55" s="167"/>
      <c r="AB55" s="168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28.5" customHeight="1">
      <c r="A56" s="2"/>
      <c r="B56" s="5"/>
      <c r="C56" s="233"/>
      <c r="D56" s="204" t="s">
        <v>129</v>
      </c>
      <c r="E56" s="203"/>
      <c r="F56" s="202">
        <v>0</v>
      </c>
      <c r="G56" s="203"/>
      <c r="H56" s="164">
        <f t="shared" si="22"/>
        <v>0</v>
      </c>
      <c r="I56" s="165"/>
      <c r="J56" s="233"/>
      <c r="K56" s="300">
        <v>30</v>
      </c>
      <c r="L56" s="203"/>
      <c r="M56" s="301">
        <v>0</v>
      </c>
      <c r="N56" s="203"/>
      <c r="O56" s="165"/>
      <c r="P56" s="171"/>
      <c r="Q56" s="175"/>
      <c r="R56" s="175"/>
      <c r="S56" s="175"/>
      <c r="T56" s="175"/>
      <c r="U56" s="175"/>
      <c r="V56" s="175"/>
      <c r="W56" s="175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  <c r="AY56" s="176"/>
      <c r="AZ56" s="176"/>
    </row>
    <row r="57" spans="1:52" ht="28.5" customHeight="1">
      <c r="A57" s="177"/>
      <c r="B57" s="5"/>
      <c r="C57" s="234"/>
      <c r="D57" s="228" t="s">
        <v>130</v>
      </c>
      <c r="E57" s="203"/>
      <c r="F57" s="229" t="e">
        <f>SUM(H51:H56)+IF(F50=1,H50,0)</f>
        <v>#REF!</v>
      </c>
      <c r="G57" s="230"/>
      <c r="H57" s="203"/>
      <c r="I57" s="178"/>
      <c r="J57" s="234"/>
      <c r="K57" s="228" t="s">
        <v>130</v>
      </c>
      <c r="L57" s="203"/>
      <c r="M57" s="229">
        <f>SUM(N50:N55)</f>
        <v>2800</v>
      </c>
      <c r="N57" s="203"/>
      <c r="O57" s="178"/>
      <c r="P57" s="179"/>
      <c r="Q57" s="180"/>
      <c r="R57" s="181"/>
      <c r="S57" s="181"/>
      <c r="T57" s="179"/>
      <c r="U57" s="176"/>
      <c r="V57" s="176"/>
      <c r="W57" s="176"/>
      <c r="X57" s="8"/>
      <c r="Y57" s="8"/>
      <c r="Z57" s="167"/>
      <c r="AA57" s="167"/>
      <c r="AB57" s="168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28.5" customHeight="1">
      <c r="A58" s="2"/>
      <c r="B58" s="1"/>
      <c r="C58" s="1"/>
      <c r="D58" s="1"/>
      <c r="E58" s="1"/>
      <c r="F58" s="231" t="e">
        <f>F57/T55</f>
        <v>#REF!</v>
      </c>
      <c r="G58" s="230"/>
      <c r="H58" s="203"/>
      <c r="I58" s="1"/>
      <c r="J58" s="1"/>
      <c r="K58" s="1"/>
      <c r="L58" s="1"/>
      <c r="M58" s="1"/>
      <c r="N58" s="1"/>
      <c r="O58" s="165"/>
      <c r="P58" s="182"/>
      <c r="Q58" s="165"/>
      <c r="R58" s="165"/>
      <c r="S58" s="165"/>
      <c r="T58" s="165"/>
      <c r="U58" s="165"/>
      <c r="V58" s="165"/>
      <c r="W58" s="165"/>
      <c r="X58" s="8"/>
      <c r="Y58" s="8"/>
      <c r="Z58" s="8"/>
      <c r="AA58" s="8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7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83"/>
      <c r="R59" s="1"/>
      <c r="S59" s="1"/>
      <c r="T59" s="1"/>
      <c r="U59" s="1"/>
      <c r="V59" s="1"/>
      <c r="W59" s="1"/>
      <c r="X59" s="8"/>
      <c r="Y59" s="8"/>
      <c r="Z59" s="8"/>
      <c r="AA59" s="8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3"/>
      <c r="Q60" s="1"/>
      <c r="R60" s="4"/>
      <c r="S60" s="1"/>
      <c r="T60" s="1"/>
      <c r="U60" s="1"/>
      <c r="V60" s="1"/>
      <c r="W60" s="1"/>
      <c r="X60" s="8"/>
      <c r="Y60" s="8"/>
      <c r="Z60" s="8"/>
      <c r="AA60" s="8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8"/>
      <c r="Y61" s="8"/>
      <c r="Z61" s="8"/>
      <c r="AA61" s="8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8"/>
      <c r="Y62" s="8"/>
      <c r="Z62" s="8"/>
      <c r="AA62" s="8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8"/>
      <c r="Y63" s="8"/>
      <c r="Z63" s="8"/>
      <c r="AA63" s="8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8"/>
      <c r="Y64" s="8"/>
      <c r="Z64" s="8"/>
      <c r="AA64" s="8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3"/>
      <c r="Q65" s="1"/>
      <c r="R65" s="4"/>
      <c r="S65" s="1"/>
      <c r="T65" s="1"/>
      <c r="U65" s="1"/>
      <c r="V65" s="1"/>
      <c r="W65" s="1"/>
      <c r="X65" s="8"/>
      <c r="Y65" s="8"/>
      <c r="Z65" s="8"/>
      <c r="AA65" s="8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8"/>
      <c r="Y66" s="8"/>
      <c r="Z66" s="8"/>
      <c r="AA66" s="8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8"/>
      <c r="Y67" s="8"/>
      <c r="Z67" s="8"/>
      <c r="AA67" s="8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8"/>
      <c r="Y68" s="8"/>
      <c r="Z68" s="8"/>
      <c r="AA68" s="8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8"/>
      <c r="Y69" s="8"/>
      <c r="Z69" s="8"/>
      <c r="AA69" s="8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8"/>
      <c r="Y70" s="8"/>
      <c r="Z70" s="8"/>
      <c r="AA70" s="8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8"/>
      <c r="Y71" s="8"/>
      <c r="Z71" s="8"/>
      <c r="AA71" s="8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8"/>
      <c r="Y72" s="8"/>
      <c r="Z72" s="8"/>
      <c r="AA72" s="8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8"/>
      <c r="Y73" s="8"/>
      <c r="Z73" s="8"/>
      <c r="AA73" s="8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8"/>
      <c r="Y74" s="8"/>
      <c r="Z74" s="8"/>
      <c r="AA74" s="8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8"/>
      <c r="Y75" s="8"/>
      <c r="Z75" s="8"/>
      <c r="AA75" s="8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8"/>
      <c r="Y76" s="8"/>
      <c r="Z76" s="8"/>
      <c r="AA76" s="8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8"/>
      <c r="Y77" s="8"/>
      <c r="Z77" s="8"/>
      <c r="AA77" s="8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8"/>
      <c r="Y78" s="8"/>
      <c r="Z78" s="8"/>
      <c r="AA78" s="8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8"/>
      <c r="Y79" s="8"/>
      <c r="Z79" s="8"/>
      <c r="AA79" s="8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8"/>
      <c r="Y80" s="8"/>
      <c r="Z80" s="8"/>
      <c r="AA80" s="8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8"/>
      <c r="Y81" s="8"/>
      <c r="Z81" s="8"/>
      <c r="AA81" s="8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8"/>
      <c r="Y82" s="8"/>
      <c r="Z82" s="8"/>
      <c r="AA82" s="8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8"/>
      <c r="Y83" s="8"/>
      <c r="Z83" s="8"/>
      <c r="AA83" s="8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8"/>
      <c r="Y84" s="8"/>
      <c r="Z84" s="8"/>
      <c r="AA84" s="8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8"/>
      <c r="Y85" s="8"/>
      <c r="Z85" s="8"/>
      <c r="AA85" s="8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8"/>
      <c r="Y86" s="8"/>
      <c r="Z86" s="8"/>
      <c r="AA86" s="8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8"/>
      <c r="Y87" s="8"/>
      <c r="Z87" s="8"/>
      <c r="AA87" s="8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8"/>
      <c r="Y88" s="8"/>
      <c r="Z88" s="8"/>
      <c r="AA88" s="8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8"/>
      <c r="Y89" s="8"/>
      <c r="Z89" s="8"/>
      <c r="AA89" s="8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8"/>
      <c r="Y90" s="8"/>
      <c r="Z90" s="8"/>
      <c r="AA90" s="8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8"/>
      <c r="Y91" s="8"/>
      <c r="Z91" s="8"/>
      <c r="AA91" s="8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8"/>
      <c r="Y92" s="8"/>
      <c r="Z92" s="8"/>
      <c r="AA92" s="8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8"/>
      <c r="Y93" s="8"/>
      <c r="Z93" s="8"/>
      <c r="AA93" s="8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8"/>
      <c r="Y94" s="8"/>
      <c r="Z94" s="8"/>
      <c r="AA94" s="8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8"/>
      <c r="Y95" s="8"/>
      <c r="Z95" s="8"/>
      <c r="AA95" s="8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8"/>
      <c r="Y96" s="8"/>
      <c r="Z96" s="8"/>
      <c r="AA96" s="8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8"/>
      <c r="Y97" s="8"/>
      <c r="Z97" s="8"/>
      <c r="AA97" s="8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8"/>
      <c r="Y98" s="8"/>
      <c r="Z98" s="8"/>
      <c r="AA98" s="8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8"/>
      <c r="Y99" s="8"/>
      <c r="Z99" s="8"/>
      <c r="AA99" s="8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8"/>
      <c r="Y100" s="8"/>
      <c r="Z100" s="8"/>
      <c r="AA100" s="8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8"/>
      <c r="Y101" s="8"/>
      <c r="Z101" s="8"/>
      <c r="AA101" s="8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8"/>
      <c r="Y102" s="8"/>
      <c r="Z102" s="8"/>
      <c r="AA102" s="8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8"/>
      <c r="Y103" s="8"/>
      <c r="Z103" s="8"/>
      <c r="AA103" s="8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8"/>
      <c r="Y104" s="8"/>
      <c r="Z104" s="8"/>
      <c r="AA104" s="8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8"/>
      <c r="Y105" s="8"/>
      <c r="Z105" s="8"/>
      <c r="AA105" s="8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8"/>
      <c r="Y106" s="8"/>
      <c r="Z106" s="8"/>
      <c r="AA106" s="8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8"/>
      <c r="Y107" s="8"/>
      <c r="Z107" s="8"/>
      <c r="AA107" s="8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8"/>
      <c r="Y108" s="8"/>
      <c r="Z108" s="8"/>
      <c r="AA108" s="8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8"/>
      <c r="Y109" s="8"/>
      <c r="Z109" s="8"/>
      <c r="AA109" s="8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8"/>
      <c r="Y110" s="8"/>
      <c r="Z110" s="8"/>
      <c r="AA110" s="8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8"/>
      <c r="Y111" s="8"/>
      <c r="Z111" s="8"/>
      <c r="AA111" s="8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8"/>
      <c r="Y112" s="8"/>
      <c r="Z112" s="8"/>
      <c r="AA112" s="8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8"/>
      <c r="Y113" s="8"/>
      <c r="Z113" s="8"/>
      <c r="AA113" s="8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8"/>
      <c r="Y114" s="8"/>
      <c r="Z114" s="8"/>
      <c r="AA114" s="8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8"/>
      <c r="Y115" s="8"/>
      <c r="Z115" s="8"/>
      <c r="AA115" s="8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8"/>
      <c r="Y116" s="8"/>
      <c r="Z116" s="8"/>
      <c r="AA116" s="8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8"/>
      <c r="Y117" s="8"/>
      <c r="Z117" s="8"/>
      <c r="AA117" s="8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8"/>
      <c r="Y118" s="8"/>
      <c r="Z118" s="8"/>
      <c r="AA118" s="8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8"/>
      <c r="Y119" s="8"/>
      <c r="Z119" s="8"/>
      <c r="AA119" s="8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8"/>
      <c r="Y120" s="8"/>
      <c r="Z120" s="8"/>
      <c r="AA120" s="8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8"/>
      <c r="Y121" s="8"/>
      <c r="Z121" s="8"/>
      <c r="AA121" s="8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8"/>
      <c r="Y122" s="8"/>
      <c r="Z122" s="8"/>
      <c r="AA122" s="8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8"/>
      <c r="Y123" s="8"/>
      <c r="Z123" s="8"/>
      <c r="AA123" s="8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8"/>
      <c r="Y124" s="8"/>
      <c r="Z124" s="8"/>
      <c r="AA124" s="8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8"/>
      <c r="Y125" s="8"/>
      <c r="Z125" s="8"/>
      <c r="AA125" s="8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8"/>
      <c r="Y126" s="8"/>
      <c r="Z126" s="8"/>
      <c r="AA126" s="8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8"/>
      <c r="Y127" s="8"/>
      <c r="Z127" s="8"/>
      <c r="AA127" s="8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8"/>
      <c r="Y128" s="8"/>
      <c r="Z128" s="8"/>
      <c r="AA128" s="8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8"/>
      <c r="Y129" s="8"/>
      <c r="Z129" s="8"/>
      <c r="AA129" s="8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8"/>
      <c r="Y130" s="8"/>
      <c r="Z130" s="8"/>
      <c r="AA130" s="8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8"/>
      <c r="Y131" s="8"/>
      <c r="Z131" s="8"/>
      <c r="AA131" s="8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8"/>
      <c r="Y132" s="8"/>
      <c r="Z132" s="8"/>
      <c r="AA132" s="8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8"/>
      <c r="Y133" s="8"/>
      <c r="Z133" s="8"/>
      <c r="AA133" s="8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8"/>
      <c r="Y134" s="8"/>
      <c r="Z134" s="8"/>
      <c r="AA134" s="8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8"/>
      <c r="Y135" s="8"/>
      <c r="Z135" s="8"/>
      <c r="AA135" s="8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8"/>
      <c r="Y136" s="8"/>
      <c r="Z136" s="8"/>
      <c r="AA136" s="8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8"/>
      <c r="Y137" s="8"/>
      <c r="Z137" s="8"/>
      <c r="AA137" s="8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8"/>
      <c r="Y138" s="8"/>
      <c r="Z138" s="8"/>
      <c r="AA138" s="8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8"/>
      <c r="Y139" s="8"/>
      <c r="Z139" s="8"/>
      <c r="AA139" s="8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8"/>
      <c r="Y140" s="8"/>
      <c r="Z140" s="8"/>
      <c r="AA140" s="8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8"/>
      <c r="Y141" s="8"/>
      <c r="Z141" s="8"/>
      <c r="AA141" s="8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8"/>
      <c r="Y142" s="8"/>
      <c r="Z142" s="8"/>
      <c r="AA142" s="8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8"/>
      <c r="Y143" s="8"/>
      <c r="Z143" s="8"/>
      <c r="AA143" s="8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8"/>
      <c r="Y144" s="8"/>
      <c r="Z144" s="8"/>
      <c r="AA144" s="8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8"/>
      <c r="Y145" s="8"/>
      <c r="Z145" s="8"/>
      <c r="AA145" s="8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8"/>
      <c r="Y146" s="8"/>
      <c r="Z146" s="8"/>
      <c r="AA146" s="8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8"/>
      <c r="Y147" s="8"/>
      <c r="Z147" s="8"/>
      <c r="AA147" s="8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8"/>
      <c r="Y148" s="8"/>
      <c r="Z148" s="8"/>
      <c r="AA148" s="8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8"/>
      <c r="Y149" s="8"/>
      <c r="Z149" s="8"/>
      <c r="AA149" s="8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8"/>
      <c r="Y150" s="8"/>
      <c r="Z150" s="8"/>
      <c r="AA150" s="8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8"/>
      <c r="Y151" s="8"/>
      <c r="Z151" s="8"/>
      <c r="AA151" s="8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8"/>
      <c r="Y152" s="8"/>
      <c r="Z152" s="8"/>
      <c r="AA152" s="8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8"/>
      <c r="Y153" s="8"/>
      <c r="Z153" s="8"/>
      <c r="AA153" s="8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8"/>
      <c r="Y154" s="8"/>
      <c r="Z154" s="8"/>
      <c r="AA154" s="8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8"/>
      <c r="Y155" s="8"/>
      <c r="Z155" s="8"/>
      <c r="AA155" s="8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8"/>
      <c r="Y156" s="8"/>
      <c r="Z156" s="8"/>
      <c r="AA156" s="8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8"/>
      <c r="Y157" s="8"/>
      <c r="Z157" s="8"/>
      <c r="AA157" s="8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8"/>
      <c r="Y158" s="8"/>
      <c r="Z158" s="8"/>
      <c r="AA158" s="8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8"/>
      <c r="Y159" s="8"/>
      <c r="Z159" s="8"/>
      <c r="AA159" s="8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8"/>
      <c r="Y160" s="8"/>
      <c r="Z160" s="8"/>
      <c r="AA160" s="8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8"/>
      <c r="Y161" s="8"/>
      <c r="Z161" s="8"/>
      <c r="AA161" s="8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8"/>
      <c r="Y162" s="8"/>
      <c r="Z162" s="8"/>
      <c r="AA162" s="8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8"/>
      <c r="Y163" s="8"/>
      <c r="Z163" s="8"/>
      <c r="AA163" s="8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8"/>
      <c r="Y164" s="8"/>
      <c r="Z164" s="8"/>
      <c r="AA164" s="8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8"/>
      <c r="Y165" s="8"/>
      <c r="Z165" s="8"/>
      <c r="AA165" s="8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8"/>
      <c r="Y166" s="8"/>
      <c r="Z166" s="8"/>
      <c r="AA166" s="8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8"/>
      <c r="Y167" s="8"/>
      <c r="Z167" s="8"/>
      <c r="AA167" s="8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8"/>
      <c r="Y168" s="8"/>
      <c r="Z168" s="8"/>
      <c r="AA168" s="8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8"/>
      <c r="Y169" s="8"/>
      <c r="Z169" s="8"/>
      <c r="AA169" s="8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8"/>
      <c r="Y170" s="8"/>
      <c r="Z170" s="8"/>
      <c r="AA170" s="8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8"/>
      <c r="Y171" s="8"/>
      <c r="Z171" s="8"/>
      <c r="AA171" s="8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8"/>
      <c r="Y172" s="8"/>
      <c r="Z172" s="8"/>
      <c r="AA172" s="8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8"/>
      <c r="Y173" s="8"/>
      <c r="Z173" s="8"/>
      <c r="AA173" s="8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8"/>
      <c r="Y174" s="8"/>
      <c r="Z174" s="8"/>
      <c r="AA174" s="8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8"/>
      <c r="Y175" s="8"/>
      <c r="Z175" s="8"/>
      <c r="AA175" s="8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8"/>
      <c r="Y176" s="8"/>
      <c r="Z176" s="8"/>
      <c r="AA176" s="8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8"/>
      <c r="Y177" s="8"/>
      <c r="Z177" s="8"/>
      <c r="AA177" s="8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8"/>
      <c r="Y178" s="8"/>
      <c r="Z178" s="8"/>
      <c r="AA178" s="8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8"/>
      <c r="Y179" s="8"/>
      <c r="Z179" s="8"/>
      <c r="AA179" s="8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8"/>
      <c r="Y180" s="8"/>
      <c r="Z180" s="8"/>
      <c r="AA180" s="8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8"/>
      <c r="Y181" s="8"/>
      <c r="Z181" s="8"/>
      <c r="AA181" s="8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8"/>
      <c r="Y182" s="8"/>
      <c r="Z182" s="8"/>
      <c r="AA182" s="8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8"/>
      <c r="Y183" s="8"/>
      <c r="Z183" s="8"/>
      <c r="AA183" s="8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8"/>
      <c r="Y184" s="8"/>
      <c r="Z184" s="8"/>
      <c r="AA184" s="8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8"/>
      <c r="Y185" s="8"/>
      <c r="Z185" s="8"/>
      <c r="AA185" s="8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8"/>
      <c r="Y186" s="8"/>
      <c r="Z186" s="8"/>
      <c r="AA186" s="8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8"/>
      <c r="Y187" s="8"/>
      <c r="Z187" s="8"/>
      <c r="AA187" s="8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8"/>
      <c r="Y188" s="8"/>
      <c r="Z188" s="8"/>
      <c r="AA188" s="8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8"/>
      <c r="Y189" s="8"/>
      <c r="Z189" s="8"/>
      <c r="AA189" s="8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8"/>
      <c r="Y190" s="8"/>
      <c r="Z190" s="8"/>
      <c r="AA190" s="8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8"/>
      <c r="Y191" s="8"/>
      <c r="Z191" s="8"/>
      <c r="AA191" s="8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8"/>
      <c r="Y192" s="8"/>
      <c r="Z192" s="8"/>
      <c r="AA192" s="8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8"/>
      <c r="Y193" s="8"/>
      <c r="Z193" s="8"/>
      <c r="AA193" s="8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8"/>
      <c r="Y194" s="8"/>
      <c r="Z194" s="8"/>
      <c r="AA194" s="8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8"/>
      <c r="Y195" s="8"/>
      <c r="Z195" s="8"/>
      <c r="AA195" s="8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8"/>
      <c r="Y196" s="8"/>
      <c r="Z196" s="8"/>
      <c r="AA196" s="8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8"/>
      <c r="Y197" s="8"/>
      <c r="Z197" s="8"/>
      <c r="AA197" s="8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8"/>
      <c r="Y198" s="8"/>
      <c r="Z198" s="8"/>
      <c r="AA198" s="8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8"/>
      <c r="Y199" s="8"/>
      <c r="Z199" s="8"/>
      <c r="AA199" s="8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8"/>
      <c r="Y200" s="8"/>
      <c r="Z200" s="8"/>
      <c r="AA200" s="8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8"/>
      <c r="Y201" s="8"/>
      <c r="Z201" s="8"/>
      <c r="AA201" s="8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8"/>
      <c r="Y202" s="8"/>
      <c r="Z202" s="8"/>
      <c r="AA202" s="8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8"/>
      <c r="Y203" s="8"/>
      <c r="Z203" s="8"/>
      <c r="AA203" s="8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8"/>
      <c r="Y204" s="8"/>
      <c r="Z204" s="8"/>
      <c r="AA204" s="8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8"/>
      <c r="Y205" s="8"/>
      <c r="Z205" s="8"/>
      <c r="AA205" s="8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8"/>
      <c r="Y206" s="8"/>
      <c r="Z206" s="8"/>
      <c r="AA206" s="8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8"/>
      <c r="Y207" s="8"/>
      <c r="Z207" s="8"/>
      <c r="AA207" s="8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8"/>
      <c r="Y208" s="8"/>
      <c r="Z208" s="8"/>
      <c r="AA208" s="8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8"/>
      <c r="Y209" s="8"/>
      <c r="Z209" s="8"/>
      <c r="AA209" s="8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8"/>
      <c r="Y210" s="8"/>
      <c r="Z210" s="8"/>
      <c r="AA210" s="8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8"/>
      <c r="Y211" s="8"/>
      <c r="Z211" s="8"/>
      <c r="AA211" s="8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8"/>
      <c r="Y212" s="8"/>
      <c r="Z212" s="8"/>
      <c r="AA212" s="8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8"/>
      <c r="Y213" s="8"/>
      <c r="Z213" s="8"/>
      <c r="AA213" s="8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8"/>
      <c r="Y214" s="8"/>
      <c r="Z214" s="8"/>
      <c r="AA214" s="8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8"/>
      <c r="Y215" s="8"/>
      <c r="Z215" s="8"/>
      <c r="AA215" s="8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8"/>
      <c r="Y216" s="8"/>
      <c r="Z216" s="8"/>
      <c r="AA216" s="8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8"/>
      <c r="Y217" s="8"/>
      <c r="Z217" s="8"/>
      <c r="AA217" s="8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8"/>
      <c r="Y218" s="8"/>
      <c r="Z218" s="8"/>
      <c r="AA218" s="8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8"/>
      <c r="Y219" s="8"/>
      <c r="Z219" s="8"/>
      <c r="AA219" s="8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8"/>
      <c r="Y220" s="8"/>
      <c r="Z220" s="8"/>
      <c r="AA220" s="8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8"/>
      <c r="Y221" s="8"/>
      <c r="Z221" s="8"/>
      <c r="AA221" s="8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8"/>
      <c r="Y222" s="8"/>
      <c r="Z222" s="8"/>
      <c r="AA222" s="8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8"/>
      <c r="Y223" s="8"/>
      <c r="Z223" s="8"/>
      <c r="AA223" s="8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8"/>
      <c r="Y224" s="8"/>
      <c r="Z224" s="8"/>
      <c r="AA224" s="8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8"/>
      <c r="Y225" s="8"/>
      <c r="Z225" s="8"/>
      <c r="AA225" s="8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8"/>
      <c r="Y226" s="8"/>
      <c r="Z226" s="8"/>
      <c r="AA226" s="8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8"/>
      <c r="Y227" s="8"/>
      <c r="Z227" s="8"/>
      <c r="AA227" s="8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8"/>
      <c r="Y228" s="8"/>
      <c r="Z228" s="8"/>
      <c r="AA228" s="8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8"/>
      <c r="Y229" s="8"/>
      <c r="Z229" s="8"/>
      <c r="AA229" s="8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8"/>
      <c r="Y230" s="8"/>
      <c r="Z230" s="8"/>
      <c r="AA230" s="8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8"/>
      <c r="Y231" s="8"/>
      <c r="Z231" s="8"/>
      <c r="AA231" s="8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8"/>
      <c r="Y232" s="8"/>
      <c r="Z232" s="8"/>
      <c r="AA232" s="8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8"/>
      <c r="Y233" s="8"/>
      <c r="Z233" s="8"/>
      <c r="AA233" s="8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8"/>
      <c r="Y234" s="8"/>
      <c r="Z234" s="8"/>
      <c r="AA234" s="8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8"/>
      <c r="Y235" s="8"/>
      <c r="Z235" s="8"/>
      <c r="AA235" s="8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8"/>
      <c r="Y236" s="8"/>
      <c r="Z236" s="8"/>
      <c r="AA236" s="8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8"/>
      <c r="Y237" s="8"/>
      <c r="Z237" s="8"/>
      <c r="AA237" s="8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8"/>
      <c r="Y238" s="8"/>
      <c r="Z238" s="8"/>
      <c r="AA238" s="8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8"/>
      <c r="Y239" s="8"/>
      <c r="Z239" s="8"/>
      <c r="AA239" s="8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8"/>
      <c r="Y240" s="8"/>
      <c r="Z240" s="8"/>
      <c r="AA240" s="8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8"/>
      <c r="Y241" s="8"/>
      <c r="Z241" s="8"/>
      <c r="AA241" s="8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8"/>
      <c r="Y242" s="8"/>
      <c r="Z242" s="8"/>
      <c r="AA242" s="8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8"/>
      <c r="Y243" s="8"/>
      <c r="Z243" s="8"/>
      <c r="AA243" s="8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8"/>
      <c r="Y244" s="8"/>
      <c r="Z244" s="8"/>
      <c r="AA244" s="8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8"/>
      <c r="Y245" s="8"/>
      <c r="Z245" s="8"/>
      <c r="AA245" s="8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8"/>
      <c r="Y246" s="8"/>
      <c r="Z246" s="8"/>
      <c r="AA246" s="8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8"/>
      <c r="Y247" s="8"/>
      <c r="Z247" s="8"/>
      <c r="AA247" s="8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8"/>
      <c r="Y248" s="8"/>
      <c r="Z248" s="8"/>
      <c r="AA248" s="8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8"/>
      <c r="Y249" s="8"/>
      <c r="Z249" s="8"/>
      <c r="AA249" s="8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8"/>
      <c r="Y250" s="8"/>
      <c r="Z250" s="8"/>
      <c r="AA250" s="8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8"/>
      <c r="Y251" s="8"/>
      <c r="Z251" s="8"/>
      <c r="AA251" s="8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8"/>
      <c r="Y252" s="8"/>
      <c r="Z252" s="8"/>
      <c r="AA252" s="8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8"/>
      <c r="Y253" s="8"/>
      <c r="Z253" s="8"/>
      <c r="AA253" s="8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8"/>
      <c r="Y254" s="8"/>
      <c r="Z254" s="8"/>
      <c r="AA254" s="8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8"/>
      <c r="Y255" s="8"/>
      <c r="Z255" s="8"/>
      <c r="AA255" s="8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8"/>
      <c r="Y256" s="8"/>
      <c r="Z256" s="8"/>
      <c r="AA256" s="8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8"/>
      <c r="Y257" s="8"/>
      <c r="Z257" s="8"/>
      <c r="AA257" s="8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8"/>
      <c r="Y258" s="8"/>
      <c r="Z258" s="8"/>
      <c r="AA258" s="8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8"/>
      <c r="Y259" s="8"/>
      <c r="Z259" s="8"/>
      <c r="AA259" s="8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8"/>
      <c r="Y260" s="8"/>
      <c r="Z260" s="8"/>
      <c r="AA260" s="8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8"/>
      <c r="Y261" s="8"/>
      <c r="Z261" s="8"/>
      <c r="AA261" s="8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8"/>
      <c r="Y262" s="8"/>
      <c r="Z262" s="8"/>
      <c r="AA262" s="8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8"/>
      <c r="Y263" s="8"/>
      <c r="Z263" s="8"/>
      <c r="AA263" s="8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8"/>
      <c r="Y264" s="8"/>
      <c r="Z264" s="8"/>
      <c r="AA264" s="8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8"/>
      <c r="Y265" s="8"/>
      <c r="Z265" s="8"/>
      <c r="AA265" s="8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8"/>
      <c r="Y266" s="8"/>
      <c r="Z266" s="8"/>
      <c r="AA266" s="8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8"/>
      <c r="Y267" s="8"/>
      <c r="Z267" s="8"/>
      <c r="AA267" s="8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8"/>
      <c r="Y268" s="8"/>
      <c r="Z268" s="8"/>
      <c r="AA268" s="8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8"/>
      <c r="Y269" s="8"/>
      <c r="Z269" s="8"/>
      <c r="AA269" s="8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8"/>
      <c r="Y270" s="8"/>
      <c r="Z270" s="8"/>
      <c r="AA270" s="8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8"/>
      <c r="Y271" s="8"/>
      <c r="Z271" s="8"/>
      <c r="AA271" s="8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8"/>
      <c r="Y272" s="8"/>
      <c r="Z272" s="8"/>
      <c r="AA272" s="8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8"/>
      <c r="Y273" s="8"/>
      <c r="Z273" s="8"/>
      <c r="AA273" s="8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8"/>
      <c r="Y274" s="8"/>
      <c r="Z274" s="8"/>
      <c r="AA274" s="8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8"/>
      <c r="Y275" s="8"/>
      <c r="Z275" s="8"/>
      <c r="AA275" s="8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8"/>
      <c r="Y276" s="8"/>
      <c r="Z276" s="8"/>
      <c r="AA276" s="8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8"/>
      <c r="Y277" s="8"/>
      <c r="Z277" s="8"/>
      <c r="AA277" s="8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8"/>
      <c r="Y278" s="8"/>
      <c r="Z278" s="8"/>
      <c r="AA278" s="8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8"/>
      <c r="Y279" s="8"/>
      <c r="Z279" s="8"/>
      <c r="AA279" s="8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8"/>
      <c r="Y280" s="8"/>
      <c r="Z280" s="8"/>
      <c r="AA280" s="8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8"/>
      <c r="Y281" s="8"/>
      <c r="Z281" s="8"/>
      <c r="AA281" s="8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8"/>
      <c r="Y282" s="8"/>
      <c r="Z282" s="8"/>
      <c r="AA282" s="8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8"/>
      <c r="Y283" s="8"/>
      <c r="Z283" s="8"/>
      <c r="AA283" s="8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8"/>
      <c r="Y284" s="8"/>
      <c r="Z284" s="8"/>
      <c r="AA284" s="8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8"/>
      <c r="Y285" s="8"/>
      <c r="Z285" s="8"/>
      <c r="AA285" s="8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8"/>
      <c r="Y286" s="8"/>
      <c r="Z286" s="8"/>
      <c r="AA286" s="8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8"/>
      <c r="Y287" s="8"/>
      <c r="Z287" s="8"/>
      <c r="AA287" s="8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8"/>
      <c r="Y288" s="8"/>
      <c r="Z288" s="8"/>
      <c r="AA288" s="8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8"/>
      <c r="Y289" s="8"/>
      <c r="Z289" s="8"/>
      <c r="AA289" s="8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8"/>
      <c r="Y290" s="8"/>
      <c r="Z290" s="8"/>
      <c r="AA290" s="8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8"/>
      <c r="Y291" s="8"/>
      <c r="Z291" s="8"/>
      <c r="AA291" s="8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8"/>
      <c r="Y292" s="8"/>
      <c r="Z292" s="8"/>
      <c r="AA292" s="8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8"/>
      <c r="Y293" s="8"/>
      <c r="Z293" s="8"/>
      <c r="AA293" s="8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8"/>
      <c r="Y294" s="8"/>
      <c r="Z294" s="8"/>
      <c r="AA294" s="8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8"/>
      <c r="Y295" s="8"/>
      <c r="Z295" s="8"/>
      <c r="AA295" s="8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8"/>
      <c r="Y296" s="8"/>
      <c r="Z296" s="8"/>
      <c r="AA296" s="8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8"/>
      <c r="Y297" s="8"/>
      <c r="Z297" s="8"/>
      <c r="AA297" s="8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8"/>
      <c r="Y298" s="8"/>
      <c r="Z298" s="8"/>
      <c r="AA298" s="8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8"/>
      <c r="Y299" s="8"/>
      <c r="Z299" s="8"/>
      <c r="AA299" s="8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8"/>
      <c r="Y300" s="8"/>
      <c r="Z300" s="8"/>
      <c r="AA300" s="8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8"/>
      <c r="Y301" s="8"/>
      <c r="Z301" s="8"/>
      <c r="AA301" s="8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8"/>
      <c r="Y302" s="8"/>
      <c r="Z302" s="8"/>
      <c r="AA302" s="8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8"/>
      <c r="Y303" s="8"/>
      <c r="Z303" s="8"/>
      <c r="AA303" s="8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8"/>
      <c r="Y304" s="8"/>
      <c r="Z304" s="8"/>
      <c r="AA304" s="8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8"/>
      <c r="Y305" s="8"/>
      <c r="Z305" s="8"/>
      <c r="AA305" s="8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8"/>
      <c r="Y306" s="8"/>
      <c r="Z306" s="8"/>
      <c r="AA306" s="8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8"/>
      <c r="Y307" s="8"/>
      <c r="Z307" s="8"/>
      <c r="AA307" s="8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8"/>
      <c r="Y308" s="8"/>
      <c r="Z308" s="8"/>
      <c r="AA308" s="8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8"/>
      <c r="Y309" s="8"/>
      <c r="Z309" s="8"/>
      <c r="AA309" s="8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8"/>
      <c r="Y310" s="8"/>
      <c r="Z310" s="8"/>
      <c r="AA310" s="8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8"/>
      <c r="Y311" s="8"/>
      <c r="Z311" s="8"/>
      <c r="AA311" s="8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8"/>
      <c r="Y312" s="8"/>
      <c r="Z312" s="8"/>
      <c r="AA312" s="8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8"/>
      <c r="Y313" s="8"/>
      <c r="Z313" s="8"/>
      <c r="AA313" s="8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8"/>
      <c r="Y314" s="8"/>
      <c r="Z314" s="8"/>
      <c r="AA314" s="8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8"/>
      <c r="Y315" s="8"/>
      <c r="Z315" s="8"/>
      <c r="AA315" s="8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8"/>
      <c r="Y316" s="8"/>
      <c r="Z316" s="8"/>
      <c r="AA316" s="8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8"/>
      <c r="Y317" s="8"/>
      <c r="Z317" s="8"/>
      <c r="AA317" s="8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8"/>
      <c r="Y318" s="8"/>
      <c r="Z318" s="8"/>
      <c r="AA318" s="8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8"/>
      <c r="Y319" s="8"/>
      <c r="Z319" s="8"/>
      <c r="AA319" s="8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8"/>
      <c r="Y320" s="8"/>
      <c r="Z320" s="8"/>
      <c r="AA320" s="8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8"/>
      <c r="Y321" s="8"/>
      <c r="Z321" s="8"/>
      <c r="AA321" s="8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8"/>
      <c r="Y322" s="8"/>
      <c r="Z322" s="8"/>
      <c r="AA322" s="8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8"/>
      <c r="Y323" s="8"/>
      <c r="Z323" s="8"/>
      <c r="AA323" s="8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8"/>
      <c r="Y324" s="8"/>
      <c r="Z324" s="8"/>
      <c r="AA324" s="8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8"/>
      <c r="Y325" s="8"/>
      <c r="Z325" s="8"/>
      <c r="AA325" s="8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8"/>
      <c r="Y326" s="8"/>
      <c r="Z326" s="8"/>
      <c r="AA326" s="8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8"/>
      <c r="Y327" s="8"/>
      <c r="Z327" s="8"/>
      <c r="AA327" s="8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8"/>
      <c r="Y328" s="8"/>
      <c r="Z328" s="8"/>
      <c r="AA328" s="8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8"/>
      <c r="Y329" s="8"/>
      <c r="Z329" s="8"/>
      <c r="AA329" s="8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8"/>
      <c r="Y330" s="8"/>
      <c r="Z330" s="8"/>
      <c r="AA330" s="8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8"/>
      <c r="Y331" s="8"/>
      <c r="Z331" s="8"/>
      <c r="AA331" s="8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8"/>
      <c r="Y332" s="8"/>
      <c r="Z332" s="8"/>
      <c r="AA332" s="8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8"/>
      <c r="Y333" s="8"/>
      <c r="Z333" s="8"/>
      <c r="AA333" s="8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8"/>
      <c r="Y334" s="8"/>
      <c r="Z334" s="8"/>
      <c r="AA334" s="8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8"/>
      <c r="Y335" s="8"/>
      <c r="Z335" s="8"/>
      <c r="AA335" s="8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8"/>
      <c r="Y336" s="8"/>
      <c r="Z336" s="8"/>
      <c r="AA336" s="8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8"/>
      <c r="Y337" s="8"/>
      <c r="Z337" s="8"/>
      <c r="AA337" s="8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8"/>
      <c r="Y338" s="8"/>
      <c r="Z338" s="8"/>
      <c r="AA338" s="8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8"/>
      <c r="Y339" s="8"/>
      <c r="Z339" s="8"/>
      <c r="AA339" s="8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8"/>
      <c r="Y340" s="8"/>
      <c r="Z340" s="8"/>
      <c r="AA340" s="8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8"/>
      <c r="Y341" s="8"/>
      <c r="Z341" s="8"/>
      <c r="AA341" s="8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8"/>
      <c r="Y342" s="8"/>
      <c r="Z342" s="8"/>
      <c r="AA342" s="8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8"/>
      <c r="Y343" s="8"/>
      <c r="Z343" s="8"/>
      <c r="AA343" s="8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8"/>
      <c r="Y344" s="8"/>
      <c r="Z344" s="8"/>
      <c r="AA344" s="8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8"/>
      <c r="Y345" s="8"/>
      <c r="Z345" s="8"/>
      <c r="AA345" s="8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8"/>
      <c r="Y346" s="8"/>
      <c r="Z346" s="8"/>
      <c r="AA346" s="8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8"/>
      <c r="Y347" s="8"/>
      <c r="Z347" s="8"/>
      <c r="AA347" s="8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8"/>
      <c r="Y348" s="8"/>
      <c r="Z348" s="8"/>
      <c r="AA348" s="8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8"/>
      <c r="Y349" s="8"/>
      <c r="Z349" s="8"/>
      <c r="AA349" s="8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8"/>
      <c r="Y350" s="8"/>
      <c r="Z350" s="8"/>
      <c r="AA350" s="8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8"/>
      <c r="Y351" s="8"/>
      <c r="Z351" s="8"/>
      <c r="AA351" s="8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8"/>
      <c r="Y352" s="8"/>
      <c r="Z352" s="8"/>
      <c r="AA352" s="8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8"/>
      <c r="Y353" s="8"/>
      <c r="Z353" s="8"/>
      <c r="AA353" s="8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8"/>
      <c r="Y354" s="8"/>
      <c r="Z354" s="8"/>
      <c r="AA354" s="8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8"/>
      <c r="Y355" s="8"/>
      <c r="Z355" s="8"/>
      <c r="AA355" s="8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8"/>
      <c r="Y356" s="8"/>
      <c r="Z356" s="8"/>
      <c r="AA356" s="8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8"/>
      <c r="Y357" s="8"/>
      <c r="Z357" s="8"/>
      <c r="AA357" s="8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8"/>
      <c r="Y358" s="8"/>
      <c r="Z358" s="8"/>
      <c r="AA358" s="8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8"/>
      <c r="Y359" s="8"/>
      <c r="Z359" s="8"/>
      <c r="AA359" s="8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8"/>
      <c r="Y360" s="8"/>
      <c r="Z360" s="8"/>
      <c r="AA360" s="8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8"/>
      <c r="Y361" s="8"/>
      <c r="Z361" s="8"/>
      <c r="AA361" s="8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8"/>
      <c r="Y362" s="8"/>
      <c r="Z362" s="8"/>
      <c r="AA362" s="8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8"/>
      <c r="Y363" s="8"/>
      <c r="Z363" s="8"/>
      <c r="AA363" s="8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8"/>
      <c r="Y364" s="8"/>
      <c r="Z364" s="8"/>
      <c r="AA364" s="8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8"/>
      <c r="Y365" s="8"/>
      <c r="Z365" s="8"/>
      <c r="AA365" s="8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8"/>
      <c r="Y366" s="8"/>
      <c r="Z366" s="8"/>
      <c r="AA366" s="8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8"/>
      <c r="Y367" s="8"/>
      <c r="Z367" s="8"/>
      <c r="AA367" s="8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8"/>
      <c r="Y368" s="8"/>
      <c r="Z368" s="8"/>
      <c r="AA368" s="8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8"/>
      <c r="Y369" s="8"/>
      <c r="Z369" s="8"/>
      <c r="AA369" s="8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4"/>
      <c r="S370" s="1"/>
      <c r="T370" s="1"/>
      <c r="U370" s="1"/>
      <c r="V370" s="1"/>
      <c r="W370" s="1"/>
      <c r="X370" s="8"/>
      <c r="Y370" s="8"/>
      <c r="Z370" s="8"/>
      <c r="AA370" s="8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4"/>
      <c r="S371" s="1"/>
      <c r="T371" s="1"/>
      <c r="U371" s="1"/>
      <c r="V371" s="1"/>
      <c r="W371" s="1"/>
      <c r="X371" s="8"/>
      <c r="Y371" s="8"/>
      <c r="Z371" s="8"/>
      <c r="AA371" s="8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4"/>
      <c r="S372" s="1"/>
      <c r="T372" s="1"/>
      <c r="U372" s="1"/>
      <c r="V372" s="1"/>
      <c r="W372" s="1"/>
      <c r="X372" s="8"/>
      <c r="Y372" s="8"/>
      <c r="Z372" s="8"/>
      <c r="AA372" s="8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4"/>
      <c r="S373" s="1"/>
      <c r="T373" s="1"/>
      <c r="U373" s="1"/>
      <c r="V373" s="1"/>
      <c r="W373" s="1"/>
      <c r="X373" s="8"/>
      <c r="Y373" s="8"/>
      <c r="Z373" s="8"/>
      <c r="AA373" s="8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4"/>
      <c r="S374" s="1"/>
      <c r="T374" s="1"/>
      <c r="U374" s="1"/>
      <c r="V374" s="1"/>
      <c r="W374" s="1"/>
      <c r="X374" s="8"/>
      <c r="Y374" s="8"/>
      <c r="Z374" s="8"/>
      <c r="AA374" s="8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4"/>
      <c r="S375" s="1"/>
      <c r="T375" s="1"/>
      <c r="U375" s="1"/>
      <c r="V375" s="1"/>
      <c r="W375" s="1"/>
      <c r="X375" s="8"/>
      <c r="Y375" s="8"/>
      <c r="Z375" s="8"/>
      <c r="AA375" s="8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4"/>
      <c r="S376" s="1"/>
      <c r="T376" s="1"/>
      <c r="U376" s="1"/>
      <c r="V376" s="1"/>
      <c r="W376" s="1"/>
      <c r="X376" s="8"/>
      <c r="Y376" s="8"/>
      <c r="Z376" s="8"/>
      <c r="AA376" s="8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4"/>
      <c r="S377" s="1"/>
      <c r="T377" s="1"/>
      <c r="U377" s="1"/>
      <c r="V377" s="1"/>
      <c r="W377" s="1"/>
      <c r="X377" s="8"/>
      <c r="Y377" s="8"/>
      <c r="Z377" s="8"/>
      <c r="AA377" s="8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4"/>
      <c r="S378" s="1"/>
      <c r="T378" s="1"/>
      <c r="U378" s="1"/>
      <c r="V378" s="1"/>
      <c r="W378" s="1"/>
      <c r="X378" s="8"/>
      <c r="Y378" s="8"/>
      <c r="Z378" s="8"/>
      <c r="AA378" s="8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4"/>
      <c r="S379" s="1"/>
      <c r="T379" s="1"/>
      <c r="U379" s="1"/>
      <c r="V379" s="1"/>
      <c r="W379" s="1"/>
      <c r="X379" s="8"/>
      <c r="Y379" s="8"/>
      <c r="Z379" s="8"/>
      <c r="AA379" s="8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4"/>
      <c r="S380" s="1"/>
      <c r="T380" s="1"/>
      <c r="U380" s="1"/>
      <c r="V380" s="1"/>
      <c r="W380" s="1"/>
      <c r="X380" s="8"/>
      <c r="Y380" s="8"/>
      <c r="Z380" s="8"/>
      <c r="AA380" s="8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4"/>
      <c r="S381" s="1"/>
      <c r="T381" s="1"/>
      <c r="U381" s="1"/>
      <c r="V381" s="1"/>
      <c r="W381" s="1"/>
      <c r="X381" s="8"/>
      <c r="Y381" s="8"/>
      <c r="Z381" s="8"/>
      <c r="AA381" s="8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4"/>
      <c r="S382" s="1"/>
      <c r="T382" s="1"/>
      <c r="U382" s="1"/>
      <c r="V382" s="1"/>
      <c r="W382" s="1"/>
      <c r="X382" s="8"/>
      <c r="Y382" s="8"/>
      <c r="Z382" s="8"/>
      <c r="AA382" s="8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4"/>
      <c r="S383" s="1"/>
      <c r="T383" s="1"/>
      <c r="U383" s="1"/>
      <c r="V383" s="1"/>
      <c r="W383" s="1"/>
      <c r="X383" s="8"/>
      <c r="Y383" s="8"/>
      <c r="Z383" s="8"/>
      <c r="AA383" s="8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4"/>
      <c r="S384" s="1"/>
      <c r="T384" s="1"/>
      <c r="U384" s="1"/>
      <c r="V384" s="1"/>
      <c r="W384" s="1"/>
      <c r="X384" s="8"/>
      <c r="Y384" s="8"/>
      <c r="Z384" s="8"/>
      <c r="AA384" s="8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4"/>
      <c r="S385" s="1"/>
      <c r="T385" s="1"/>
      <c r="U385" s="1"/>
      <c r="V385" s="1"/>
      <c r="W385" s="1"/>
      <c r="X385" s="8"/>
      <c r="Y385" s="8"/>
      <c r="Z385" s="8"/>
      <c r="AA385" s="8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4"/>
      <c r="S386" s="1"/>
      <c r="T386" s="1"/>
      <c r="U386" s="1"/>
      <c r="V386" s="1"/>
      <c r="W386" s="1"/>
      <c r="X386" s="8"/>
      <c r="Y386" s="8"/>
      <c r="Z386" s="8"/>
      <c r="AA386" s="8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4"/>
      <c r="S387" s="1"/>
      <c r="T387" s="1"/>
      <c r="U387" s="1"/>
      <c r="V387" s="1"/>
      <c r="W387" s="1"/>
      <c r="X387" s="8"/>
      <c r="Y387" s="8"/>
      <c r="Z387" s="8"/>
      <c r="AA387" s="8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4"/>
      <c r="S388" s="1"/>
      <c r="T388" s="1"/>
      <c r="U388" s="1"/>
      <c r="V388" s="1"/>
      <c r="W388" s="1"/>
      <c r="X388" s="8"/>
      <c r="Y388" s="8"/>
      <c r="Z388" s="8"/>
      <c r="AA388" s="8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4"/>
      <c r="S389" s="1"/>
      <c r="T389" s="1"/>
      <c r="U389" s="1"/>
      <c r="V389" s="1"/>
      <c r="W389" s="1"/>
      <c r="X389" s="8"/>
      <c r="Y389" s="8"/>
      <c r="Z389" s="8"/>
      <c r="AA389" s="8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4"/>
      <c r="S390" s="1"/>
      <c r="T390" s="1"/>
      <c r="U390" s="1"/>
      <c r="V390" s="1"/>
      <c r="W390" s="1"/>
      <c r="X390" s="8"/>
      <c r="Y390" s="8"/>
      <c r="Z390" s="8"/>
      <c r="AA390" s="8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4"/>
      <c r="S391" s="1"/>
      <c r="T391" s="1"/>
      <c r="U391" s="1"/>
      <c r="V391" s="1"/>
      <c r="W391" s="1"/>
      <c r="X391" s="8"/>
      <c r="Y391" s="8"/>
      <c r="Z391" s="8"/>
      <c r="AA391" s="8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4"/>
      <c r="S392" s="1"/>
      <c r="T392" s="1"/>
      <c r="U392" s="1"/>
      <c r="V392" s="1"/>
      <c r="W392" s="1"/>
      <c r="X392" s="8"/>
      <c r="Y392" s="8"/>
      <c r="Z392" s="8"/>
      <c r="AA392" s="8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4"/>
      <c r="S393" s="1"/>
      <c r="T393" s="1"/>
      <c r="U393" s="1"/>
      <c r="V393" s="1"/>
      <c r="W393" s="1"/>
      <c r="X393" s="8"/>
      <c r="Y393" s="8"/>
      <c r="Z393" s="8"/>
      <c r="AA393" s="8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4"/>
      <c r="S394" s="1"/>
      <c r="T394" s="1"/>
      <c r="U394" s="1"/>
      <c r="V394" s="1"/>
      <c r="W394" s="1"/>
      <c r="X394" s="8"/>
      <c r="Y394" s="8"/>
      <c r="Z394" s="8"/>
      <c r="AA394" s="8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4"/>
      <c r="S395" s="1"/>
      <c r="T395" s="1"/>
      <c r="U395" s="1"/>
      <c r="V395" s="1"/>
      <c r="W395" s="1"/>
      <c r="X395" s="8"/>
      <c r="Y395" s="8"/>
      <c r="Z395" s="8"/>
      <c r="AA395" s="8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4"/>
      <c r="S396" s="1"/>
      <c r="T396" s="1"/>
      <c r="U396" s="1"/>
      <c r="V396" s="1"/>
      <c r="W396" s="1"/>
      <c r="X396" s="8"/>
      <c r="Y396" s="8"/>
      <c r="Z396" s="8"/>
      <c r="AA396" s="8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4"/>
      <c r="S397" s="1"/>
      <c r="T397" s="1"/>
      <c r="U397" s="1"/>
      <c r="V397" s="1"/>
      <c r="W397" s="1"/>
      <c r="X397" s="8"/>
      <c r="Y397" s="8"/>
      <c r="Z397" s="8"/>
      <c r="AA397" s="8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4"/>
      <c r="S398" s="1"/>
      <c r="T398" s="1"/>
      <c r="U398" s="1"/>
      <c r="V398" s="1"/>
      <c r="W398" s="1"/>
      <c r="X398" s="8"/>
      <c r="Y398" s="8"/>
      <c r="Z398" s="8"/>
      <c r="AA398" s="8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4"/>
      <c r="S399" s="1"/>
      <c r="T399" s="1"/>
      <c r="U399" s="1"/>
      <c r="V399" s="1"/>
      <c r="W399" s="1"/>
      <c r="X399" s="8"/>
      <c r="Y399" s="8"/>
      <c r="Z399" s="8"/>
      <c r="AA399" s="8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4"/>
      <c r="S400" s="1"/>
      <c r="T400" s="1"/>
      <c r="U400" s="1"/>
      <c r="V400" s="1"/>
      <c r="W400" s="1"/>
      <c r="X400" s="8"/>
      <c r="Y400" s="8"/>
      <c r="Z400" s="8"/>
      <c r="AA400" s="8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4"/>
      <c r="S401" s="1"/>
      <c r="T401" s="1"/>
      <c r="U401" s="1"/>
      <c r="V401" s="1"/>
      <c r="W401" s="1"/>
      <c r="X401" s="8"/>
      <c r="Y401" s="8"/>
      <c r="Z401" s="8"/>
      <c r="AA401" s="8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4"/>
      <c r="S402" s="1"/>
      <c r="T402" s="1"/>
      <c r="U402" s="1"/>
      <c r="V402" s="1"/>
      <c r="W402" s="1"/>
      <c r="X402" s="8"/>
      <c r="Y402" s="8"/>
      <c r="Z402" s="8"/>
      <c r="AA402" s="8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4"/>
      <c r="S403" s="1"/>
      <c r="T403" s="1"/>
      <c r="U403" s="1"/>
      <c r="V403" s="1"/>
      <c r="W403" s="1"/>
      <c r="X403" s="8"/>
      <c r="Y403" s="8"/>
      <c r="Z403" s="8"/>
      <c r="AA403" s="8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4"/>
      <c r="S404" s="1"/>
      <c r="T404" s="1"/>
      <c r="U404" s="1"/>
      <c r="V404" s="1"/>
      <c r="W404" s="1"/>
      <c r="X404" s="8"/>
      <c r="Y404" s="8"/>
      <c r="Z404" s="8"/>
      <c r="AA404" s="8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4"/>
      <c r="S405" s="1"/>
      <c r="T405" s="1"/>
      <c r="U405" s="1"/>
      <c r="V405" s="1"/>
      <c r="W405" s="1"/>
      <c r="X405" s="8"/>
      <c r="Y405" s="8"/>
      <c r="Z405" s="8"/>
      <c r="AA405" s="8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4"/>
      <c r="S406" s="1"/>
      <c r="T406" s="1"/>
      <c r="U406" s="1"/>
      <c r="V406" s="1"/>
      <c r="W406" s="1"/>
      <c r="X406" s="8"/>
      <c r="Y406" s="8"/>
      <c r="Z406" s="8"/>
      <c r="AA406" s="8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4"/>
      <c r="S407" s="1"/>
      <c r="T407" s="1"/>
      <c r="U407" s="1"/>
      <c r="V407" s="1"/>
      <c r="W407" s="1"/>
      <c r="X407" s="8"/>
      <c r="Y407" s="8"/>
      <c r="Z407" s="8"/>
      <c r="AA407" s="8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4"/>
      <c r="S408" s="1"/>
      <c r="T408" s="1"/>
      <c r="U408" s="1"/>
      <c r="V408" s="1"/>
      <c r="W408" s="1"/>
      <c r="X408" s="8"/>
      <c r="Y408" s="8"/>
      <c r="Z408" s="8"/>
      <c r="AA408" s="8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4"/>
      <c r="S409" s="1"/>
      <c r="T409" s="1"/>
      <c r="U409" s="1"/>
      <c r="V409" s="1"/>
      <c r="W409" s="1"/>
      <c r="X409" s="8"/>
      <c r="Y409" s="8"/>
      <c r="Z409" s="8"/>
      <c r="AA409" s="8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4"/>
      <c r="S410" s="1"/>
      <c r="T410" s="1"/>
      <c r="U410" s="1"/>
      <c r="V410" s="1"/>
      <c r="W410" s="1"/>
      <c r="X410" s="8"/>
      <c r="Y410" s="8"/>
      <c r="Z410" s="8"/>
      <c r="AA410" s="8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4"/>
      <c r="S411" s="1"/>
      <c r="T411" s="1"/>
      <c r="U411" s="1"/>
      <c r="V411" s="1"/>
      <c r="W411" s="1"/>
      <c r="X411" s="8"/>
      <c r="Y411" s="8"/>
      <c r="Z411" s="8"/>
      <c r="AA411" s="8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4"/>
      <c r="S412" s="1"/>
      <c r="T412" s="1"/>
      <c r="U412" s="1"/>
      <c r="V412" s="1"/>
      <c r="W412" s="1"/>
      <c r="X412" s="8"/>
      <c r="Y412" s="8"/>
      <c r="Z412" s="8"/>
      <c r="AA412" s="8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4"/>
      <c r="S413" s="1"/>
      <c r="T413" s="1"/>
      <c r="U413" s="1"/>
      <c r="V413" s="1"/>
      <c r="W413" s="1"/>
      <c r="X413" s="8"/>
      <c r="Y413" s="8"/>
      <c r="Z413" s="8"/>
      <c r="AA413" s="8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4"/>
      <c r="S414" s="1"/>
      <c r="T414" s="1"/>
      <c r="U414" s="1"/>
      <c r="V414" s="1"/>
      <c r="W414" s="1"/>
      <c r="X414" s="8"/>
      <c r="Y414" s="8"/>
      <c r="Z414" s="8"/>
      <c r="AA414" s="8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4"/>
      <c r="S415" s="1"/>
      <c r="T415" s="1"/>
      <c r="U415" s="1"/>
      <c r="V415" s="1"/>
      <c r="W415" s="1"/>
      <c r="X415" s="8"/>
      <c r="Y415" s="8"/>
      <c r="Z415" s="8"/>
      <c r="AA415" s="8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4"/>
      <c r="S416" s="1"/>
      <c r="T416" s="1"/>
      <c r="U416" s="1"/>
      <c r="V416" s="1"/>
      <c r="W416" s="1"/>
      <c r="X416" s="8"/>
      <c r="Y416" s="8"/>
      <c r="Z416" s="8"/>
      <c r="AA416" s="8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4"/>
      <c r="S417" s="1"/>
      <c r="T417" s="1"/>
      <c r="U417" s="1"/>
      <c r="V417" s="1"/>
      <c r="W417" s="1"/>
      <c r="X417" s="8"/>
      <c r="Y417" s="8"/>
      <c r="Z417" s="8"/>
      <c r="AA417" s="8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4"/>
      <c r="S418" s="1"/>
      <c r="T418" s="1"/>
      <c r="U418" s="1"/>
      <c r="V418" s="1"/>
      <c r="W418" s="1"/>
      <c r="X418" s="8"/>
      <c r="Y418" s="8"/>
      <c r="Z418" s="8"/>
      <c r="AA418" s="8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4"/>
      <c r="S419" s="1"/>
      <c r="T419" s="1"/>
      <c r="U419" s="1"/>
      <c r="V419" s="1"/>
      <c r="W419" s="1"/>
      <c r="X419" s="8"/>
      <c r="Y419" s="8"/>
      <c r="Z419" s="8"/>
      <c r="AA419" s="8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4"/>
      <c r="S420" s="1"/>
      <c r="T420" s="1"/>
      <c r="U420" s="1"/>
      <c r="V420" s="1"/>
      <c r="W420" s="1"/>
      <c r="X420" s="8"/>
      <c r="Y420" s="8"/>
      <c r="Z420" s="8"/>
      <c r="AA420" s="8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4"/>
      <c r="S421" s="1"/>
      <c r="T421" s="1"/>
      <c r="U421" s="1"/>
      <c r="V421" s="1"/>
      <c r="W421" s="1"/>
      <c r="X421" s="8"/>
      <c r="Y421" s="8"/>
      <c r="Z421" s="8"/>
      <c r="AA421" s="8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4"/>
      <c r="S422" s="1"/>
      <c r="T422" s="1"/>
      <c r="U422" s="1"/>
      <c r="V422" s="1"/>
      <c r="W422" s="1"/>
      <c r="X422" s="8"/>
      <c r="Y422" s="8"/>
      <c r="Z422" s="8"/>
      <c r="AA422" s="8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4"/>
      <c r="S423" s="1"/>
      <c r="T423" s="1"/>
      <c r="U423" s="1"/>
      <c r="V423" s="1"/>
      <c r="W423" s="1"/>
      <c r="X423" s="8"/>
      <c r="Y423" s="8"/>
      <c r="Z423" s="8"/>
      <c r="AA423" s="8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4"/>
      <c r="S424" s="1"/>
      <c r="T424" s="1"/>
      <c r="U424" s="1"/>
      <c r="V424" s="1"/>
      <c r="W424" s="1"/>
      <c r="X424" s="8"/>
      <c r="Y424" s="8"/>
      <c r="Z424" s="8"/>
      <c r="AA424" s="8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4"/>
      <c r="S425" s="1"/>
      <c r="T425" s="1"/>
      <c r="U425" s="1"/>
      <c r="V425" s="1"/>
      <c r="W425" s="1"/>
      <c r="X425" s="8"/>
      <c r="Y425" s="8"/>
      <c r="Z425" s="8"/>
      <c r="AA425" s="8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4"/>
      <c r="S426" s="1"/>
      <c r="T426" s="1"/>
      <c r="U426" s="1"/>
      <c r="V426" s="1"/>
      <c r="W426" s="1"/>
      <c r="X426" s="8"/>
      <c r="Y426" s="8"/>
      <c r="Z426" s="8"/>
      <c r="AA426" s="8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4"/>
      <c r="S427" s="1"/>
      <c r="T427" s="1"/>
      <c r="U427" s="1"/>
      <c r="V427" s="1"/>
      <c r="W427" s="1"/>
      <c r="X427" s="8"/>
      <c r="Y427" s="8"/>
      <c r="Z427" s="8"/>
      <c r="AA427" s="8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4"/>
      <c r="S428" s="1"/>
      <c r="T428" s="1"/>
      <c r="U428" s="1"/>
      <c r="V428" s="1"/>
      <c r="W428" s="1"/>
      <c r="X428" s="8"/>
      <c r="Y428" s="8"/>
      <c r="Z428" s="8"/>
      <c r="AA428" s="8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4"/>
      <c r="S429" s="1"/>
      <c r="T429" s="1"/>
      <c r="U429" s="1"/>
      <c r="V429" s="1"/>
      <c r="W429" s="1"/>
      <c r="X429" s="8"/>
      <c r="Y429" s="8"/>
      <c r="Z429" s="8"/>
      <c r="AA429" s="8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4"/>
      <c r="S430" s="1"/>
      <c r="T430" s="1"/>
      <c r="U430" s="1"/>
      <c r="V430" s="1"/>
      <c r="W430" s="1"/>
      <c r="X430" s="8"/>
      <c r="Y430" s="8"/>
      <c r="Z430" s="8"/>
      <c r="AA430" s="8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4"/>
      <c r="S431" s="1"/>
      <c r="T431" s="1"/>
      <c r="U431" s="1"/>
      <c r="V431" s="1"/>
      <c r="W431" s="1"/>
      <c r="X431" s="8"/>
      <c r="Y431" s="8"/>
      <c r="Z431" s="8"/>
      <c r="AA431" s="8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4"/>
      <c r="S432" s="1"/>
      <c r="T432" s="1"/>
      <c r="U432" s="1"/>
      <c r="V432" s="1"/>
      <c r="W432" s="1"/>
      <c r="X432" s="8"/>
      <c r="Y432" s="8"/>
      <c r="Z432" s="8"/>
      <c r="AA432" s="8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4"/>
      <c r="S433" s="1"/>
      <c r="T433" s="1"/>
      <c r="U433" s="1"/>
      <c r="V433" s="1"/>
      <c r="W433" s="1"/>
      <c r="X433" s="8"/>
      <c r="Y433" s="8"/>
      <c r="Z433" s="8"/>
      <c r="AA433" s="8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4"/>
      <c r="S434" s="1"/>
      <c r="T434" s="1"/>
      <c r="U434" s="1"/>
      <c r="V434" s="1"/>
      <c r="W434" s="1"/>
      <c r="X434" s="8"/>
      <c r="Y434" s="8"/>
      <c r="Z434" s="8"/>
      <c r="AA434" s="8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4"/>
      <c r="S435" s="1"/>
      <c r="T435" s="1"/>
      <c r="U435" s="1"/>
      <c r="V435" s="1"/>
      <c r="W435" s="1"/>
      <c r="X435" s="8"/>
      <c r="Y435" s="8"/>
      <c r="Z435" s="8"/>
      <c r="AA435" s="8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4"/>
      <c r="S436" s="1"/>
      <c r="T436" s="1"/>
      <c r="U436" s="1"/>
      <c r="V436" s="1"/>
      <c r="W436" s="1"/>
      <c r="X436" s="8"/>
      <c r="Y436" s="8"/>
      <c r="Z436" s="8"/>
      <c r="AA436" s="8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4"/>
      <c r="S437" s="1"/>
      <c r="T437" s="1"/>
      <c r="U437" s="1"/>
      <c r="V437" s="1"/>
      <c r="W437" s="1"/>
      <c r="X437" s="8"/>
      <c r="Y437" s="8"/>
      <c r="Z437" s="8"/>
      <c r="AA437" s="8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4"/>
      <c r="S438" s="1"/>
      <c r="T438" s="1"/>
      <c r="U438" s="1"/>
      <c r="V438" s="1"/>
      <c r="W438" s="1"/>
      <c r="X438" s="8"/>
      <c r="Y438" s="8"/>
      <c r="Z438" s="8"/>
      <c r="AA438" s="8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4"/>
      <c r="S439" s="1"/>
      <c r="T439" s="1"/>
      <c r="U439" s="1"/>
      <c r="V439" s="1"/>
      <c r="W439" s="1"/>
      <c r="X439" s="8"/>
      <c r="Y439" s="8"/>
      <c r="Z439" s="8"/>
      <c r="AA439" s="8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4"/>
      <c r="S440" s="1"/>
      <c r="T440" s="1"/>
      <c r="U440" s="1"/>
      <c r="V440" s="1"/>
      <c r="W440" s="1"/>
      <c r="X440" s="8"/>
      <c r="Y440" s="8"/>
      <c r="Z440" s="8"/>
      <c r="AA440" s="8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4"/>
      <c r="S441" s="1"/>
      <c r="T441" s="1"/>
      <c r="U441" s="1"/>
      <c r="V441" s="1"/>
      <c r="W441" s="1"/>
      <c r="X441" s="8"/>
      <c r="Y441" s="8"/>
      <c r="Z441" s="8"/>
      <c r="AA441" s="8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4"/>
      <c r="S442" s="1"/>
      <c r="T442" s="1"/>
      <c r="U442" s="1"/>
      <c r="V442" s="1"/>
      <c r="W442" s="1"/>
      <c r="X442" s="8"/>
      <c r="Y442" s="8"/>
      <c r="Z442" s="8"/>
      <c r="AA442" s="8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4"/>
      <c r="S443" s="1"/>
      <c r="T443" s="1"/>
      <c r="U443" s="1"/>
      <c r="V443" s="1"/>
      <c r="W443" s="1"/>
      <c r="X443" s="8"/>
      <c r="Y443" s="8"/>
      <c r="Z443" s="8"/>
      <c r="AA443" s="8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4"/>
      <c r="S444" s="1"/>
      <c r="T444" s="1"/>
      <c r="U444" s="1"/>
      <c r="V444" s="1"/>
      <c r="W444" s="1"/>
      <c r="X444" s="8"/>
      <c r="Y444" s="8"/>
      <c r="Z444" s="8"/>
      <c r="AA444" s="8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4"/>
      <c r="S445" s="1"/>
      <c r="T445" s="1"/>
      <c r="U445" s="1"/>
      <c r="V445" s="1"/>
      <c r="W445" s="1"/>
      <c r="X445" s="8"/>
      <c r="Y445" s="8"/>
      <c r="Z445" s="8"/>
      <c r="AA445" s="8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4"/>
      <c r="S446" s="1"/>
      <c r="T446" s="1"/>
      <c r="U446" s="1"/>
      <c r="V446" s="1"/>
      <c r="W446" s="1"/>
      <c r="X446" s="8"/>
      <c r="Y446" s="8"/>
      <c r="Z446" s="8"/>
      <c r="AA446" s="8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4"/>
      <c r="S447" s="1"/>
      <c r="T447" s="1"/>
      <c r="U447" s="1"/>
      <c r="V447" s="1"/>
      <c r="W447" s="1"/>
      <c r="X447" s="8"/>
      <c r="Y447" s="8"/>
      <c r="Z447" s="8"/>
      <c r="AA447" s="8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4"/>
      <c r="S448" s="1"/>
      <c r="T448" s="1"/>
      <c r="U448" s="1"/>
      <c r="V448" s="1"/>
      <c r="W448" s="1"/>
      <c r="X448" s="8"/>
      <c r="Y448" s="8"/>
      <c r="Z448" s="8"/>
      <c r="AA448" s="8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4"/>
      <c r="S449" s="1"/>
      <c r="T449" s="1"/>
      <c r="U449" s="1"/>
      <c r="V449" s="1"/>
      <c r="W449" s="1"/>
      <c r="X449" s="8"/>
      <c r="Y449" s="8"/>
      <c r="Z449" s="8"/>
      <c r="AA449" s="8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4"/>
      <c r="S450" s="1"/>
      <c r="T450" s="1"/>
      <c r="U450" s="1"/>
      <c r="V450" s="1"/>
      <c r="W450" s="1"/>
      <c r="X450" s="8"/>
      <c r="Y450" s="8"/>
      <c r="Z450" s="8"/>
      <c r="AA450" s="8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4"/>
      <c r="S451" s="1"/>
      <c r="T451" s="1"/>
      <c r="U451" s="1"/>
      <c r="V451" s="1"/>
      <c r="W451" s="1"/>
      <c r="X451" s="8"/>
      <c r="Y451" s="8"/>
      <c r="Z451" s="8"/>
      <c r="AA451" s="8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4"/>
      <c r="S452" s="1"/>
      <c r="T452" s="1"/>
      <c r="U452" s="1"/>
      <c r="V452" s="1"/>
      <c r="W452" s="1"/>
      <c r="X452" s="8"/>
      <c r="Y452" s="8"/>
      <c r="Z452" s="8"/>
      <c r="AA452" s="8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4"/>
      <c r="S453" s="1"/>
      <c r="T453" s="1"/>
      <c r="U453" s="1"/>
      <c r="V453" s="1"/>
      <c r="W453" s="1"/>
      <c r="X453" s="8"/>
      <c r="Y453" s="8"/>
      <c r="Z453" s="8"/>
      <c r="AA453" s="8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4"/>
      <c r="S454" s="1"/>
      <c r="T454" s="1"/>
      <c r="U454" s="1"/>
      <c r="V454" s="1"/>
      <c r="W454" s="1"/>
      <c r="X454" s="8"/>
      <c r="Y454" s="8"/>
      <c r="Z454" s="8"/>
      <c r="AA454" s="8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4"/>
      <c r="S455" s="1"/>
      <c r="T455" s="1"/>
      <c r="U455" s="1"/>
      <c r="V455" s="1"/>
      <c r="W455" s="1"/>
      <c r="X455" s="8"/>
      <c r="Y455" s="8"/>
      <c r="Z455" s="8"/>
      <c r="AA455" s="8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4"/>
      <c r="S456" s="1"/>
      <c r="T456" s="1"/>
      <c r="U456" s="1"/>
      <c r="V456" s="1"/>
      <c r="W456" s="1"/>
      <c r="X456" s="8"/>
      <c r="Y456" s="8"/>
      <c r="Z456" s="8"/>
      <c r="AA456" s="8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4"/>
      <c r="S457" s="1"/>
      <c r="T457" s="1"/>
      <c r="U457" s="1"/>
      <c r="V457" s="1"/>
      <c r="W457" s="1"/>
      <c r="X457" s="8"/>
      <c r="Y457" s="8"/>
      <c r="Z457" s="8"/>
      <c r="AA457" s="8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4"/>
      <c r="S458" s="1"/>
      <c r="T458" s="1"/>
      <c r="U458" s="1"/>
      <c r="V458" s="1"/>
      <c r="W458" s="1"/>
      <c r="X458" s="8"/>
      <c r="Y458" s="8"/>
      <c r="Z458" s="8"/>
      <c r="AA458" s="8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4"/>
      <c r="S459" s="1"/>
      <c r="T459" s="1"/>
      <c r="U459" s="1"/>
      <c r="V459" s="1"/>
      <c r="W459" s="1"/>
      <c r="X459" s="8"/>
      <c r="Y459" s="8"/>
      <c r="Z459" s="8"/>
      <c r="AA459" s="8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4"/>
      <c r="S460" s="1"/>
      <c r="T460" s="1"/>
      <c r="U460" s="1"/>
      <c r="V460" s="1"/>
      <c r="W460" s="1"/>
      <c r="X460" s="8"/>
      <c r="Y460" s="8"/>
      <c r="Z460" s="8"/>
      <c r="AA460" s="8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4"/>
      <c r="S461" s="1"/>
      <c r="T461" s="1"/>
      <c r="U461" s="1"/>
      <c r="V461" s="1"/>
      <c r="W461" s="1"/>
      <c r="X461" s="8"/>
      <c r="Y461" s="8"/>
      <c r="Z461" s="8"/>
      <c r="AA461" s="8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4"/>
      <c r="S462" s="1"/>
      <c r="T462" s="1"/>
      <c r="U462" s="1"/>
      <c r="V462" s="1"/>
      <c r="W462" s="1"/>
      <c r="X462" s="8"/>
      <c r="Y462" s="8"/>
      <c r="Z462" s="8"/>
      <c r="AA462" s="8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4"/>
      <c r="S463" s="1"/>
      <c r="T463" s="1"/>
      <c r="U463" s="1"/>
      <c r="V463" s="1"/>
      <c r="W463" s="1"/>
      <c r="X463" s="8"/>
      <c r="Y463" s="8"/>
      <c r="Z463" s="8"/>
      <c r="AA463" s="8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4"/>
      <c r="S464" s="1"/>
      <c r="T464" s="1"/>
      <c r="U464" s="1"/>
      <c r="V464" s="1"/>
      <c r="W464" s="1"/>
      <c r="X464" s="8"/>
      <c r="Y464" s="8"/>
      <c r="Z464" s="8"/>
      <c r="AA464" s="8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4"/>
      <c r="S465" s="1"/>
      <c r="T465" s="1"/>
      <c r="U465" s="1"/>
      <c r="V465" s="1"/>
      <c r="W465" s="1"/>
      <c r="X465" s="8"/>
      <c r="Y465" s="8"/>
      <c r="Z465" s="8"/>
      <c r="AA465" s="8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4"/>
      <c r="S466" s="1"/>
      <c r="T466" s="1"/>
      <c r="U466" s="1"/>
      <c r="V466" s="1"/>
      <c r="W466" s="1"/>
      <c r="X466" s="8"/>
      <c r="Y466" s="8"/>
      <c r="Z466" s="8"/>
      <c r="AA466" s="8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4"/>
      <c r="S467" s="1"/>
      <c r="T467" s="1"/>
      <c r="U467" s="1"/>
      <c r="V467" s="1"/>
      <c r="W467" s="1"/>
      <c r="X467" s="8"/>
      <c r="Y467" s="8"/>
      <c r="Z467" s="8"/>
      <c r="AA467" s="8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4"/>
      <c r="S468" s="1"/>
      <c r="T468" s="1"/>
      <c r="U468" s="1"/>
      <c r="V468" s="1"/>
      <c r="W468" s="1"/>
      <c r="X468" s="8"/>
      <c r="Y468" s="8"/>
      <c r="Z468" s="8"/>
      <c r="AA468" s="8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4"/>
      <c r="S469" s="1"/>
      <c r="T469" s="1"/>
      <c r="U469" s="1"/>
      <c r="V469" s="1"/>
      <c r="W469" s="1"/>
      <c r="X469" s="8"/>
      <c r="Y469" s="8"/>
      <c r="Z469" s="8"/>
      <c r="AA469" s="8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4"/>
      <c r="S470" s="1"/>
      <c r="T470" s="1"/>
      <c r="U470" s="1"/>
      <c r="V470" s="1"/>
      <c r="W470" s="1"/>
      <c r="X470" s="8"/>
      <c r="Y470" s="8"/>
      <c r="Z470" s="8"/>
      <c r="AA470" s="8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4"/>
      <c r="S471" s="1"/>
      <c r="T471" s="1"/>
      <c r="U471" s="1"/>
      <c r="V471" s="1"/>
      <c r="W471" s="1"/>
      <c r="X471" s="8"/>
      <c r="Y471" s="8"/>
      <c r="Z471" s="8"/>
      <c r="AA471" s="8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4"/>
      <c r="S472" s="1"/>
      <c r="T472" s="1"/>
      <c r="U472" s="1"/>
      <c r="V472" s="1"/>
      <c r="W472" s="1"/>
      <c r="X472" s="8"/>
      <c r="Y472" s="8"/>
      <c r="Z472" s="8"/>
      <c r="AA472" s="8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4"/>
      <c r="S473" s="1"/>
      <c r="T473" s="1"/>
      <c r="U473" s="1"/>
      <c r="V473" s="1"/>
      <c r="W473" s="1"/>
      <c r="X473" s="8"/>
      <c r="Y473" s="8"/>
      <c r="Z473" s="8"/>
      <c r="AA473" s="8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4"/>
      <c r="S474" s="1"/>
      <c r="T474" s="1"/>
      <c r="U474" s="1"/>
      <c r="V474" s="1"/>
      <c r="W474" s="1"/>
      <c r="X474" s="8"/>
      <c r="Y474" s="8"/>
      <c r="Z474" s="8"/>
      <c r="AA474" s="8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4"/>
      <c r="S475" s="1"/>
      <c r="T475" s="1"/>
      <c r="U475" s="1"/>
      <c r="V475" s="1"/>
      <c r="W475" s="1"/>
      <c r="X475" s="8"/>
      <c r="Y475" s="8"/>
      <c r="Z475" s="8"/>
      <c r="AA475" s="8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4"/>
      <c r="S476" s="1"/>
      <c r="T476" s="1"/>
      <c r="U476" s="1"/>
      <c r="V476" s="1"/>
      <c r="W476" s="1"/>
      <c r="X476" s="8"/>
      <c r="Y476" s="8"/>
      <c r="Z476" s="8"/>
      <c r="AA476" s="8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4"/>
      <c r="S477" s="1"/>
      <c r="T477" s="1"/>
      <c r="U477" s="1"/>
      <c r="V477" s="1"/>
      <c r="W477" s="1"/>
      <c r="X477" s="8"/>
      <c r="Y477" s="8"/>
      <c r="Z477" s="8"/>
      <c r="AA477" s="8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4"/>
      <c r="S478" s="1"/>
      <c r="T478" s="1"/>
      <c r="U478" s="1"/>
      <c r="V478" s="1"/>
      <c r="W478" s="1"/>
      <c r="X478" s="8"/>
      <c r="Y478" s="8"/>
      <c r="Z478" s="8"/>
      <c r="AA478" s="8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4"/>
      <c r="S479" s="1"/>
      <c r="T479" s="1"/>
      <c r="U479" s="1"/>
      <c r="V479" s="1"/>
      <c r="W479" s="1"/>
      <c r="X479" s="8"/>
      <c r="Y479" s="8"/>
      <c r="Z479" s="8"/>
      <c r="AA479" s="8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4"/>
      <c r="S480" s="1"/>
      <c r="T480" s="1"/>
      <c r="U480" s="1"/>
      <c r="V480" s="1"/>
      <c r="W480" s="1"/>
      <c r="X480" s="8"/>
      <c r="Y480" s="8"/>
      <c r="Z480" s="8"/>
      <c r="AA480" s="8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4"/>
      <c r="S481" s="1"/>
      <c r="T481" s="1"/>
      <c r="U481" s="1"/>
      <c r="V481" s="1"/>
      <c r="W481" s="1"/>
      <c r="X481" s="8"/>
      <c r="Y481" s="8"/>
      <c r="Z481" s="8"/>
      <c r="AA481" s="8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4"/>
      <c r="S482" s="1"/>
      <c r="T482" s="1"/>
      <c r="U482" s="1"/>
      <c r="V482" s="1"/>
      <c r="W482" s="1"/>
      <c r="X482" s="8"/>
      <c r="Y482" s="8"/>
      <c r="Z482" s="8"/>
      <c r="AA482" s="8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4"/>
      <c r="S483" s="1"/>
      <c r="T483" s="1"/>
      <c r="U483" s="1"/>
      <c r="V483" s="1"/>
      <c r="W483" s="1"/>
      <c r="X483" s="8"/>
      <c r="Y483" s="8"/>
      <c r="Z483" s="8"/>
      <c r="AA483" s="8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4"/>
      <c r="S484" s="1"/>
      <c r="T484" s="1"/>
      <c r="U484" s="1"/>
      <c r="V484" s="1"/>
      <c r="W484" s="1"/>
      <c r="X484" s="8"/>
      <c r="Y484" s="8"/>
      <c r="Z484" s="8"/>
      <c r="AA484" s="8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4"/>
      <c r="S485" s="1"/>
      <c r="T485" s="1"/>
      <c r="U485" s="1"/>
      <c r="V485" s="1"/>
      <c r="W485" s="1"/>
      <c r="X485" s="8"/>
      <c r="Y485" s="8"/>
      <c r="Z485" s="8"/>
      <c r="AA485" s="8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4"/>
      <c r="S486" s="1"/>
      <c r="T486" s="1"/>
      <c r="U486" s="1"/>
      <c r="V486" s="1"/>
      <c r="W486" s="1"/>
      <c r="X486" s="8"/>
      <c r="Y486" s="8"/>
      <c r="Z486" s="8"/>
      <c r="AA486" s="8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4"/>
      <c r="S487" s="1"/>
      <c r="T487" s="1"/>
      <c r="U487" s="1"/>
      <c r="V487" s="1"/>
      <c r="W487" s="1"/>
      <c r="X487" s="8"/>
      <c r="Y487" s="8"/>
      <c r="Z487" s="8"/>
      <c r="AA487" s="8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4"/>
      <c r="S488" s="1"/>
      <c r="T488" s="1"/>
      <c r="U488" s="1"/>
      <c r="V488" s="1"/>
      <c r="W488" s="1"/>
      <c r="X488" s="8"/>
      <c r="Y488" s="8"/>
      <c r="Z488" s="8"/>
      <c r="AA488" s="8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4"/>
      <c r="S489" s="1"/>
      <c r="T489" s="1"/>
      <c r="U489" s="1"/>
      <c r="V489" s="1"/>
      <c r="W489" s="1"/>
      <c r="X489" s="8"/>
      <c r="Y489" s="8"/>
      <c r="Z489" s="8"/>
      <c r="AA489" s="8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4"/>
      <c r="S490" s="1"/>
      <c r="T490" s="1"/>
      <c r="U490" s="1"/>
      <c r="V490" s="1"/>
      <c r="W490" s="1"/>
      <c r="X490" s="8"/>
      <c r="Y490" s="8"/>
      <c r="Z490" s="8"/>
      <c r="AA490" s="8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4"/>
      <c r="S491" s="1"/>
      <c r="T491" s="1"/>
      <c r="U491" s="1"/>
      <c r="V491" s="1"/>
      <c r="W491" s="1"/>
      <c r="X491" s="8"/>
      <c r="Y491" s="8"/>
      <c r="Z491" s="8"/>
      <c r="AA491" s="8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4"/>
      <c r="S492" s="1"/>
      <c r="T492" s="1"/>
      <c r="U492" s="1"/>
      <c r="V492" s="1"/>
      <c r="W492" s="1"/>
      <c r="X492" s="8"/>
      <c r="Y492" s="8"/>
      <c r="Z492" s="8"/>
      <c r="AA492" s="8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4"/>
      <c r="S493" s="1"/>
      <c r="T493" s="1"/>
      <c r="U493" s="1"/>
      <c r="V493" s="1"/>
      <c r="W493" s="1"/>
      <c r="X493" s="8"/>
      <c r="Y493" s="8"/>
      <c r="Z493" s="8"/>
      <c r="AA493" s="8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4"/>
      <c r="S494" s="1"/>
      <c r="T494" s="1"/>
      <c r="U494" s="1"/>
      <c r="V494" s="1"/>
      <c r="W494" s="1"/>
      <c r="X494" s="8"/>
      <c r="Y494" s="8"/>
      <c r="Z494" s="8"/>
      <c r="AA494" s="8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4"/>
      <c r="S495" s="1"/>
      <c r="T495" s="1"/>
      <c r="U495" s="1"/>
      <c r="V495" s="1"/>
      <c r="W495" s="1"/>
      <c r="X495" s="8"/>
      <c r="Y495" s="8"/>
      <c r="Z495" s="8"/>
      <c r="AA495" s="8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4"/>
      <c r="S496" s="1"/>
      <c r="T496" s="1"/>
      <c r="U496" s="1"/>
      <c r="V496" s="1"/>
      <c r="W496" s="1"/>
      <c r="X496" s="8"/>
      <c r="Y496" s="8"/>
      <c r="Z496" s="8"/>
      <c r="AA496" s="8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4"/>
      <c r="S497" s="1"/>
      <c r="T497" s="1"/>
      <c r="U497" s="1"/>
      <c r="V497" s="1"/>
      <c r="W497" s="1"/>
      <c r="X497" s="8"/>
      <c r="Y497" s="8"/>
      <c r="Z497" s="8"/>
      <c r="AA497" s="8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4"/>
      <c r="S498" s="1"/>
      <c r="T498" s="1"/>
      <c r="U498" s="1"/>
      <c r="V498" s="1"/>
      <c r="W498" s="1"/>
      <c r="X498" s="8"/>
      <c r="Y498" s="8"/>
      <c r="Z498" s="8"/>
      <c r="AA498" s="8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4"/>
      <c r="S499" s="1"/>
      <c r="T499" s="1"/>
      <c r="U499" s="1"/>
      <c r="V499" s="1"/>
      <c r="W499" s="1"/>
      <c r="X499" s="8"/>
      <c r="Y499" s="8"/>
      <c r="Z499" s="8"/>
      <c r="AA499" s="8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4"/>
      <c r="S500" s="1"/>
      <c r="T500" s="1"/>
      <c r="U500" s="1"/>
      <c r="V500" s="1"/>
      <c r="W500" s="1"/>
      <c r="X500" s="8"/>
      <c r="Y500" s="8"/>
      <c r="Z500" s="8"/>
      <c r="AA500" s="8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4"/>
      <c r="S501" s="1"/>
      <c r="T501" s="1"/>
      <c r="U501" s="1"/>
      <c r="V501" s="1"/>
      <c r="W501" s="1"/>
      <c r="X501" s="8"/>
      <c r="Y501" s="8"/>
      <c r="Z501" s="8"/>
      <c r="AA501" s="8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4"/>
      <c r="S502" s="1"/>
      <c r="T502" s="1"/>
      <c r="U502" s="1"/>
      <c r="V502" s="1"/>
      <c r="W502" s="1"/>
      <c r="X502" s="8"/>
      <c r="Y502" s="8"/>
      <c r="Z502" s="8"/>
      <c r="AA502" s="8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4"/>
      <c r="S503" s="1"/>
      <c r="T503" s="1"/>
      <c r="U503" s="1"/>
      <c r="V503" s="1"/>
      <c r="W503" s="1"/>
      <c r="X503" s="8"/>
      <c r="Y503" s="8"/>
      <c r="Z503" s="8"/>
      <c r="AA503" s="8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4"/>
      <c r="S504" s="1"/>
      <c r="T504" s="1"/>
      <c r="U504" s="1"/>
      <c r="V504" s="1"/>
      <c r="W504" s="1"/>
      <c r="X504" s="8"/>
      <c r="Y504" s="8"/>
      <c r="Z504" s="8"/>
      <c r="AA504" s="8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4"/>
      <c r="S505" s="1"/>
      <c r="T505" s="1"/>
      <c r="U505" s="1"/>
      <c r="V505" s="1"/>
      <c r="W505" s="1"/>
      <c r="X505" s="8"/>
      <c r="Y505" s="8"/>
      <c r="Z505" s="8"/>
      <c r="AA505" s="8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4"/>
      <c r="S506" s="1"/>
      <c r="T506" s="1"/>
      <c r="U506" s="1"/>
      <c r="V506" s="1"/>
      <c r="W506" s="1"/>
      <c r="X506" s="8"/>
      <c r="Y506" s="8"/>
      <c r="Z506" s="8"/>
      <c r="AA506" s="8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4"/>
      <c r="S507" s="1"/>
      <c r="T507" s="1"/>
      <c r="U507" s="1"/>
      <c r="V507" s="1"/>
      <c r="W507" s="1"/>
      <c r="X507" s="8"/>
      <c r="Y507" s="8"/>
      <c r="Z507" s="8"/>
      <c r="AA507" s="8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4"/>
      <c r="S508" s="1"/>
      <c r="T508" s="1"/>
      <c r="U508" s="1"/>
      <c r="V508" s="1"/>
      <c r="W508" s="1"/>
      <c r="X508" s="8"/>
      <c r="Y508" s="8"/>
      <c r="Z508" s="8"/>
      <c r="AA508" s="8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4"/>
      <c r="S509" s="1"/>
      <c r="T509" s="1"/>
      <c r="U509" s="1"/>
      <c r="V509" s="1"/>
      <c r="W509" s="1"/>
      <c r="X509" s="8"/>
      <c r="Y509" s="8"/>
      <c r="Z509" s="8"/>
      <c r="AA509" s="8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4"/>
      <c r="S510" s="1"/>
      <c r="T510" s="1"/>
      <c r="U510" s="1"/>
      <c r="V510" s="1"/>
      <c r="W510" s="1"/>
      <c r="X510" s="8"/>
      <c r="Y510" s="8"/>
      <c r="Z510" s="8"/>
      <c r="AA510" s="8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4"/>
      <c r="S511" s="1"/>
      <c r="T511" s="1"/>
      <c r="U511" s="1"/>
      <c r="V511" s="1"/>
      <c r="W511" s="1"/>
      <c r="X511" s="8"/>
      <c r="Y511" s="8"/>
      <c r="Z511" s="8"/>
      <c r="AA511" s="8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4"/>
      <c r="S512" s="1"/>
      <c r="T512" s="1"/>
      <c r="U512" s="1"/>
      <c r="V512" s="1"/>
      <c r="W512" s="1"/>
      <c r="X512" s="8"/>
      <c r="Y512" s="8"/>
      <c r="Z512" s="8"/>
      <c r="AA512" s="8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4"/>
      <c r="S513" s="1"/>
      <c r="T513" s="1"/>
      <c r="U513" s="1"/>
      <c r="V513" s="1"/>
      <c r="W513" s="1"/>
      <c r="X513" s="8"/>
      <c r="Y513" s="8"/>
      <c r="Z513" s="8"/>
      <c r="AA513" s="8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4"/>
      <c r="S514" s="1"/>
      <c r="T514" s="1"/>
      <c r="U514" s="1"/>
      <c r="V514" s="1"/>
      <c r="W514" s="1"/>
      <c r="X514" s="8"/>
      <c r="Y514" s="8"/>
      <c r="Z514" s="8"/>
      <c r="AA514" s="8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4"/>
      <c r="S515" s="1"/>
      <c r="T515" s="1"/>
      <c r="U515" s="1"/>
      <c r="V515" s="1"/>
      <c r="W515" s="1"/>
      <c r="X515" s="8"/>
      <c r="Y515" s="8"/>
      <c r="Z515" s="8"/>
      <c r="AA515" s="8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4"/>
      <c r="S516" s="1"/>
      <c r="T516" s="1"/>
      <c r="U516" s="1"/>
      <c r="V516" s="1"/>
      <c r="W516" s="1"/>
      <c r="X516" s="8"/>
      <c r="Y516" s="8"/>
      <c r="Z516" s="8"/>
      <c r="AA516" s="8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4"/>
      <c r="S517" s="1"/>
      <c r="T517" s="1"/>
      <c r="U517" s="1"/>
      <c r="V517" s="1"/>
      <c r="W517" s="1"/>
      <c r="X517" s="8"/>
      <c r="Y517" s="8"/>
      <c r="Z517" s="8"/>
      <c r="AA517" s="8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4"/>
      <c r="S518" s="1"/>
      <c r="T518" s="1"/>
      <c r="U518" s="1"/>
      <c r="V518" s="1"/>
      <c r="W518" s="1"/>
      <c r="X518" s="8"/>
      <c r="Y518" s="8"/>
      <c r="Z518" s="8"/>
      <c r="AA518" s="8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4"/>
      <c r="S519" s="1"/>
      <c r="T519" s="1"/>
      <c r="U519" s="1"/>
      <c r="V519" s="1"/>
      <c r="W519" s="1"/>
      <c r="X519" s="8"/>
      <c r="Y519" s="8"/>
      <c r="Z519" s="8"/>
      <c r="AA519" s="8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4"/>
      <c r="S520" s="1"/>
      <c r="T520" s="1"/>
      <c r="U520" s="1"/>
      <c r="V520" s="1"/>
      <c r="W520" s="1"/>
      <c r="X520" s="8"/>
      <c r="Y520" s="8"/>
      <c r="Z520" s="8"/>
      <c r="AA520" s="8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4"/>
      <c r="S521" s="1"/>
      <c r="T521" s="1"/>
      <c r="U521" s="1"/>
      <c r="V521" s="1"/>
      <c r="W521" s="1"/>
      <c r="X521" s="8"/>
      <c r="Y521" s="8"/>
      <c r="Z521" s="8"/>
      <c r="AA521" s="8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4"/>
      <c r="S522" s="1"/>
      <c r="T522" s="1"/>
      <c r="U522" s="1"/>
      <c r="V522" s="1"/>
      <c r="W522" s="1"/>
      <c r="X522" s="8"/>
      <c r="Y522" s="8"/>
      <c r="Z522" s="8"/>
      <c r="AA522" s="8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4"/>
      <c r="S523" s="1"/>
      <c r="T523" s="1"/>
      <c r="U523" s="1"/>
      <c r="V523" s="1"/>
      <c r="W523" s="1"/>
      <c r="X523" s="8"/>
      <c r="Y523" s="8"/>
      <c r="Z523" s="8"/>
      <c r="AA523" s="8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4"/>
      <c r="S524" s="1"/>
      <c r="T524" s="1"/>
      <c r="U524" s="1"/>
      <c r="V524" s="1"/>
      <c r="W524" s="1"/>
      <c r="X524" s="8"/>
      <c r="Y524" s="8"/>
      <c r="Z524" s="8"/>
      <c r="AA524" s="8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4"/>
      <c r="S525" s="1"/>
      <c r="T525" s="1"/>
      <c r="U525" s="1"/>
      <c r="V525" s="1"/>
      <c r="W525" s="1"/>
      <c r="X525" s="8"/>
      <c r="Y525" s="8"/>
      <c r="Z525" s="8"/>
      <c r="AA525" s="8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4"/>
      <c r="S526" s="1"/>
      <c r="T526" s="1"/>
      <c r="U526" s="1"/>
      <c r="V526" s="1"/>
      <c r="W526" s="1"/>
      <c r="X526" s="8"/>
      <c r="Y526" s="8"/>
      <c r="Z526" s="8"/>
      <c r="AA526" s="8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4"/>
      <c r="S527" s="1"/>
      <c r="T527" s="1"/>
      <c r="U527" s="1"/>
      <c r="V527" s="1"/>
      <c r="W527" s="1"/>
      <c r="X527" s="8"/>
      <c r="Y527" s="8"/>
      <c r="Z527" s="8"/>
      <c r="AA527" s="8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4"/>
      <c r="S528" s="1"/>
      <c r="T528" s="1"/>
      <c r="U528" s="1"/>
      <c r="V528" s="1"/>
      <c r="W528" s="1"/>
      <c r="X528" s="8"/>
      <c r="Y528" s="8"/>
      <c r="Z528" s="8"/>
      <c r="AA528" s="8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4"/>
      <c r="S529" s="1"/>
      <c r="T529" s="1"/>
      <c r="U529" s="1"/>
      <c r="V529" s="1"/>
      <c r="W529" s="1"/>
      <c r="X529" s="8"/>
      <c r="Y529" s="8"/>
      <c r="Z529" s="8"/>
      <c r="AA529" s="8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4"/>
      <c r="S530" s="1"/>
      <c r="T530" s="1"/>
      <c r="U530" s="1"/>
      <c r="V530" s="1"/>
      <c r="W530" s="1"/>
      <c r="X530" s="8"/>
      <c r="Y530" s="8"/>
      <c r="Z530" s="8"/>
      <c r="AA530" s="8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4"/>
      <c r="S531" s="1"/>
      <c r="T531" s="1"/>
      <c r="U531" s="1"/>
      <c r="V531" s="1"/>
      <c r="W531" s="1"/>
      <c r="X531" s="8"/>
      <c r="Y531" s="8"/>
      <c r="Z531" s="8"/>
      <c r="AA531" s="8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4"/>
      <c r="S532" s="1"/>
      <c r="T532" s="1"/>
      <c r="U532" s="1"/>
      <c r="V532" s="1"/>
      <c r="W532" s="1"/>
      <c r="X532" s="8"/>
      <c r="Y532" s="8"/>
      <c r="Z532" s="8"/>
      <c r="AA532" s="8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4"/>
      <c r="S533" s="1"/>
      <c r="T533" s="1"/>
      <c r="U533" s="1"/>
      <c r="V533" s="1"/>
      <c r="W533" s="1"/>
      <c r="X533" s="8"/>
      <c r="Y533" s="8"/>
      <c r="Z533" s="8"/>
      <c r="AA533" s="8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4"/>
      <c r="S534" s="1"/>
      <c r="T534" s="1"/>
      <c r="U534" s="1"/>
      <c r="V534" s="1"/>
      <c r="W534" s="1"/>
      <c r="X534" s="8"/>
      <c r="Y534" s="8"/>
      <c r="Z534" s="8"/>
      <c r="AA534" s="8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4"/>
      <c r="S535" s="1"/>
      <c r="T535" s="1"/>
      <c r="U535" s="1"/>
      <c r="V535" s="1"/>
      <c r="W535" s="1"/>
      <c r="X535" s="8"/>
      <c r="Y535" s="8"/>
      <c r="Z535" s="8"/>
      <c r="AA535" s="8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4"/>
      <c r="S536" s="1"/>
      <c r="T536" s="1"/>
      <c r="U536" s="1"/>
      <c r="V536" s="1"/>
      <c r="W536" s="1"/>
      <c r="X536" s="8"/>
      <c r="Y536" s="8"/>
      <c r="Z536" s="8"/>
      <c r="AA536" s="8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4"/>
      <c r="S537" s="1"/>
      <c r="T537" s="1"/>
      <c r="U537" s="1"/>
      <c r="V537" s="1"/>
      <c r="W537" s="1"/>
      <c r="X537" s="8"/>
      <c r="Y537" s="8"/>
      <c r="Z537" s="8"/>
      <c r="AA537" s="8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4"/>
      <c r="S538" s="1"/>
      <c r="T538" s="1"/>
      <c r="U538" s="1"/>
      <c r="V538" s="1"/>
      <c r="W538" s="1"/>
      <c r="X538" s="8"/>
      <c r="Y538" s="8"/>
      <c r="Z538" s="8"/>
      <c r="AA538" s="8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4"/>
      <c r="S539" s="1"/>
      <c r="T539" s="1"/>
      <c r="U539" s="1"/>
      <c r="V539" s="1"/>
      <c r="W539" s="1"/>
      <c r="X539" s="8"/>
      <c r="Y539" s="8"/>
      <c r="Z539" s="8"/>
      <c r="AA539" s="8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4"/>
      <c r="S540" s="1"/>
      <c r="T540" s="1"/>
      <c r="U540" s="1"/>
      <c r="V540" s="1"/>
      <c r="W540" s="1"/>
      <c r="X540" s="8"/>
      <c r="Y540" s="8"/>
      <c r="Z540" s="8"/>
      <c r="AA540" s="8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4"/>
      <c r="S541" s="1"/>
      <c r="T541" s="1"/>
      <c r="U541" s="1"/>
      <c r="V541" s="1"/>
      <c r="W541" s="1"/>
      <c r="X541" s="8"/>
      <c r="Y541" s="8"/>
      <c r="Z541" s="8"/>
      <c r="AA541" s="8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4"/>
      <c r="S542" s="1"/>
      <c r="T542" s="1"/>
      <c r="U542" s="1"/>
      <c r="V542" s="1"/>
      <c r="W542" s="1"/>
      <c r="X542" s="8"/>
      <c r="Y542" s="8"/>
      <c r="Z542" s="8"/>
      <c r="AA542" s="8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4"/>
      <c r="S543" s="1"/>
      <c r="T543" s="1"/>
      <c r="U543" s="1"/>
      <c r="V543" s="1"/>
      <c r="W543" s="1"/>
      <c r="X543" s="8"/>
      <c r="Y543" s="8"/>
      <c r="Z543" s="8"/>
      <c r="AA543" s="8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4"/>
      <c r="S544" s="1"/>
      <c r="T544" s="1"/>
      <c r="U544" s="1"/>
      <c r="V544" s="1"/>
      <c r="W544" s="1"/>
      <c r="X544" s="8"/>
      <c r="Y544" s="8"/>
      <c r="Z544" s="8"/>
      <c r="AA544" s="8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4"/>
      <c r="S545" s="1"/>
      <c r="T545" s="1"/>
      <c r="U545" s="1"/>
      <c r="V545" s="1"/>
      <c r="W545" s="1"/>
      <c r="X545" s="8"/>
      <c r="Y545" s="8"/>
      <c r="Z545" s="8"/>
      <c r="AA545" s="8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4"/>
      <c r="S546" s="1"/>
      <c r="T546" s="1"/>
      <c r="U546" s="1"/>
      <c r="V546" s="1"/>
      <c r="W546" s="1"/>
      <c r="X546" s="8"/>
      <c r="Y546" s="8"/>
      <c r="Z546" s="8"/>
      <c r="AA546" s="8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4"/>
      <c r="S547" s="1"/>
      <c r="T547" s="1"/>
      <c r="U547" s="1"/>
      <c r="V547" s="1"/>
      <c r="W547" s="1"/>
      <c r="X547" s="8"/>
      <c r="Y547" s="8"/>
      <c r="Z547" s="8"/>
      <c r="AA547" s="8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4"/>
      <c r="S548" s="1"/>
      <c r="T548" s="1"/>
      <c r="U548" s="1"/>
      <c r="V548" s="1"/>
      <c r="W548" s="1"/>
      <c r="X548" s="8"/>
      <c r="Y548" s="8"/>
      <c r="Z548" s="8"/>
      <c r="AA548" s="8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4"/>
      <c r="S549" s="1"/>
      <c r="T549" s="1"/>
      <c r="U549" s="1"/>
      <c r="V549" s="1"/>
      <c r="W549" s="1"/>
      <c r="X549" s="8"/>
      <c r="Y549" s="8"/>
      <c r="Z549" s="8"/>
      <c r="AA549" s="8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4"/>
      <c r="S550" s="1"/>
      <c r="T550" s="1"/>
      <c r="U550" s="1"/>
      <c r="V550" s="1"/>
      <c r="W550" s="1"/>
      <c r="X550" s="8"/>
      <c r="Y550" s="8"/>
      <c r="Z550" s="8"/>
      <c r="AA550" s="8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4"/>
      <c r="S551" s="1"/>
      <c r="T551" s="1"/>
      <c r="U551" s="1"/>
      <c r="V551" s="1"/>
      <c r="W551" s="1"/>
      <c r="X551" s="8"/>
      <c r="Y551" s="8"/>
      <c r="Z551" s="8"/>
      <c r="AA551" s="8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4"/>
      <c r="S552" s="1"/>
      <c r="T552" s="1"/>
      <c r="U552" s="1"/>
      <c r="V552" s="1"/>
      <c r="W552" s="1"/>
      <c r="X552" s="8"/>
      <c r="Y552" s="8"/>
      <c r="Z552" s="8"/>
      <c r="AA552" s="8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4"/>
      <c r="S553" s="1"/>
      <c r="T553" s="1"/>
      <c r="U553" s="1"/>
      <c r="V553" s="1"/>
      <c r="W553" s="1"/>
      <c r="X553" s="8"/>
      <c r="Y553" s="8"/>
      <c r="Z553" s="8"/>
      <c r="AA553" s="8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4"/>
      <c r="S554" s="1"/>
      <c r="T554" s="1"/>
      <c r="U554" s="1"/>
      <c r="V554" s="1"/>
      <c r="W554" s="1"/>
      <c r="X554" s="8"/>
      <c r="Y554" s="8"/>
      <c r="Z554" s="8"/>
      <c r="AA554" s="8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4"/>
      <c r="S555" s="1"/>
      <c r="T555" s="1"/>
      <c r="U555" s="1"/>
      <c r="V555" s="1"/>
      <c r="W555" s="1"/>
      <c r="X555" s="8"/>
      <c r="Y555" s="8"/>
      <c r="Z555" s="8"/>
      <c r="AA555" s="8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4"/>
      <c r="S556" s="1"/>
      <c r="T556" s="1"/>
      <c r="U556" s="1"/>
      <c r="V556" s="1"/>
      <c r="W556" s="1"/>
      <c r="X556" s="8"/>
      <c r="Y556" s="8"/>
      <c r="Z556" s="8"/>
      <c r="AA556" s="8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4"/>
      <c r="S557" s="1"/>
      <c r="T557" s="1"/>
      <c r="U557" s="1"/>
      <c r="V557" s="1"/>
      <c r="W557" s="1"/>
      <c r="X557" s="8"/>
      <c r="Y557" s="8"/>
      <c r="Z557" s="8"/>
      <c r="AA557" s="8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4"/>
      <c r="S558" s="1"/>
      <c r="T558" s="1"/>
      <c r="U558" s="1"/>
      <c r="V558" s="1"/>
      <c r="W558" s="1"/>
      <c r="X558" s="8"/>
      <c r="Y558" s="8"/>
      <c r="Z558" s="8"/>
      <c r="AA558" s="8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4"/>
      <c r="S559" s="1"/>
      <c r="T559" s="1"/>
      <c r="U559" s="1"/>
      <c r="V559" s="1"/>
      <c r="W559" s="1"/>
      <c r="X559" s="8"/>
      <c r="Y559" s="8"/>
      <c r="Z559" s="8"/>
      <c r="AA559" s="8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4"/>
      <c r="S560" s="1"/>
      <c r="T560" s="1"/>
      <c r="U560" s="1"/>
      <c r="V560" s="1"/>
      <c r="W560" s="1"/>
      <c r="X560" s="8"/>
      <c r="Y560" s="8"/>
      <c r="Z560" s="8"/>
      <c r="AA560" s="8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4"/>
      <c r="S561" s="1"/>
      <c r="T561" s="1"/>
      <c r="U561" s="1"/>
      <c r="V561" s="1"/>
      <c r="W561" s="1"/>
      <c r="X561" s="8"/>
      <c r="Y561" s="8"/>
      <c r="Z561" s="8"/>
      <c r="AA561" s="8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4"/>
      <c r="S562" s="1"/>
      <c r="T562" s="1"/>
      <c r="U562" s="1"/>
      <c r="V562" s="1"/>
      <c r="W562" s="1"/>
      <c r="X562" s="8"/>
      <c r="Y562" s="8"/>
      <c r="Z562" s="8"/>
      <c r="AA562" s="8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4"/>
      <c r="S563" s="1"/>
      <c r="T563" s="1"/>
      <c r="U563" s="1"/>
      <c r="V563" s="1"/>
      <c r="W563" s="1"/>
      <c r="X563" s="8"/>
      <c r="Y563" s="8"/>
      <c r="Z563" s="8"/>
      <c r="AA563" s="8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4"/>
      <c r="S564" s="1"/>
      <c r="T564" s="1"/>
      <c r="U564" s="1"/>
      <c r="V564" s="1"/>
      <c r="W564" s="1"/>
      <c r="X564" s="8"/>
      <c r="Y564" s="8"/>
      <c r="Z564" s="8"/>
      <c r="AA564" s="8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4"/>
      <c r="S565" s="1"/>
      <c r="T565" s="1"/>
      <c r="U565" s="1"/>
      <c r="V565" s="1"/>
      <c r="W565" s="1"/>
      <c r="X565" s="8"/>
      <c r="Y565" s="8"/>
      <c r="Z565" s="8"/>
      <c r="AA565" s="8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4"/>
      <c r="S566" s="1"/>
      <c r="T566" s="1"/>
      <c r="U566" s="1"/>
      <c r="V566" s="1"/>
      <c r="W566" s="1"/>
      <c r="X566" s="8"/>
      <c r="Y566" s="8"/>
      <c r="Z566" s="8"/>
      <c r="AA566" s="8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4"/>
      <c r="S567" s="1"/>
      <c r="T567" s="1"/>
      <c r="U567" s="1"/>
      <c r="V567" s="1"/>
      <c r="W567" s="1"/>
      <c r="X567" s="8"/>
      <c r="Y567" s="8"/>
      <c r="Z567" s="8"/>
      <c r="AA567" s="8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4"/>
      <c r="S568" s="1"/>
      <c r="T568" s="1"/>
      <c r="U568" s="1"/>
      <c r="V568" s="1"/>
      <c r="W568" s="1"/>
      <c r="X568" s="8"/>
      <c r="Y568" s="8"/>
      <c r="Z568" s="8"/>
      <c r="AA568" s="8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4"/>
      <c r="S569" s="1"/>
      <c r="T569" s="1"/>
      <c r="U569" s="1"/>
      <c r="V569" s="1"/>
      <c r="W569" s="1"/>
      <c r="X569" s="8"/>
      <c r="Y569" s="8"/>
      <c r="Z569" s="8"/>
      <c r="AA569" s="8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4"/>
      <c r="S570" s="1"/>
      <c r="T570" s="1"/>
      <c r="U570" s="1"/>
      <c r="V570" s="1"/>
      <c r="W570" s="1"/>
      <c r="X570" s="8"/>
      <c r="Y570" s="8"/>
      <c r="Z570" s="8"/>
      <c r="AA570" s="8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4"/>
      <c r="S571" s="1"/>
      <c r="T571" s="1"/>
      <c r="U571" s="1"/>
      <c r="V571" s="1"/>
      <c r="W571" s="1"/>
      <c r="X571" s="8"/>
      <c r="Y571" s="8"/>
      <c r="Z571" s="8"/>
      <c r="AA571" s="8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4"/>
      <c r="S572" s="1"/>
      <c r="T572" s="1"/>
      <c r="U572" s="1"/>
      <c r="V572" s="1"/>
      <c r="W572" s="1"/>
      <c r="X572" s="8"/>
      <c r="Y572" s="8"/>
      <c r="Z572" s="8"/>
      <c r="AA572" s="8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4"/>
      <c r="S573" s="1"/>
      <c r="T573" s="1"/>
      <c r="U573" s="1"/>
      <c r="V573" s="1"/>
      <c r="W573" s="1"/>
      <c r="X573" s="8"/>
      <c r="Y573" s="8"/>
      <c r="Z573" s="8"/>
      <c r="AA573" s="8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4"/>
      <c r="S574" s="1"/>
      <c r="T574" s="1"/>
      <c r="U574" s="1"/>
      <c r="V574" s="1"/>
      <c r="W574" s="1"/>
      <c r="X574" s="8"/>
      <c r="Y574" s="8"/>
      <c r="Z574" s="8"/>
      <c r="AA574" s="8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4"/>
      <c r="S575" s="1"/>
      <c r="T575" s="1"/>
      <c r="U575" s="1"/>
      <c r="V575" s="1"/>
      <c r="W575" s="1"/>
      <c r="X575" s="8"/>
      <c r="Y575" s="8"/>
      <c r="Z575" s="8"/>
      <c r="AA575" s="8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4"/>
      <c r="S576" s="1"/>
      <c r="T576" s="1"/>
      <c r="U576" s="1"/>
      <c r="V576" s="1"/>
      <c r="W576" s="1"/>
      <c r="X576" s="8"/>
      <c r="Y576" s="8"/>
      <c r="Z576" s="8"/>
      <c r="AA576" s="8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4"/>
      <c r="S577" s="1"/>
      <c r="T577" s="1"/>
      <c r="U577" s="1"/>
      <c r="V577" s="1"/>
      <c r="W577" s="1"/>
      <c r="X577" s="8"/>
      <c r="Y577" s="8"/>
      <c r="Z577" s="8"/>
      <c r="AA577" s="8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4"/>
      <c r="S578" s="1"/>
      <c r="T578" s="1"/>
      <c r="U578" s="1"/>
      <c r="V578" s="1"/>
      <c r="W578" s="1"/>
      <c r="X578" s="8"/>
      <c r="Y578" s="8"/>
      <c r="Z578" s="8"/>
      <c r="AA578" s="8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4"/>
      <c r="S579" s="1"/>
      <c r="T579" s="1"/>
      <c r="U579" s="1"/>
      <c r="V579" s="1"/>
      <c r="W579" s="1"/>
      <c r="X579" s="8"/>
      <c r="Y579" s="8"/>
      <c r="Z579" s="8"/>
      <c r="AA579" s="8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4"/>
      <c r="S580" s="1"/>
      <c r="T580" s="1"/>
      <c r="U580" s="1"/>
      <c r="V580" s="1"/>
      <c r="W580" s="1"/>
      <c r="X580" s="8"/>
      <c r="Y580" s="8"/>
      <c r="Z580" s="8"/>
      <c r="AA580" s="8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4"/>
      <c r="S581" s="1"/>
      <c r="T581" s="1"/>
      <c r="U581" s="1"/>
      <c r="V581" s="1"/>
      <c r="W581" s="1"/>
      <c r="X581" s="8"/>
      <c r="Y581" s="8"/>
      <c r="Z581" s="8"/>
      <c r="AA581" s="8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4"/>
      <c r="S582" s="1"/>
      <c r="T582" s="1"/>
      <c r="U582" s="1"/>
      <c r="V582" s="1"/>
      <c r="W582" s="1"/>
      <c r="X582" s="8"/>
      <c r="Y582" s="8"/>
      <c r="Z582" s="8"/>
      <c r="AA582" s="8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4"/>
      <c r="S583" s="1"/>
      <c r="T583" s="1"/>
      <c r="U583" s="1"/>
      <c r="V583" s="1"/>
      <c r="W583" s="1"/>
      <c r="X583" s="8"/>
      <c r="Y583" s="8"/>
      <c r="Z583" s="8"/>
      <c r="AA583" s="8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4"/>
      <c r="S584" s="1"/>
      <c r="T584" s="1"/>
      <c r="U584" s="1"/>
      <c r="V584" s="1"/>
      <c r="W584" s="1"/>
      <c r="X584" s="8"/>
      <c r="Y584" s="8"/>
      <c r="Z584" s="8"/>
      <c r="AA584" s="8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4"/>
      <c r="S585" s="1"/>
      <c r="T585" s="1"/>
      <c r="U585" s="1"/>
      <c r="V585" s="1"/>
      <c r="W585" s="1"/>
      <c r="X585" s="8"/>
      <c r="Y585" s="8"/>
      <c r="Z585" s="8"/>
      <c r="AA585" s="8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4"/>
      <c r="S586" s="1"/>
      <c r="T586" s="1"/>
      <c r="U586" s="1"/>
      <c r="V586" s="1"/>
      <c r="W586" s="1"/>
      <c r="X586" s="8"/>
      <c r="Y586" s="8"/>
      <c r="Z586" s="8"/>
      <c r="AA586" s="8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4"/>
      <c r="S587" s="1"/>
      <c r="T587" s="1"/>
      <c r="U587" s="1"/>
      <c r="V587" s="1"/>
      <c r="W587" s="1"/>
      <c r="X587" s="8"/>
      <c r="Y587" s="8"/>
      <c r="Z587" s="8"/>
      <c r="AA587" s="8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4"/>
      <c r="S588" s="1"/>
      <c r="T588" s="1"/>
      <c r="U588" s="1"/>
      <c r="V588" s="1"/>
      <c r="W588" s="1"/>
      <c r="X588" s="8"/>
      <c r="Y588" s="8"/>
      <c r="Z588" s="8"/>
      <c r="AA588" s="8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4"/>
      <c r="S589" s="1"/>
      <c r="T589" s="1"/>
      <c r="U589" s="1"/>
      <c r="V589" s="1"/>
      <c r="W589" s="1"/>
      <c r="X589" s="8"/>
      <c r="Y589" s="8"/>
      <c r="Z589" s="8"/>
      <c r="AA589" s="8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4"/>
      <c r="S590" s="1"/>
      <c r="T590" s="1"/>
      <c r="U590" s="1"/>
      <c r="V590" s="1"/>
      <c r="W590" s="1"/>
      <c r="X590" s="8"/>
      <c r="Y590" s="8"/>
      <c r="Z590" s="8"/>
      <c r="AA590" s="8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4"/>
      <c r="S591" s="1"/>
      <c r="T591" s="1"/>
      <c r="U591" s="1"/>
      <c r="V591" s="1"/>
      <c r="W591" s="1"/>
      <c r="X591" s="8"/>
      <c r="Y591" s="8"/>
      <c r="Z591" s="8"/>
      <c r="AA591" s="8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4"/>
      <c r="S592" s="1"/>
      <c r="T592" s="1"/>
      <c r="U592" s="1"/>
      <c r="V592" s="1"/>
      <c r="W592" s="1"/>
      <c r="X592" s="8"/>
      <c r="Y592" s="8"/>
      <c r="Z592" s="8"/>
      <c r="AA592" s="8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4"/>
      <c r="S593" s="1"/>
      <c r="T593" s="1"/>
      <c r="U593" s="1"/>
      <c r="V593" s="1"/>
      <c r="W593" s="1"/>
      <c r="X593" s="8"/>
      <c r="Y593" s="8"/>
      <c r="Z593" s="8"/>
      <c r="AA593" s="8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4"/>
      <c r="S594" s="1"/>
      <c r="T594" s="1"/>
      <c r="U594" s="1"/>
      <c r="V594" s="1"/>
      <c r="W594" s="1"/>
      <c r="X594" s="8"/>
      <c r="Y594" s="8"/>
      <c r="Z594" s="8"/>
      <c r="AA594" s="8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4"/>
      <c r="S595" s="1"/>
      <c r="T595" s="1"/>
      <c r="U595" s="1"/>
      <c r="V595" s="1"/>
      <c r="W595" s="1"/>
      <c r="X595" s="8"/>
      <c r="Y595" s="8"/>
      <c r="Z595" s="8"/>
      <c r="AA595" s="8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4"/>
      <c r="S596" s="1"/>
      <c r="T596" s="1"/>
      <c r="U596" s="1"/>
      <c r="V596" s="1"/>
      <c r="W596" s="1"/>
      <c r="X596" s="8"/>
      <c r="Y596" s="8"/>
      <c r="Z596" s="8"/>
      <c r="AA596" s="8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4"/>
      <c r="S597" s="1"/>
      <c r="T597" s="1"/>
      <c r="U597" s="1"/>
      <c r="V597" s="1"/>
      <c r="W597" s="1"/>
      <c r="X597" s="8"/>
      <c r="Y597" s="8"/>
      <c r="Z597" s="8"/>
      <c r="AA597" s="8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4"/>
      <c r="S598" s="1"/>
      <c r="T598" s="1"/>
      <c r="U598" s="1"/>
      <c r="V598" s="1"/>
      <c r="W598" s="1"/>
      <c r="X598" s="8"/>
      <c r="Y598" s="8"/>
      <c r="Z598" s="8"/>
      <c r="AA598" s="8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4"/>
      <c r="S599" s="1"/>
      <c r="T599" s="1"/>
      <c r="U599" s="1"/>
      <c r="V599" s="1"/>
      <c r="W599" s="1"/>
      <c r="X599" s="8"/>
      <c r="Y599" s="8"/>
      <c r="Z599" s="8"/>
      <c r="AA599" s="8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4"/>
      <c r="S600" s="1"/>
      <c r="T600" s="1"/>
      <c r="U600" s="1"/>
      <c r="V600" s="1"/>
      <c r="W600" s="1"/>
      <c r="X600" s="8"/>
      <c r="Y600" s="8"/>
      <c r="Z600" s="8"/>
      <c r="AA600" s="8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4"/>
      <c r="S601" s="1"/>
      <c r="T601" s="1"/>
      <c r="U601" s="1"/>
      <c r="V601" s="1"/>
      <c r="W601" s="1"/>
      <c r="X601" s="8"/>
      <c r="Y601" s="8"/>
      <c r="Z601" s="8"/>
      <c r="AA601" s="8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4"/>
      <c r="S602" s="1"/>
      <c r="T602" s="1"/>
      <c r="U602" s="1"/>
      <c r="V602" s="1"/>
      <c r="W602" s="1"/>
      <c r="X602" s="8"/>
      <c r="Y602" s="8"/>
      <c r="Z602" s="8"/>
      <c r="AA602" s="8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4"/>
      <c r="S603" s="1"/>
      <c r="T603" s="1"/>
      <c r="U603" s="1"/>
      <c r="V603" s="1"/>
      <c r="W603" s="1"/>
      <c r="X603" s="8"/>
      <c r="Y603" s="8"/>
      <c r="Z603" s="8"/>
      <c r="AA603" s="8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4"/>
      <c r="S604" s="1"/>
      <c r="T604" s="1"/>
      <c r="U604" s="1"/>
      <c r="V604" s="1"/>
      <c r="W604" s="1"/>
      <c r="X604" s="8"/>
      <c r="Y604" s="8"/>
      <c r="Z604" s="8"/>
      <c r="AA604" s="8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4"/>
      <c r="S605" s="1"/>
      <c r="T605" s="1"/>
      <c r="U605" s="1"/>
      <c r="V605" s="1"/>
      <c r="W605" s="1"/>
      <c r="X605" s="8"/>
      <c r="Y605" s="8"/>
      <c r="Z605" s="8"/>
      <c r="AA605" s="8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4"/>
      <c r="S606" s="1"/>
      <c r="T606" s="1"/>
      <c r="U606" s="1"/>
      <c r="V606" s="1"/>
      <c r="W606" s="1"/>
      <c r="X606" s="8"/>
      <c r="Y606" s="8"/>
      <c r="Z606" s="8"/>
      <c r="AA606" s="8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4"/>
      <c r="S607" s="1"/>
      <c r="T607" s="1"/>
      <c r="U607" s="1"/>
      <c r="V607" s="1"/>
      <c r="W607" s="1"/>
      <c r="X607" s="8"/>
      <c r="Y607" s="8"/>
      <c r="Z607" s="8"/>
      <c r="AA607" s="8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4"/>
      <c r="S608" s="1"/>
      <c r="T608" s="1"/>
      <c r="U608" s="1"/>
      <c r="V608" s="1"/>
      <c r="W608" s="1"/>
      <c r="X608" s="8"/>
      <c r="Y608" s="8"/>
      <c r="Z608" s="8"/>
      <c r="AA608" s="8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4"/>
      <c r="S609" s="1"/>
      <c r="T609" s="1"/>
      <c r="U609" s="1"/>
      <c r="V609" s="1"/>
      <c r="W609" s="1"/>
      <c r="X609" s="8"/>
      <c r="Y609" s="8"/>
      <c r="Z609" s="8"/>
      <c r="AA609" s="8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4"/>
      <c r="S610" s="1"/>
      <c r="T610" s="1"/>
      <c r="U610" s="1"/>
      <c r="V610" s="1"/>
      <c r="W610" s="1"/>
      <c r="X610" s="8"/>
      <c r="Y610" s="8"/>
      <c r="Z610" s="8"/>
      <c r="AA610" s="8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4"/>
      <c r="S611" s="1"/>
      <c r="T611" s="1"/>
      <c r="U611" s="1"/>
      <c r="V611" s="1"/>
      <c r="W611" s="1"/>
      <c r="X611" s="8"/>
      <c r="Y611" s="8"/>
      <c r="Z611" s="8"/>
      <c r="AA611" s="8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4"/>
      <c r="S612" s="1"/>
      <c r="T612" s="1"/>
      <c r="U612" s="1"/>
      <c r="V612" s="1"/>
      <c r="W612" s="1"/>
      <c r="X612" s="8"/>
      <c r="Y612" s="8"/>
      <c r="Z612" s="8"/>
      <c r="AA612" s="8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4"/>
      <c r="S613" s="1"/>
      <c r="T613" s="1"/>
      <c r="U613" s="1"/>
      <c r="V613" s="1"/>
      <c r="W613" s="1"/>
      <c r="X613" s="8"/>
      <c r="Y613" s="8"/>
      <c r="Z613" s="8"/>
      <c r="AA613" s="8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4"/>
      <c r="S614" s="1"/>
      <c r="T614" s="1"/>
      <c r="U614" s="1"/>
      <c r="V614" s="1"/>
      <c r="W614" s="1"/>
      <c r="X614" s="8"/>
      <c r="Y614" s="8"/>
      <c r="Z614" s="8"/>
      <c r="AA614" s="8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4"/>
      <c r="S615" s="1"/>
      <c r="T615" s="1"/>
      <c r="U615" s="1"/>
      <c r="V615" s="1"/>
      <c r="W615" s="1"/>
      <c r="X615" s="8"/>
      <c r="Y615" s="8"/>
      <c r="Z615" s="8"/>
      <c r="AA615" s="8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4"/>
      <c r="S616" s="1"/>
      <c r="T616" s="1"/>
      <c r="U616" s="1"/>
      <c r="V616" s="1"/>
      <c r="W616" s="1"/>
      <c r="X616" s="8"/>
      <c r="Y616" s="8"/>
      <c r="Z616" s="8"/>
      <c r="AA616" s="8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4"/>
      <c r="S617" s="1"/>
      <c r="T617" s="1"/>
      <c r="U617" s="1"/>
      <c r="V617" s="1"/>
      <c r="W617" s="1"/>
      <c r="X617" s="8"/>
      <c r="Y617" s="8"/>
      <c r="Z617" s="8"/>
      <c r="AA617" s="8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4"/>
      <c r="S618" s="1"/>
      <c r="T618" s="1"/>
      <c r="U618" s="1"/>
      <c r="V618" s="1"/>
      <c r="W618" s="1"/>
      <c r="X618" s="8"/>
      <c r="Y618" s="8"/>
      <c r="Z618" s="8"/>
      <c r="AA618" s="8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4"/>
      <c r="S619" s="1"/>
      <c r="T619" s="1"/>
      <c r="U619" s="1"/>
      <c r="V619" s="1"/>
      <c r="W619" s="1"/>
      <c r="X619" s="8"/>
      <c r="Y619" s="8"/>
      <c r="Z619" s="8"/>
      <c r="AA619" s="8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4"/>
      <c r="S620" s="1"/>
      <c r="T620" s="1"/>
      <c r="U620" s="1"/>
      <c r="V620" s="1"/>
      <c r="W620" s="1"/>
      <c r="X620" s="8"/>
      <c r="Y620" s="8"/>
      <c r="Z620" s="8"/>
      <c r="AA620" s="8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4"/>
      <c r="S621" s="1"/>
      <c r="T621" s="1"/>
      <c r="U621" s="1"/>
      <c r="V621" s="1"/>
      <c r="W621" s="1"/>
      <c r="X621" s="8"/>
      <c r="Y621" s="8"/>
      <c r="Z621" s="8"/>
      <c r="AA621" s="8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4"/>
      <c r="S622" s="1"/>
      <c r="T622" s="1"/>
      <c r="U622" s="1"/>
      <c r="V622" s="1"/>
      <c r="W622" s="1"/>
      <c r="X622" s="8"/>
      <c r="Y622" s="8"/>
      <c r="Z622" s="8"/>
      <c r="AA622" s="8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4"/>
      <c r="S623" s="1"/>
      <c r="T623" s="1"/>
      <c r="U623" s="1"/>
      <c r="V623" s="1"/>
      <c r="W623" s="1"/>
      <c r="X623" s="8"/>
      <c r="Y623" s="8"/>
      <c r="Z623" s="8"/>
      <c r="AA623" s="8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4"/>
      <c r="S624" s="1"/>
      <c r="T624" s="1"/>
      <c r="U624" s="1"/>
      <c r="V624" s="1"/>
      <c r="W624" s="1"/>
      <c r="X624" s="8"/>
      <c r="Y624" s="8"/>
      <c r="Z624" s="8"/>
      <c r="AA624" s="8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4"/>
      <c r="S625" s="1"/>
      <c r="T625" s="1"/>
      <c r="U625" s="1"/>
      <c r="V625" s="1"/>
      <c r="W625" s="1"/>
      <c r="X625" s="8"/>
      <c r="Y625" s="8"/>
      <c r="Z625" s="8"/>
      <c r="AA625" s="8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4"/>
      <c r="S626" s="1"/>
      <c r="T626" s="1"/>
      <c r="U626" s="1"/>
      <c r="V626" s="1"/>
      <c r="W626" s="1"/>
      <c r="X626" s="8"/>
      <c r="Y626" s="8"/>
      <c r="Z626" s="8"/>
      <c r="AA626" s="8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4"/>
      <c r="S627" s="1"/>
      <c r="T627" s="1"/>
      <c r="U627" s="1"/>
      <c r="V627" s="1"/>
      <c r="W627" s="1"/>
      <c r="X627" s="8"/>
      <c r="Y627" s="8"/>
      <c r="Z627" s="8"/>
      <c r="AA627" s="8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4"/>
      <c r="S628" s="1"/>
      <c r="T628" s="1"/>
      <c r="U628" s="1"/>
      <c r="V628" s="1"/>
      <c r="W628" s="1"/>
      <c r="X628" s="8"/>
      <c r="Y628" s="8"/>
      <c r="Z628" s="8"/>
      <c r="AA628" s="8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4"/>
      <c r="S629" s="1"/>
      <c r="T629" s="1"/>
      <c r="U629" s="1"/>
      <c r="V629" s="1"/>
      <c r="W629" s="1"/>
      <c r="X629" s="8"/>
      <c r="Y629" s="8"/>
      <c r="Z629" s="8"/>
      <c r="AA629" s="8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4"/>
      <c r="S630" s="1"/>
      <c r="T630" s="1"/>
      <c r="U630" s="1"/>
      <c r="V630" s="1"/>
      <c r="W630" s="1"/>
      <c r="X630" s="8"/>
      <c r="Y630" s="8"/>
      <c r="Z630" s="8"/>
      <c r="AA630" s="8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4"/>
      <c r="S631" s="1"/>
      <c r="T631" s="1"/>
      <c r="U631" s="1"/>
      <c r="V631" s="1"/>
      <c r="W631" s="1"/>
      <c r="X631" s="8"/>
      <c r="Y631" s="8"/>
      <c r="Z631" s="8"/>
      <c r="AA631" s="8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4"/>
      <c r="S632" s="1"/>
      <c r="T632" s="1"/>
      <c r="U632" s="1"/>
      <c r="V632" s="1"/>
      <c r="W632" s="1"/>
      <c r="X632" s="8"/>
      <c r="Y632" s="8"/>
      <c r="Z632" s="8"/>
      <c r="AA632" s="8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4"/>
      <c r="S633" s="1"/>
      <c r="T633" s="1"/>
      <c r="U633" s="1"/>
      <c r="V633" s="1"/>
      <c r="W633" s="1"/>
      <c r="X633" s="8"/>
      <c r="Y633" s="8"/>
      <c r="Z633" s="8"/>
      <c r="AA633" s="8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4"/>
      <c r="S634" s="1"/>
      <c r="T634" s="1"/>
      <c r="U634" s="1"/>
      <c r="V634" s="1"/>
      <c r="W634" s="1"/>
      <c r="X634" s="8"/>
      <c r="Y634" s="8"/>
      <c r="Z634" s="8"/>
      <c r="AA634" s="8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4"/>
      <c r="S635" s="1"/>
      <c r="T635" s="1"/>
      <c r="U635" s="1"/>
      <c r="V635" s="1"/>
      <c r="W635" s="1"/>
      <c r="X635" s="8"/>
      <c r="Y635" s="8"/>
      <c r="Z635" s="8"/>
      <c r="AA635" s="8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4"/>
      <c r="S636" s="1"/>
      <c r="T636" s="1"/>
      <c r="U636" s="1"/>
      <c r="V636" s="1"/>
      <c r="W636" s="1"/>
      <c r="X636" s="8"/>
      <c r="Y636" s="8"/>
      <c r="Z636" s="8"/>
      <c r="AA636" s="8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4"/>
      <c r="S637" s="1"/>
      <c r="T637" s="1"/>
      <c r="U637" s="1"/>
      <c r="V637" s="1"/>
      <c r="W637" s="1"/>
      <c r="X637" s="8"/>
      <c r="Y637" s="8"/>
      <c r="Z637" s="8"/>
      <c r="AA637" s="8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4"/>
      <c r="S638" s="1"/>
      <c r="T638" s="1"/>
      <c r="U638" s="1"/>
      <c r="V638" s="1"/>
      <c r="W638" s="1"/>
      <c r="X638" s="8"/>
      <c r="Y638" s="8"/>
      <c r="Z638" s="8"/>
      <c r="AA638" s="8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4"/>
      <c r="S639" s="1"/>
      <c r="T639" s="1"/>
      <c r="U639" s="1"/>
      <c r="V639" s="1"/>
      <c r="W639" s="1"/>
      <c r="X639" s="8"/>
      <c r="Y639" s="8"/>
      <c r="Z639" s="8"/>
      <c r="AA639" s="8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4"/>
      <c r="S640" s="1"/>
      <c r="T640" s="1"/>
      <c r="U640" s="1"/>
      <c r="V640" s="1"/>
      <c r="W640" s="1"/>
      <c r="X640" s="8"/>
      <c r="Y640" s="8"/>
      <c r="Z640" s="8"/>
      <c r="AA640" s="8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4"/>
      <c r="S641" s="1"/>
      <c r="T641" s="1"/>
      <c r="U641" s="1"/>
      <c r="V641" s="1"/>
      <c r="W641" s="1"/>
      <c r="X641" s="8"/>
      <c r="Y641" s="8"/>
      <c r="Z641" s="8"/>
      <c r="AA641" s="8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4"/>
      <c r="S642" s="1"/>
      <c r="T642" s="1"/>
      <c r="U642" s="1"/>
      <c r="V642" s="1"/>
      <c r="W642" s="1"/>
      <c r="X642" s="8"/>
      <c r="Y642" s="8"/>
      <c r="Z642" s="8"/>
      <c r="AA642" s="8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4"/>
      <c r="S643" s="1"/>
      <c r="T643" s="1"/>
      <c r="U643" s="1"/>
      <c r="V643" s="1"/>
      <c r="W643" s="1"/>
      <c r="X643" s="8"/>
      <c r="Y643" s="8"/>
      <c r="Z643" s="8"/>
      <c r="AA643" s="8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4"/>
      <c r="S644" s="1"/>
      <c r="T644" s="1"/>
      <c r="U644" s="1"/>
      <c r="V644" s="1"/>
      <c r="W644" s="1"/>
      <c r="X644" s="8"/>
      <c r="Y644" s="8"/>
      <c r="Z644" s="8"/>
      <c r="AA644" s="8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4"/>
      <c r="S645" s="1"/>
      <c r="T645" s="1"/>
      <c r="U645" s="1"/>
      <c r="V645" s="1"/>
      <c r="W645" s="1"/>
      <c r="X645" s="8"/>
      <c r="Y645" s="8"/>
      <c r="Z645" s="8"/>
      <c r="AA645" s="8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4"/>
      <c r="S646" s="1"/>
      <c r="T646" s="1"/>
      <c r="U646" s="1"/>
      <c r="V646" s="1"/>
      <c r="W646" s="1"/>
      <c r="X646" s="8"/>
      <c r="Y646" s="8"/>
      <c r="Z646" s="8"/>
      <c r="AA646" s="8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4"/>
      <c r="S647" s="1"/>
      <c r="T647" s="1"/>
      <c r="U647" s="1"/>
      <c r="V647" s="1"/>
      <c r="W647" s="1"/>
      <c r="X647" s="8"/>
      <c r="Y647" s="8"/>
      <c r="Z647" s="8"/>
      <c r="AA647" s="8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4"/>
      <c r="S648" s="1"/>
      <c r="T648" s="1"/>
      <c r="U648" s="1"/>
      <c r="V648" s="1"/>
      <c r="W648" s="1"/>
      <c r="X648" s="8"/>
      <c r="Y648" s="8"/>
      <c r="Z648" s="8"/>
      <c r="AA648" s="8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4"/>
      <c r="S649" s="1"/>
      <c r="T649" s="1"/>
      <c r="U649" s="1"/>
      <c r="V649" s="1"/>
      <c r="W649" s="1"/>
      <c r="X649" s="8"/>
      <c r="Y649" s="8"/>
      <c r="Z649" s="8"/>
      <c r="AA649" s="8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4"/>
      <c r="S650" s="1"/>
      <c r="T650" s="1"/>
      <c r="U650" s="1"/>
      <c r="V650" s="1"/>
      <c r="W650" s="1"/>
      <c r="X650" s="8"/>
      <c r="Y650" s="8"/>
      <c r="Z650" s="8"/>
      <c r="AA650" s="8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4"/>
      <c r="S651" s="1"/>
      <c r="T651" s="1"/>
      <c r="U651" s="1"/>
      <c r="V651" s="1"/>
      <c r="W651" s="1"/>
      <c r="X651" s="8"/>
      <c r="Y651" s="8"/>
      <c r="Z651" s="8"/>
      <c r="AA651" s="8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4"/>
      <c r="S652" s="1"/>
      <c r="T652" s="1"/>
      <c r="U652" s="1"/>
      <c r="V652" s="1"/>
      <c r="W652" s="1"/>
      <c r="X652" s="8"/>
      <c r="Y652" s="8"/>
      <c r="Z652" s="8"/>
      <c r="AA652" s="8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4"/>
      <c r="S653" s="1"/>
      <c r="T653" s="1"/>
      <c r="U653" s="1"/>
      <c r="V653" s="1"/>
      <c r="W653" s="1"/>
      <c r="X653" s="8"/>
      <c r="Y653" s="8"/>
      <c r="Z653" s="8"/>
      <c r="AA653" s="8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4"/>
      <c r="S654" s="1"/>
      <c r="T654" s="1"/>
      <c r="U654" s="1"/>
      <c r="V654" s="1"/>
      <c r="W654" s="1"/>
      <c r="X654" s="8"/>
      <c r="Y654" s="8"/>
      <c r="Z654" s="8"/>
      <c r="AA654" s="8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4"/>
      <c r="S655" s="1"/>
      <c r="T655" s="1"/>
      <c r="U655" s="1"/>
      <c r="V655" s="1"/>
      <c r="W655" s="1"/>
      <c r="X655" s="8"/>
      <c r="Y655" s="8"/>
      <c r="Z655" s="8"/>
      <c r="AA655" s="8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4"/>
      <c r="S656" s="1"/>
      <c r="T656" s="1"/>
      <c r="U656" s="1"/>
      <c r="V656" s="1"/>
      <c r="W656" s="1"/>
      <c r="X656" s="8"/>
      <c r="Y656" s="8"/>
      <c r="Z656" s="8"/>
      <c r="AA656" s="8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4"/>
      <c r="S657" s="1"/>
      <c r="T657" s="1"/>
      <c r="U657" s="1"/>
      <c r="V657" s="1"/>
      <c r="W657" s="1"/>
      <c r="X657" s="8"/>
      <c r="Y657" s="8"/>
      <c r="Z657" s="8"/>
      <c r="AA657" s="8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4"/>
      <c r="S658" s="1"/>
      <c r="T658" s="1"/>
      <c r="U658" s="1"/>
      <c r="V658" s="1"/>
      <c r="W658" s="1"/>
      <c r="X658" s="8"/>
      <c r="Y658" s="8"/>
      <c r="Z658" s="8"/>
      <c r="AA658" s="8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4"/>
      <c r="S659" s="1"/>
      <c r="T659" s="1"/>
      <c r="U659" s="1"/>
      <c r="V659" s="1"/>
      <c r="W659" s="1"/>
      <c r="X659" s="8"/>
      <c r="Y659" s="8"/>
      <c r="Z659" s="8"/>
      <c r="AA659" s="8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4"/>
      <c r="S660" s="1"/>
      <c r="T660" s="1"/>
      <c r="U660" s="1"/>
      <c r="V660" s="1"/>
      <c r="W660" s="1"/>
      <c r="X660" s="8"/>
      <c r="Y660" s="8"/>
      <c r="Z660" s="8"/>
      <c r="AA660" s="8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4"/>
      <c r="S661" s="1"/>
      <c r="T661" s="1"/>
      <c r="U661" s="1"/>
      <c r="V661" s="1"/>
      <c r="W661" s="1"/>
      <c r="X661" s="8"/>
      <c r="Y661" s="8"/>
      <c r="Z661" s="8"/>
      <c r="AA661" s="8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4"/>
      <c r="S662" s="1"/>
      <c r="T662" s="1"/>
      <c r="U662" s="1"/>
      <c r="V662" s="1"/>
      <c r="W662" s="1"/>
      <c r="X662" s="8"/>
      <c r="Y662" s="8"/>
      <c r="Z662" s="8"/>
      <c r="AA662" s="8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4"/>
      <c r="S663" s="1"/>
      <c r="T663" s="1"/>
      <c r="U663" s="1"/>
      <c r="V663" s="1"/>
      <c r="W663" s="1"/>
      <c r="X663" s="8"/>
      <c r="Y663" s="8"/>
      <c r="Z663" s="8"/>
      <c r="AA663" s="8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4"/>
      <c r="S664" s="1"/>
      <c r="T664" s="1"/>
      <c r="U664" s="1"/>
      <c r="V664" s="1"/>
      <c r="W664" s="1"/>
      <c r="X664" s="8"/>
      <c r="Y664" s="8"/>
      <c r="Z664" s="8"/>
      <c r="AA664" s="8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4"/>
      <c r="S665" s="1"/>
      <c r="T665" s="1"/>
      <c r="U665" s="1"/>
      <c r="V665" s="1"/>
      <c r="W665" s="1"/>
      <c r="X665" s="8"/>
      <c r="Y665" s="8"/>
      <c r="Z665" s="8"/>
      <c r="AA665" s="8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4"/>
      <c r="S666" s="1"/>
      <c r="T666" s="1"/>
      <c r="U666" s="1"/>
      <c r="V666" s="1"/>
      <c r="W666" s="1"/>
      <c r="X666" s="8"/>
      <c r="Y666" s="8"/>
      <c r="Z666" s="8"/>
      <c r="AA666" s="8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4"/>
      <c r="S667" s="1"/>
      <c r="T667" s="1"/>
      <c r="U667" s="1"/>
      <c r="V667" s="1"/>
      <c r="W667" s="1"/>
      <c r="X667" s="8"/>
      <c r="Y667" s="8"/>
      <c r="Z667" s="8"/>
      <c r="AA667" s="8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4"/>
      <c r="S668" s="1"/>
      <c r="T668" s="1"/>
      <c r="U668" s="1"/>
      <c r="V668" s="1"/>
      <c r="W668" s="1"/>
      <c r="X668" s="8"/>
      <c r="Y668" s="8"/>
      <c r="Z668" s="8"/>
      <c r="AA668" s="8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4"/>
      <c r="S669" s="1"/>
      <c r="T669" s="1"/>
      <c r="U669" s="1"/>
      <c r="V669" s="1"/>
      <c r="W669" s="1"/>
      <c r="X669" s="8"/>
      <c r="Y669" s="8"/>
      <c r="Z669" s="8"/>
      <c r="AA669" s="8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4"/>
      <c r="S670" s="1"/>
      <c r="T670" s="1"/>
      <c r="U670" s="1"/>
      <c r="V670" s="1"/>
      <c r="W670" s="1"/>
      <c r="X670" s="8"/>
      <c r="Y670" s="8"/>
      <c r="Z670" s="8"/>
      <c r="AA670" s="8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4"/>
      <c r="S671" s="1"/>
      <c r="T671" s="1"/>
      <c r="U671" s="1"/>
      <c r="V671" s="1"/>
      <c r="W671" s="1"/>
      <c r="X671" s="8"/>
      <c r="Y671" s="8"/>
      <c r="Z671" s="8"/>
      <c r="AA671" s="8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4"/>
      <c r="S672" s="1"/>
      <c r="T672" s="1"/>
      <c r="U672" s="1"/>
      <c r="V672" s="1"/>
      <c r="W672" s="1"/>
      <c r="X672" s="8"/>
      <c r="Y672" s="8"/>
      <c r="Z672" s="8"/>
      <c r="AA672" s="8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4"/>
      <c r="S673" s="1"/>
      <c r="T673" s="1"/>
      <c r="U673" s="1"/>
      <c r="V673" s="1"/>
      <c r="W673" s="1"/>
      <c r="X673" s="8"/>
      <c r="Y673" s="8"/>
      <c r="Z673" s="8"/>
      <c r="AA673" s="8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4"/>
      <c r="S674" s="1"/>
      <c r="T674" s="1"/>
      <c r="U674" s="1"/>
      <c r="V674" s="1"/>
      <c r="W674" s="1"/>
      <c r="X674" s="8"/>
      <c r="Y674" s="8"/>
      <c r="Z674" s="8"/>
      <c r="AA674" s="8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4"/>
      <c r="S675" s="1"/>
      <c r="T675" s="1"/>
      <c r="U675" s="1"/>
      <c r="V675" s="1"/>
      <c r="W675" s="1"/>
      <c r="X675" s="8"/>
      <c r="Y675" s="8"/>
      <c r="Z675" s="8"/>
      <c r="AA675" s="8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4"/>
      <c r="S676" s="1"/>
      <c r="T676" s="1"/>
      <c r="U676" s="1"/>
      <c r="V676" s="1"/>
      <c r="W676" s="1"/>
      <c r="X676" s="8"/>
      <c r="Y676" s="8"/>
      <c r="Z676" s="8"/>
      <c r="AA676" s="8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4"/>
      <c r="S677" s="1"/>
      <c r="T677" s="1"/>
      <c r="U677" s="1"/>
      <c r="V677" s="1"/>
      <c r="W677" s="1"/>
      <c r="X677" s="8"/>
      <c r="Y677" s="8"/>
      <c r="Z677" s="8"/>
      <c r="AA677" s="8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4"/>
      <c r="S678" s="1"/>
      <c r="T678" s="1"/>
      <c r="U678" s="1"/>
      <c r="V678" s="1"/>
      <c r="W678" s="1"/>
      <c r="X678" s="8"/>
      <c r="Y678" s="8"/>
      <c r="Z678" s="8"/>
      <c r="AA678" s="8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4"/>
      <c r="S679" s="1"/>
      <c r="T679" s="1"/>
      <c r="U679" s="1"/>
      <c r="V679" s="1"/>
      <c r="W679" s="1"/>
      <c r="X679" s="8"/>
      <c r="Y679" s="8"/>
      <c r="Z679" s="8"/>
      <c r="AA679" s="8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4"/>
      <c r="S680" s="1"/>
      <c r="T680" s="1"/>
      <c r="U680" s="1"/>
      <c r="V680" s="1"/>
      <c r="W680" s="1"/>
      <c r="X680" s="8"/>
      <c r="Y680" s="8"/>
      <c r="Z680" s="8"/>
      <c r="AA680" s="8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4"/>
      <c r="S681" s="1"/>
      <c r="T681" s="1"/>
      <c r="U681" s="1"/>
      <c r="V681" s="1"/>
      <c r="W681" s="1"/>
      <c r="X681" s="8"/>
      <c r="Y681" s="8"/>
      <c r="Z681" s="8"/>
      <c r="AA681" s="8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4"/>
      <c r="S682" s="1"/>
      <c r="T682" s="1"/>
      <c r="U682" s="1"/>
      <c r="V682" s="1"/>
      <c r="W682" s="1"/>
      <c r="X682" s="8"/>
      <c r="Y682" s="8"/>
      <c r="Z682" s="8"/>
      <c r="AA682" s="8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4"/>
      <c r="S683" s="1"/>
      <c r="T683" s="1"/>
      <c r="U683" s="1"/>
      <c r="V683" s="1"/>
      <c r="W683" s="1"/>
      <c r="X683" s="8"/>
      <c r="Y683" s="8"/>
      <c r="Z683" s="8"/>
      <c r="AA683" s="8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4"/>
      <c r="S684" s="1"/>
      <c r="T684" s="1"/>
      <c r="U684" s="1"/>
      <c r="V684" s="1"/>
      <c r="W684" s="1"/>
      <c r="X684" s="8"/>
      <c r="Y684" s="8"/>
      <c r="Z684" s="8"/>
      <c r="AA684" s="8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4"/>
      <c r="S685" s="1"/>
      <c r="T685" s="1"/>
      <c r="U685" s="1"/>
      <c r="V685" s="1"/>
      <c r="W685" s="1"/>
      <c r="X685" s="8"/>
      <c r="Y685" s="8"/>
      <c r="Z685" s="8"/>
      <c r="AA685" s="8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4"/>
      <c r="S686" s="1"/>
      <c r="T686" s="1"/>
      <c r="U686" s="1"/>
      <c r="V686" s="1"/>
      <c r="W686" s="1"/>
      <c r="X686" s="8"/>
      <c r="Y686" s="8"/>
      <c r="Z686" s="8"/>
      <c r="AA686" s="8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4"/>
      <c r="S687" s="1"/>
      <c r="T687" s="1"/>
      <c r="U687" s="1"/>
      <c r="V687" s="1"/>
      <c r="W687" s="1"/>
      <c r="X687" s="8"/>
      <c r="Y687" s="8"/>
      <c r="Z687" s="8"/>
      <c r="AA687" s="8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4"/>
      <c r="S688" s="1"/>
      <c r="T688" s="1"/>
      <c r="U688" s="1"/>
      <c r="V688" s="1"/>
      <c r="W688" s="1"/>
      <c r="X688" s="8"/>
      <c r="Y688" s="8"/>
      <c r="Z688" s="8"/>
      <c r="AA688" s="8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4"/>
      <c r="S689" s="1"/>
      <c r="T689" s="1"/>
      <c r="U689" s="1"/>
      <c r="V689" s="1"/>
      <c r="W689" s="1"/>
      <c r="X689" s="8"/>
      <c r="Y689" s="8"/>
      <c r="Z689" s="8"/>
      <c r="AA689" s="8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4"/>
      <c r="S690" s="1"/>
      <c r="T690" s="1"/>
      <c r="U690" s="1"/>
      <c r="V690" s="1"/>
      <c r="W690" s="1"/>
      <c r="X690" s="8"/>
      <c r="Y690" s="8"/>
      <c r="Z690" s="8"/>
      <c r="AA690" s="8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4"/>
      <c r="S691" s="1"/>
      <c r="T691" s="1"/>
      <c r="U691" s="1"/>
      <c r="V691" s="1"/>
      <c r="W691" s="1"/>
      <c r="X691" s="8"/>
      <c r="Y691" s="8"/>
      <c r="Z691" s="8"/>
      <c r="AA691" s="8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4"/>
      <c r="S692" s="1"/>
      <c r="T692" s="1"/>
      <c r="U692" s="1"/>
      <c r="V692" s="1"/>
      <c r="W692" s="1"/>
      <c r="X692" s="8"/>
      <c r="Y692" s="8"/>
      <c r="Z692" s="8"/>
      <c r="AA692" s="8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4"/>
      <c r="S693" s="1"/>
      <c r="T693" s="1"/>
      <c r="U693" s="1"/>
      <c r="V693" s="1"/>
      <c r="W693" s="1"/>
      <c r="X693" s="8"/>
      <c r="Y693" s="8"/>
      <c r="Z693" s="8"/>
      <c r="AA693" s="8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4"/>
      <c r="S694" s="1"/>
      <c r="T694" s="1"/>
      <c r="U694" s="1"/>
      <c r="V694" s="1"/>
      <c r="W694" s="1"/>
      <c r="X694" s="8"/>
      <c r="Y694" s="8"/>
      <c r="Z694" s="8"/>
      <c r="AA694" s="8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4"/>
      <c r="S695" s="1"/>
      <c r="T695" s="1"/>
      <c r="U695" s="1"/>
      <c r="V695" s="1"/>
      <c r="W695" s="1"/>
      <c r="X695" s="8"/>
      <c r="Y695" s="8"/>
      <c r="Z695" s="8"/>
      <c r="AA695" s="8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4"/>
      <c r="S696" s="1"/>
      <c r="T696" s="1"/>
      <c r="U696" s="1"/>
      <c r="V696" s="1"/>
      <c r="W696" s="1"/>
      <c r="X696" s="8"/>
      <c r="Y696" s="8"/>
      <c r="Z696" s="8"/>
      <c r="AA696" s="8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4"/>
      <c r="S697" s="1"/>
      <c r="T697" s="1"/>
      <c r="U697" s="1"/>
      <c r="V697" s="1"/>
      <c r="W697" s="1"/>
      <c r="X697" s="8"/>
      <c r="Y697" s="8"/>
      <c r="Z697" s="8"/>
      <c r="AA697" s="8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4"/>
      <c r="S698" s="1"/>
      <c r="T698" s="1"/>
      <c r="U698" s="1"/>
      <c r="V698" s="1"/>
      <c r="W698" s="1"/>
      <c r="X698" s="8"/>
      <c r="Y698" s="8"/>
      <c r="Z698" s="8"/>
      <c r="AA698" s="8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4"/>
      <c r="S699" s="1"/>
      <c r="T699" s="1"/>
      <c r="U699" s="1"/>
      <c r="V699" s="1"/>
      <c r="W699" s="1"/>
      <c r="X699" s="8"/>
      <c r="Y699" s="8"/>
      <c r="Z699" s="8"/>
      <c r="AA699" s="8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4"/>
      <c r="S700" s="1"/>
      <c r="T700" s="1"/>
      <c r="U700" s="1"/>
      <c r="V700" s="1"/>
      <c r="W700" s="1"/>
      <c r="X700" s="8"/>
      <c r="Y700" s="8"/>
      <c r="Z700" s="8"/>
      <c r="AA700" s="8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4"/>
      <c r="S701" s="1"/>
      <c r="T701" s="1"/>
      <c r="U701" s="1"/>
      <c r="V701" s="1"/>
      <c r="W701" s="1"/>
      <c r="X701" s="8"/>
      <c r="Y701" s="8"/>
      <c r="Z701" s="8"/>
      <c r="AA701" s="8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4"/>
      <c r="S702" s="1"/>
      <c r="T702" s="1"/>
      <c r="U702" s="1"/>
      <c r="V702" s="1"/>
      <c r="W702" s="1"/>
      <c r="X702" s="8"/>
      <c r="Y702" s="8"/>
      <c r="Z702" s="8"/>
      <c r="AA702" s="8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4"/>
      <c r="S703" s="1"/>
      <c r="T703" s="1"/>
      <c r="U703" s="1"/>
      <c r="V703" s="1"/>
      <c r="W703" s="1"/>
      <c r="X703" s="8"/>
      <c r="Y703" s="8"/>
      <c r="Z703" s="8"/>
      <c r="AA703" s="8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4"/>
      <c r="S704" s="1"/>
      <c r="T704" s="1"/>
      <c r="U704" s="1"/>
      <c r="V704" s="1"/>
      <c r="W704" s="1"/>
      <c r="X704" s="8"/>
      <c r="Y704" s="8"/>
      <c r="Z704" s="8"/>
      <c r="AA704" s="8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4"/>
      <c r="S705" s="1"/>
      <c r="T705" s="1"/>
      <c r="U705" s="1"/>
      <c r="V705" s="1"/>
      <c r="W705" s="1"/>
      <c r="X705" s="8"/>
      <c r="Y705" s="8"/>
      <c r="Z705" s="8"/>
      <c r="AA705" s="8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4"/>
      <c r="S706" s="1"/>
      <c r="T706" s="1"/>
      <c r="U706" s="1"/>
      <c r="V706" s="1"/>
      <c r="W706" s="1"/>
      <c r="X706" s="8"/>
      <c r="Y706" s="8"/>
      <c r="Z706" s="8"/>
      <c r="AA706" s="8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4"/>
      <c r="S707" s="1"/>
      <c r="T707" s="1"/>
      <c r="U707" s="1"/>
      <c r="V707" s="1"/>
      <c r="W707" s="1"/>
      <c r="X707" s="8"/>
      <c r="Y707" s="8"/>
      <c r="Z707" s="8"/>
      <c r="AA707" s="8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4"/>
      <c r="S708" s="1"/>
      <c r="T708" s="1"/>
      <c r="U708" s="1"/>
      <c r="V708" s="1"/>
      <c r="W708" s="1"/>
      <c r="X708" s="8"/>
      <c r="Y708" s="8"/>
      <c r="Z708" s="8"/>
      <c r="AA708" s="8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4"/>
      <c r="S709" s="1"/>
      <c r="T709" s="1"/>
      <c r="U709" s="1"/>
      <c r="V709" s="1"/>
      <c r="W709" s="1"/>
      <c r="X709" s="8"/>
      <c r="Y709" s="8"/>
      <c r="Z709" s="8"/>
      <c r="AA709" s="8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4"/>
      <c r="S710" s="1"/>
      <c r="T710" s="1"/>
      <c r="U710" s="1"/>
      <c r="V710" s="1"/>
      <c r="W710" s="1"/>
      <c r="X710" s="8"/>
      <c r="Y710" s="8"/>
      <c r="Z710" s="8"/>
      <c r="AA710" s="8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4"/>
      <c r="S711" s="1"/>
      <c r="T711" s="1"/>
      <c r="U711" s="1"/>
      <c r="V711" s="1"/>
      <c r="W711" s="1"/>
      <c r="X711" s="8"/>
      <c r="Y711" s="8"/>
      <c r="Z711" s="8"/>
      <c r="AA711" s="8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4"/>
      <c r="S712" s="1"/>
      <c r="T712" s="1"/>
      <c r="U712" s="1"/>
      <c r="V712" s="1"/>
      <c r="W712" s="1"/>
      <c r="X712" s="8"/>
      <c r="Y712" s="8"/>
      <c r="Z712" s="8"/>
      <c r="AA712" s="8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4"/>
      <c r="S713" s="1"/>
      <c r="T713" s="1"/>
      <c r="U713" s="1"/>
      <c r="V713" s="1"/>
      <c r="W713" s="1"/>
      <c r="X713" s="8"/>
      <c r="Y713" s="8"/>
      <c r="Z713" s="8"/>
      <c r="AA713" s="8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4"/>
      <c r="S714" s="1"/>
      <c r="T714" s="1"/>
      <c r="U714" s="1"/>
      <c r="V714" s="1"/>
      <c r="W714" s="1"/>
      <c r="X714" s="8"/>
      <c r="Y714" s="8"/>
      <c r="Z714" s="8"/>
      <c r="AA714" s="8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4"/>
      <c r="S715" s="1"/>
      <c r="T715" s="1"/>
      <c r="U715" s="1"/>
      <c r="V715" s="1"/>
      <c r="W715" s="1"/>
      <c r="X715" s="8"/>
      <c r="Y715" s="8"/>
      <c r="Z715" s="8"/>
      <c r="AA715" s="8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4"/>
      <c r="S716" s="1"/>
      <c r="T716" s="1"/>
      <c r="U716" s="1"/>
      <c r="V716" s="1"/>
      <c r="W716" s="1"/>
      <c r="X716" s="8"/>
      <c r="Y716" s="8"/>
      <c r="Z716" s="8"/>
      <c r="AA716" s="8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4"/>
      <c r="S717" s="1"/>
      <c r="T717" s="1"/>
      <c r="U717" s="1"/>
      <c r="V717" s="1"/>
      <c r="W717" s="1"/>
      <c r="X717" s="8"/>
      <c r="Y717" s="8"/>
      <c r="Z717" s="8"/>
      <c r="AA717" s="8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4"/>
      <c r="S718" s="1"/>
      <c r="T718" s="1"/>
      <c r="U718" s="1"/>
      <c r="V718" s="1"/>
      <c r="W718" s="1"/>
      <c r="X718" s="8"/>
      <c r="Y718" s="8"/>
      <c r="Z718" s="8"/>
      <c r="AA718" s="8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4"/>
      <c r="S719" s="1"/>
      <c r="T719" s="1"/>
      <c r="U719" s="1"/>
      <c r="V719" s="1"/>
      <c r="W719" s="1"/>
      <c r="X719" s="8"/>
      <c r="Y719" s="8"/>
      <c r="Z719" s="8"/>
      <c r="AA719" s="8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4"/>
      <c r="S720" s="1"/>
      <c r="T720" s="1"/>
      <c r="U720" s="1"/>
      <c r="V720" s="1"/>
      <c r="W720" s="1"/>
      <c r="X720" s="8"/>
      <c r="Y720" s="8"/>
      <c r="Z720" s="8"/>
      <c r="AA720" s="8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4"/>
      <c r="S721" s="1"/>
      <c r="T721" s="1"/>
      <c r="U721" s="1"/>
      <c r="V721" s="1"/>
      <c r="W721" s="1"/>
      <c r="X721" s="8"/>
      <c r="Y721" s="8"/>
      <c r="Z721" s="8"/>
      <c r="AA721" s="8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4"/>
      <c r="S722" s="1"/>
      <c r="T722" s="1"/>
      <c r="U722" s="1"/>
      <c r="V722" s="1"/>
      <c r="W722" s="1"/>
      <c r="X722" s="8"/>
      <c r="Y722" s="8"/>
      <c r="Z722" s="8"/>
      <c r="AA722" s="8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4"/>
      <c r="S723" s="1"/>
      <c r="T723" s="1"/>
      <c r="U723" s="1"/>
      <c r="V723" s="1"/>
      <c r="W723" s="1"/>
      <c r="X723" s="8"/>
      <c r="Y723" s="8"/>
      <c r="Z723" s="8"/>
      <c r="AA723" s="8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4"/>
      <c r="S724" s="1"/>
      <c r="T724" s="1"/>
      <c r="U724" s="1"/>
      <c r="V724" s="1"/>
      <c r="W724" s="1"/>
      <c r="X724" s="8"/>
      <c r="Y724" s="8"/>
      <c r="Z724" s="8"/>
      <c r="AA724" s="8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4"/>
      <c r="S725" s="1"/>
      <c r="T725" s="1"/>
      <c r="U725" s="1"/>
      <c r="V725" s="1"/>
      <c r="W725" s="1"/>
      <c r="X725" s="8"/>
      <c r="Y725" s="8"/>
      <c r="Z725" s="8"/>
      <c r="AA725" s="8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4"/>
      <c r="S726" s="1"/>
      <c r="T726" s="1"/>
      <c r="U726" s="1"/>
      <c r="V726" s="1"/>
      <c r="W726" s="1"/>
      <c r="X726" s="8"/>
      <c r="Y726" s="8"/>
      <c r="Z726" s="8"/>
      <c r="AA726" s="8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4"/>
      <c r="S727" s="1"/>
      <c r="T727" s="1"/>
      <c r="U727" s="1"/>
      <c r="V727" s="1"/>
      <c r="W727" s="1"/>
      <c r="X727" s="8"/>
      <c r="Y727" s="8"/>
      <c r="Z727" s="8"/>
      <c r="AA727" s="8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4"/>
      <c r="S728" s="1"/>
      <c r="T728" s="1"/>
      <c r="U728" s="1"/>
      <c r="V728" s="1"/>
      <c r="W728" s="1"/>
      <c r="X728" s="8"/>
      <c r="Y728" s="8"/>
      <c r="Z728" s="8"/>
      <c r="AA728" s="8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4"/>
      <c r="S729" s="1"/>
      <c r="T729" s="1"/>
      <c r="U729" s="1"/>
      <c r="V729" s="1"/>
      <c r="W729" s="1"/>
      <c r="X729" s="8"/>
      <c r="Y729" s="8"/>
      <c r="Z729" s="8"/>
      <c r="AA729" s="8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4"/>
      <c r="S730" s="1"/>
      <c r="T730" s="1"/>
      <c r="U730" s="1"/>
      <c r="V730" s="1"/>
      <c r="W730" s="1"/>
      <c r="X730" s="8"/>
      <c r="Y730" s="8"/>
      <c r="Z730" s="8"/>
      <c r="AA730" s="8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4"/>
      <c r="S731" s="1"/>
      <c r="T731" s="1"/>
      <c r="U731" s="1"/>
      <c r="V731" s="1"/>
      <c r="W731" s="1"/>
      <c r="X731" s="8"/>
      <c r="Y731" s="8"/>
      <c r="Z731" s="8"/>
      <c r="AA731" s="8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4"/>
      <c r="S732" s="1"/>
      <c r="T732" s="1"/>
      <c r="U732" s="1"/>
      <c r="V732" s="1"/>
      <c r="W732" s="1"/>
      <c r="X732" s="8"/>
      <c r="Y732" s="8"/>
      <c r="Z732" s="8"/>
      <c r="AA732" s="8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4"/>
      <c r="S733" s="1"/>
      <c r="T733" s="1"/>
      <c r="U733" s="1"/>
      <c r="V733" s="1"/>
      <c r="W733" s="1"/>
      <c r="X733" s="8"/>
      <c r="Y733" s="8"/>
      <c r="Z733" s="8"/>
      <c r="AA733" s="8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4"/>
      <c r="S734" s="1"/>
      <c r="T734" s="1"/>
      <c r="U734" s="1"/>
      <c r="V734" s="1"/>
      <c r="W734" s="1"/>
      <c r="X734" s="8"/>
      <c r="Y734" s="8"/>
      <c r="Z734" s="8"/>
      <c r="AA734" s="8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4"/>
      <c r="S735" s="1"/>
      <c r="T735" s="1"/>
      <c r="U735" s="1"/>
      <c r="V735" s="1"/>
      <c r="W735" s="1"/>
      <c r="X735" s="8"/>
      <c r="Y735" s="8"/>
      <c r="Z735" s="8"/>
      <c r="AA735" s="8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4"/>
      <c r="S736" s="1"/>
      <c r="T736" s="1"/>
      <c r="U736" s="1"/>
      <c r="V736" s="1"/>
      <c r="W736" s="1"/>
      <c r="X736" s="8"/>
      <c r="Y736" s="8"/>
      <c r="Z736" s="8"/>
      <c r="AA736" s="8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4"/>
      <c r="S737" s="1"/>
      <c r="T737" s="1"/>
      <c r="U737" s="1"/>
      <c r="V737" s="1"/>
      <c r="W737" s="1"/>
      <c r="X737" s="8"/>
      <c r="Y737" s="8"/>
      <c r="Z737" s="8"/>
      <c r="AA737" s="8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4"/>
      <c r="S738" s="1"/>
      <c r="T738" s="1"/>
      <c r="U738" s="1"/>
      <c r="V738" s="1"/>
      <c r="W738" s="1"/>
      <c r="X738" s="8"/>
      <c r="Y738" s="8"/>
      <c r="Z738" s="8"/>
      <c r="AA738" s="8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4"/>
      <c r="S739" s="1"/>
      <c r="T739" s="1"/>
      <c r="U739" s="1"/>
      <c r="V739" s="1"/>
      <c r="W739" s="1"/>
      <c r="X739" s="8"/>
      <c r="Y739" s="8"/>
      <c r="Z739" s="8"/>
      <c r="AA739" s="8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4"/>
      <c r="S740" s="1"/>
      <c r="T740" s="1"/>
      <c r="U740" s="1"/>
      <c r="V740" s="1"/>
      <c r="W740" s="1"/>
      <c r="X740" s="8"/>
      <c r="Y740" s="8"/>
      <c r="Z740" s="8"/>
      <c r="AA740" s="8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4"/>
      <c r="S741" s="1"/>
      <c r="T741" s="1"/>
      <c r="U741" s="1"/>
      <c r="V741" s="1"/>
      <c r="W741" s="1"/>
      <c r="X741" s="8"/>
      <c r="Y741" s="8"/>
      <c r="Z741" s="8"/>
      <c r="AA741" s="8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4"/>
      <c r="S742" s="1"/>
      <c r="T742" s="1"/>
      <c r="U742" s="1"/>
      <c r="V742" s="1"/>
      <c r="W742" s="1"/>
      <c r="X742" s="8"/>
      <c r="Y742" s="8"/>
      <c r="Z742" s="8"/>
      <c r="AA742" s="8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4"/>
      <c r="S743" s="1"/>
      <c r="T743" s="1"/>
      <c r="U743" s="1"/>
      <c r="V743" s="1"/>
      <c r="W743" s="1"/>
      <c r="X743" s="8"/>
      <c r="Y743" s="8"/>
      <c r="Z743" s="8"/>
      <c r="AA743" s="8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4"/>
      <c r="S744" s="1"/>
      <c r="T744" s="1"/>
      <c r="U744" s="1"/>
      <c r="V744" s="1"/>
      <c r="W744" s="1"/>
      <c r="X744" s="8"/>
      <c r="Y744" s="8"/>
      <c r="Z744" s="8"/>
      <c r="AA744" s="8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4"/>
      <c r="S745" s="1"/>
      <c r="T745" s="1"/>
      <c r="U745" s="1"/>
      <c r="V745" s="1"/>
      <c r="W745" s="1"/>
      <c r="X745" s="8"/>
      <c r="Y745" s="8"/>
      <c r="Z745" s="8"/>
      <c r="AA745" s="8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4"/>
      <c r="S746" s="1"/>
      <c r="T746" s="1"/>
      <c r="U746" s="1"/>
      <c r="V746" s="1"/>
      <c r="W746" s="1"/>
      <c r="X746" s="8"/>
      <c r="Y746" s="8"/>
      <c r="Z746" s="8"/>
      <c r="AA746" s="8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4"/>
      <c r="S747" s="1"/>
      <c r="T747" s="1"/>
      <c r="U747" s="1"/>
      <c r="V747" s="1"/>
      <c r="W747" s="1"/>
      <c r="X747" s="8"/>
      <c r="Y747" s="8"/>
      <c r="Z747" s="8"/>
      <c r="AA747" s="8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4"/>
      <c r="S748" s="1"/>
      <c r="T748" s="1"/>
      <c r="U748" s="1"/>
      <c r="V748" s="1"/>
      <c r="W748" s="1"/>
      <c r="X748" s="8"/>
      <c r="Y748" s="8"/>
      <c r="Z748" s="8"/>
      <c r="AA748" s="8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4"/>
      <c r="S749" s="1"/>
      <c r="T749" s="1"/>
      <c r="U749" s="1"/>
      <c r="V749" s="1"/>
      <c r="W749" s="1"/>
      <c r="X749" s="8"/>
      <c r="Y749" s="8"/>
      <c r="Z749" s="8"/>
      <c r="AA749" s="8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4"/>
      <c r="S750" s="1"/>
      <c r="T750" s="1"/>
      <c r="U750" s="1"/>
      <c r="V750" s="1"/>
      <c r="W750" s="1"/>
      <c r="X750" s="8"/>
      <c r="Y750" s="8"/>
      <c r="Z750" s="8"/>
      <c r="AA750" s="8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4"/>
      <c r="S751" s="1"/>
      <c r="T751" s="1"/>
      <c r="U751" s="1"/>
      <c r="V751" s="1"/>
      <c r="W751" s="1"/>
      <c r="X751" s="8"/>
      <c r="Y751" s="8"/>
      <c r="Z751" s="8"/>
      <c r="AA751" s="8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4"/>
      <c r="S752" s="1"/>
      <c r="T752" s="1"/>
      <c r="U752" s="1"/>
      <c r="V752" s="1"/>
      <c r="W752" s="1"/>
      <c r="X752" s="8"/>
      <c r="Y752" s="8"/>
      <c r="Z752" s="8"/>
      <c r="AA752" s="8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4"/>
      <c r="S753" s="1"/>
      <c r="T753" s="1"/>
      <c r="U753" s="1"/>
      <c r="V753" s="1"/>
      <c r="W753" s="1"/>
      <c r="X753" s="8"/>
      <c r="Y753" s="8"/>
      <c r="Z753" s="8"/>
      <c r="AA753" s="8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4"/>
      <c r="S754" s="1"/>
      <c r="T754" s="1"/>
      <c r="U754" s="1"/>
      <c r="V754" s="1"/>
      <c r="W754" s="1"/>
      <c r="X754" s="8"/>
      <c r="Y754" s="8"/>
      <c r="Z754" s="8"/>
      <c r="AA754" s="8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4"/>
      <c r="S755" s="1"/>
      <c r="T755" s="1"/>
      <c r="U755" s="1"/>
      <c r="V755" s="1"/>
      <c r="W755" s="1"/>
      <c r="X755" s="8"/>
      <c r="Y755" s="8"/>
      <c r="Z755" s="8"/>
      <c r="AA755" s="8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4"/>
      <c r="S756" s="1"/>
      <c r="T756" s="1"/>
      <c r="U756" s="1"/>
      <c r="V756" s="1"/>
      <c r="W756" s="1"/>
      <c r="X756" s="8"/>
      <c r="Y756" s="8"/>
      <c r="Z756" s="8"/>
      <c r="AA756" s="8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4"/>
      <c r="S757" s="1"/>
      <c r="T757" s="1"/>
      <c r="U757" s="1"/>
      <c r="V757" s="1"/>
      <c r="W757" s="1"/>
      <c r="X757" s="8"/>
      <c r="Y757" s="8"/>
      <c r="Z757" s="8"/>
      <c r="AA757" s="8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4"/>
      <c r="S758" s="1"/>
      <c r="T758" s="1"/>
      <c r="U758" s="1"/>
      <c r="V758" s="1"/>
      <c r="W758" s="1"/>
      <c r="X758" s="8"/>
      <c r="Y758" s="8"/>
      <c r="Z758" s="8"/>
      <c r="AA758" s="8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4"/>
      <c r="S759" s="1"/>
      <c r="T759" s="1"/>
      <c r="U759" s="1"/>
      <c r="V759" s="1"/>
      <c r="W759" s="1"/>
      <c r="X759" s="8"/>
      <c r="Y759" s="8"/>
      <c r="Z759" s="8"/>
      <c r="AA759" s="8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4"/>
      <c r="S760" s="1"/>
      <c r="T760" s="1"/>
      <c r="U760" s="1"/>
      <c r="V760" s="1"/>
      <c r="W760" s="1"/>
      <c r="X760" s="8"/>
      <c r="Y760" s="8"/>
      <c r="Z760" s="8"/>
      <c r="AA760" s="8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4"/>
      <c r="S761" s="1"/>
      <c r="T761" s="1"/>
      <c r="U761" s="1"/>
      <c r="V761" s="1"/>
      <c r="W761" s="1"/>
      <c r="X761" s="8"/>
      <c r="Y761" s="8"/>
      <c r="Z761" s="8"/>
      <c r="AA761" s="8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4"/>
      <c r="S762" s="1"/>
      <c r="T762" s="1"/>
      <c r="U762" s="1"/>
      <c r="V762" s="1"/>
      <c r="W762" s="1"/>
      <c r="X762" s="8"/>
      <c r="Y762" s="8"/>
      <c r="Z762" s="8"/>
      <c r="AA762" s="8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4"/>
      <c r="S763" s="1"/>
      <c r="T763" s="1"/>
      <c r="U763" s="1"/>
      <c r="V763" s="1"/>
      <c r="W763" s="1"/>
      <c r="X763" s="8"/>
      <c r="Y763" s="8"/>
      <c r="Z763" s="8"/>
      <c r="AA763" s="8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4"/>
      <c r="S764" s="1"/>
      <c r="T764" s="1"/>
      <c r="U764" s="1"/>
      <c r="V764" s="1"/>
      <c r="W764" s="1"/>
      <c r="X764" s="8"/>
      <c r="Y764" s="8"/>
      <c r="Z764" s="8"/>
      <c r="AA764" s="8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4"/>
      <c r="S765" s="1"/>
      <c r="T765" s="1"/>
      <c r="U765" s="1"/>
      <c r="V765" s="1"/>
      <c r="W765" s="1"/>
      <c r="X765" s="8"/>
      <c r="Y765" s="8"/>
      <c r="Z765" s="8"/>
      <c r="AA765" s="8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4"/>
      <c r="S766" s="1"/>
      <c r="T766" s="1"/>
      <c r="U766" s="1"/>
      <c r="V766" s="1"/>
      <c r="W766" s="1"/>
      <c r="X766" s="8"/>
      <c r="Y766" s="8"/>
      <c r="Z766" s="8"/>
      <c r="AA766" s="8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4"/>
      <c r="S767" s="1"/>
      <c r="T767" s="1"/>
      <c r="U767" s="1"/>
      <c r="V767" s="1"/>
      <c r="W767" s="1"/>
      <c r="X767" s="8"/>
      <c r="Y767" s="8"/>
      <c r="Z767" s="8"/>
      <c r="AA767" s="8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4"/>
      <c r="S768" s="1"/>
      <c r="T768" s="1"/>
      <c r="U768" s="1"/>
      <c r="V768" s="1"/>
      <c r="W768" s="1"/>
      <c r="X768" s="8"/>
      <c r="Y768" s="8"/>
      <c r="Z768" s="8"/>
      <c r="AA768" s="8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4"/>
      <c r="S769" s="1"/>
      <c r="T769" s="1"/>
      <c r="U769" s="1"/>
      <c r="V769" s="1"/>
      <c r="W769" s="1"/>
      <c r="X769" s="8"/>
      <c r="Y769" s="8"/>
      <c r="Z769" s="8"/>
      <c r="AA769" s="8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4"/>
      <c r="S770" s="1"/>
      <c r="T770" s="1"/>
      <c r="U770" s="1"/>
      <c r="V770" s="1"/>
      <c r="W770" s="1"/>
      <c r="X770" s="8"/>
      <c r="Y770" s="8"/>
      <c r="Z770" s="8"/>
      <c r="AA770" s="8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4"/>
      <c r="S771" s="1"/>
      <c r="T771" s="1"/>
      <c r="U771" s="1"/>
      <c r="V771" s="1"/>
      <c r="W771" s="1"/>
      <c r="X771" s="8"/>
      <c r="Y771" s="8"/>
      <c r="Z771" s="8"/>
      <c r="AA771" s="8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4"/>
      <c r="S772" s="1"/>
      <c r="T772" s="1"/>
      <c r="U772" s="1"/>
      <c r="V772" s="1"/>
      <c r="W772" s="1"/>
      <c r="X772" s="8"/>
      <c r="Y772" s="8"/>
      <c r="Z772" s="8"/>
      <c r="AA772" s="8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4"/>
      <c r="S773" s="1"/>
      <c r="T773" s="1"/>
      <c r="U773" s="1"/>
      <c r="V773" s="1"/>
      <c r="W773" s="1"/>
      <c r="X773" s="8"/>
      <c r="Y773" s="8"/>
      <c r="Z773" s="8"/>
      <c r="AA773" s="8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4"/>
      <c r="S774" s="1"/>
      <c r="T774" s="1"/>
      <c r="U774" s="1"/>
      <c r="V774" s="1"/>
      <c r="W774" s="1"/>
      <c r="X774" s="8"/>
      <c r="Y774" s="8"/>
      <c r="Z774" s="8"/>
      <c r="AA774" s="8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4"/>
      <c r="S775" s="1"/>
      <c r="T775" s="1"/>
      <c r="U775" s="1"/>
      <c r="V775" s="1"/>
      <c r="W775" s="1"/>
      <c r="X775" s="8"/>
      <c r="Y775" s="8"/>
      <c r="Z775" s="8"/>
      <c r="AA775" s="8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4"/>
      <c r="S776" s="1"/>
      <c r="T776" s="1"/>
      <c r="U776" s="1"/>
      <c r="V776" s="1"/>
      <c r="W776" s="1"/>
      <c r="X776" s="8"/>
      <c r="Y776" s="8"/>
      <c r="Z776" s="8"/>
      <c r="AA776" s="8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4"/>
      <c r="S777" s="1"/>
      <c r="T777" s="1"/>
      <c r="U777" s="1"/>
      <c r="V777" s="1"/>
      <c r="W777" s="1"/>
      <c r="X777" s="8"/>
      <c r="Y777" s="8"/>
      <c r="Z777" s="8"/>
      <c r="AA777" s="8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4"/>
      <c r="S778" s="1"/>
      <c r="T778" s="1"/>
      <c r="U778" s="1"/>
      <c r="V778" s="1"/>
      <c r="W778" s="1"/>
      <c r="X778" s="8"/>
      <c r="Y778" s="8"/>
      <c r="Z778" s="8"/>
      <c r="AA778" s="8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4"/>
      <c r="S779" s="1"/>
      <c r="T779" s="1"/>
      <c r="U779" s="1"/>
      <c r="V779" s="1"/>
      <c r="W779" s="1"/>
      <c r="X779" s="8"/>
      <c r="Y779" s="8"/>
      <c r="Z779" s="8"/>
      <c r="AA779" s="8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4"/>
      <c r="S780" s="1"/>
      <c r="T780" s="1"/>
      <c r="U780" s="1"/>
      <c r="V780" s="1"/>
      <c r="W780" s="1"/>
      <c r="X780" s="8"/>
      <c r="Y780" s="8"/>
      <c r="Z780" s="8"/>
      <c r="AA780" s="8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4"/>
      <c r="S781" s="1"/>
      <c r="T781" s="1"/>
      <c r="U781" s="1"/>
      <c r="V781" s="1"/>
      <c r="W781" s="1"/>
      <c r="X781" s="8"/>
      <c r="Y781" s="8"/>
      <c r="Z781" s="8"/>
      <c r="AA781" s="8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4"/>
      <c r="S782" s="1"/>
      <c r="T782" s="1"/>
      <c r="U782" s="1"/>
      <c r="V782" s="1"/>
      <c r="W782" s="1"/>
      <c r="X782" s="8"/>
      <c r="Y782" s="8"/>
      <c r="Z782" s="8"/>
      <c r="AA782" s="8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4"/>
      <c r="S783" s="1"/>
      <c r="T783" s="1"/>
      <c r="U783" s="1"/>
      <c r="V783" s="1"/>
      <c r="W783" s="1"/>
      <c r="X783" s="8"/>
      <c r="Y783" s="8"/>
      <c r="Z783" s="8"/>
      <c r="AA783" s="8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4"/>
      <c r="S784" s="1"/>
      <c r="T784" s="1"/>
      <c r="U784" s="1"/>
      <c r="V784" s="1"/>
      <c r="W784" s="1"/>
      <c r="X784" s="8"/>
      <c r="Y784" s="8"/>
      <c r="Z784" s="8"/>
      <c r="AA784" s="8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4"/>
      <c r="S785" s="1"/>
      <c r="T785" s="1"/>
      <c r="U785" s="1"/>
      <c r="V785" s="1"/>
      <c r="W785" s="1"/>
      <c r="X785" s="8"/>
      <c r="Y785" s="8"/>
      <c r="Z785" s="8"/>
      <c r="AA785" s="8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4"/>
      <c r="S786" s="1"/>
      <c r="T786" s="1"/>
      <c r="U786" s="1"/>
      <c r="V786" s="1"/>
      <c r="W786" s="1"/>
      <c r="X786" s="8"/>
      <c r="Y786" s="8"/>
      <c r="Z786" s="8"/>
      <c r="AA786" s="8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4"/>
      <c r="S787" s="1"/>
      <c r="T787" s="1"/>
      <c r="U787" s="1"/>
      <c r="V787" s="1"/>
      <c r="W787" s="1"/>
      <c r="X787" s="8"/>
      <c r="Y787" s="8"/>
      <c r="Z787" s="8"/>
      <c r="AA787" s="8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4"/>
      <c r="S788" s="1"/>
      <c r="T788" s="1"/>
      <c r="U788" s="1"/>
      <c r="V788" s="1"/>
      <c r="W788" s="1"/>
      <c r="X788" s="8"/>
      <c r="Y788" s="8"/>
      <c r="Z788" s="8"/>
      <c r="AA788" s="8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4"/>
      <c r="S789" s="1"/>
      <c r="T789" s="1"/>
      <c r="U789" s="1"/>
      <c r="V789" s="1"/>
      <c r="W789" s="1"/>
      <c r="X789" s="8"/>
      <c r="Y789" s="8"/>
      <c r="Z789" s="8"/>
      <c r="AA789" s="8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4"/>
      <c r="S790" s="1"/>
      <c r="T790" s="1"/>
      <c r="U790" s="1"/>
      <c r="V790" s="1"/>
      <c r="W790" s="1"/>
      <c r="X790" s="8"/>
      <c r="Y790" s="8"/>
      <c r="Z790" s="8"/>
      <c r="AA790" s="8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4"/>
      <c r="S791" s="1"/>
      <c r="T791" s="1"/>
      <c r="U791" s="1"/>
      <c r="V791" s="1"/>
      <c r="W791" s="1"/>
      <c r="X791" s="8"/>
      <c r="Y791" s="8"/>
      <c r="Z791" s="8"/>
      <c r="AA791" s="8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4"/>
      <c r="S792" s="1"/>
      <c r="T792" s="1"/>
      <c r="U792" s="1"/>
      <c r="V792" s="1"/>
      <c r="W792" s="1"/>
      <c r="X792" s="8"/>
      <c r="Y792" s="8"/>
      <c r="Z792" s="8"/>
      <c r="AA792" s="8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4"/>
      <c r="S793" s="1"/>
      <c r="T793" s="1"/>
      <c r="U793" s="1"/>
      <c r="V793" s="1"/>
      <c r="W793" s="1"/>
      <c r="X793" s="8"/>
      <c r="Y793" s="8"/>
      <c r="Z793" s="8"/>
      <c r="AA793" s="8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4"/>
      <c r="S794" s="1"/>
      <c r="T794" s="1"/>
      <c r="U794" s="1"/>
      <c r="V794" s="1"/>
      <c r="W794" s="1"/>
      <c r="X794" s="8"/>
      <c r="Y794" s="8"/>
      <c r="Z794" s="8"/>
      <c r="AA794" s="8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4"/>
      <c r="S795" s="1"/>
      <c r="T795" s="1"/>
      <c r="U795" s="1"/>
      <c r="V795" s="1"/>
      <c r="W795" s="1"/>
      <c r="X795" s="8"/>
      <c r="Y795" s="8"/>
      <c r="Z795" s="8"/>
      <c r="AA795" s="8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4"/>
      <c r="S796" s="1"/>
      <c r="T796" s="1"/>
      <c r="U796" s="1"/>
      <c r="V796" s="1"/>
      <c r="W796" s="1"/>
      <c r="X796" s="8"/>
      <c r="Y796" s="8"/>
      <c r="Z796" s="8"/>
      <c r="AA796" s="8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4"/>
      <c r="S797" s="1"/>
      <c r="T797" s="1"/>
      <c r="U797" s="1"/>
      <c r="V797" s="1"/>
      <c r="W797" s="1"/>
      <c r="X797" s="8"/>
      <c r="Y797" s="8"/>
      <c r="Z797" s="8"/>
      <c r="AA797" s="8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4"/>
      <c r="S798" s="1"/>
      <c r="T798" s="1"/>
      <c r="U798" s="1"/>
      <c r="V798" s="1"/>
      <c r="W798" s="1"/>
      <c r="X798" s="8"/>
      <c r="Y798" s="8"/>
      <c r="Z798" s="8"/>
      <c r="AA798" s="8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4"/>
      <c r="S799" s="1"/>
      <c r="T799" s="1"/>
      <c r="U799" s="1"/>
      <c r="V799" s="1"/>
      <c r="W799" s="1"/>
      <c r="X799" s="8"/>
      <c r="Y799" s="8"/>
      <c r="Z799" s="8"/>
      <c r="AA799" s="8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4"/>
      <c r="S800" s="1"/>
      <c r="T800" s="1"/>
      <c r="U800" s="1"/>
      <c r="V800" s="1"/>
      <c r="W800" s="1"/>
      <c r="X800" s="8"/>
      <c r="Y800" s="8"/>
      <c r="Z800" s="8"/>
      <c r="AA800" s="8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4"/>
      <c r="S801" s="1"/>
      <c r="T801" s="1"/>
      <c r="U801" s="1"/>
      <c r="V801" s="1"/>
      <c r="W801" s="1"/>
      <c r="X801" s="8"/>
      <c r="Y801" s="8"/>
      <c r="Z801" s="8"/>
      <c r="AA801" s="8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4"/>
      <c r="S802" s="1"/>
      <c r="T802" s="1"/>
      <c r="U802" s="1"/>
      <c r="V802" s="1"/>
      <c r="W802" s="1"/>
      <c r="X802" s="8"/>
      <c r="Y802" s="8"/>
      <c r="Z802" s="8"/>
      <c r="AA802" s="8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4"/>
      <c r="S803" s="1"/>
      <c r="T803" s="1"/>
      <c r="U803" s="1"/>
      <c r="V803" s="1"/>
      <c r="W803" s="1"/>
      <c r="X803" s="8"/>
      <c r="Y803" s="8"/>
      <c r="Z803" s="8"/>
      <c r="AA803" s="8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4"/>
      <c r="S804" s="1"/>
      <c r="T804" s="1"/>
      <c r="U804" s="1"/>
      <c r="V804" s="1"/>
      <c r="W804" s="1"/>
      <c r="X804" s="8"/>
      <c r="Y804" s="8"/>
      <c r="Z804" s="8"/>
      <c r="AA804" s="8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4"/>
      <c r="S805" s="1"/>
      <c r="T805" s="1"/>
      <c r="U805" s="1"/>
      <c r="V805" s="1"/>
      <c r="W805" s="1"/>
      <c r="X805" s="8"/>
      <c r="Y805" s="8"/>
      <c r="Z805" s="8"/>
      <c r="AA805" s="8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4"/>
      <c r="S806" s="1"/>
      <c r="T806" s="1"/>
      <c r="U806" s="1"/>
      <c r="V806" s="1"/>
      <c r="W806" s="1"/>
      <c r="X806" s="8"/>
      <c r="Y806" s="8"/>
      <c r="Z806" s="8"/>
      <c r="AA806" s="8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4"/>
      <c r="S807" s="1"/>
      <c r="T807" s="1"/>
      <c r="U807" s="1"/>
      <c r="V807" s="1"/>
      <c r="W807" s="1"/>
      <c r="X807" s="8"/>
      <c r="Y807" s="8"/>
      <c r="Z807" s="8"/>
      <c r="AA807" s="8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4"/>
      <c r="S808" s="1"/>
      <c r="T808" s="1"/>
      <c r="U808" s="1"/>
      <c r="V808" s="1"/>
      <c r="W808" s="1"/>
      <c r="X808" s="8"/>
      <c r="Y808" s="8"/>
      <c r="Z808" s="8"/>
      <c r="AA808" s="8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4"/>
      <c r="S809" s="1"/>
      <c r="T809" s="1"/>
      <c r="U809" s="1"/>
      <c r="V809" s="1"/>
      <c r="W809" s="1"/>
      <c r="X809" s="8"/>
      <c r="Y809" s="8"/>
      <c r="Z809" s="8"/>
      <c r="AA809" s="8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4"/>
      <c r="S810" s="1"/>
      <c r="T810" s="1"/>
      <c r="U810" s="1"/>
      <c r="V810" s="1"/>
      <c r="W810" s="1"/>
      <c r="X810" s="8"/>
      <c r="Y810" s="8"/>
      <c r="Z810" s="8"/>
      <c r="AA810" s="8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4"/>
      <c r="S811" s="1"/>
      <c r="T811" s="1"/>
      <c r="U811" s="1"/>
      <c r="V811" s="1"/>
      <c r="W811" s="1"/>
      <c r="X811" s="8"/>
      <c r="Y811" s="8"/>
      <c r="Z811" s="8"/>
      <c r="AA811" s="8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4"/>
      <c r="S812" s="1"/>
      <c r="T812" s="1"/>
      <c r="U812" s="1"/>
      <c r="V812" s="1"/>
      <c r="W812" s="1"/>
      <c r="X812" s="8"/>
      <c r="Y812" s="8"/>
      <c r="Z812" s="8"/>
      <c r="AA812" s="8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4"/>
      <c r="S813" s="1"/>
      <c r="T813" s="1"/>
      <c r="U813" s="1"/>
      <c r="V813" s="1"/>
      <c r="W813" s="1"/>
      <c r="X813" s="8"/>
      <c r="Y813" s="8"/>
      <c r="Z813" s="8"/>
      <c r="AA813" s="8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4"/>
      <c r="S814" s="1"/>
      <c r="T814" s="1"/>
      <c r="U814" s="1"/>
      <c r="V814" s="1"/>
      <c r="W814" s="1"/>
      <c r="X814" s="8"/>
      <c r="Y814" s="8"/>
      <c r="Z814" s="8"/>
      <c r="AA814" s="8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4"/>
      <c r="S815" s="1"/>
      <c r="T815" s="1"/>
      <c r="U815" s="1"/>
      <c r="V815" s="1"/>
      <c r="W815" s="1"/>
      <c r="X815" s="8"/>
      <c r="Y815" s="8"/>
      <c r="Z815" s="8"/>
      <c r="AA815" s="8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4"/>
      <c r="S816" s="1"/>
      <c r="T816" s="1"/>
      <c r="U816" s="1"/>
      <c r="V816" s="1"/>
      <c r="W816" s="1"/>
      <c r="X816" s="8"/>
      <c r="Y816" s="8"/>
      <c r="Z816" s="8"/>
      <c r="AA816" s="8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4"/>
      <c r="S817" s="1"/>
      <c r="T817" s="1"/>
      <c r="U817" s="1"/>
      <c r="V817" s="1"/>
      <c r="W817" s="1"/>
      <c r="X817" s="8"/>
      <c r="Y817" s="8"/>
      <c r="Z817" s="8"/>
      <c r="AA817" s="8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4"/>
      <c r="S818" s="1"/>
      <c r="T818" s="1"/>
      <c r="U818" s="1"/>
      <c r="V818" s="1"/>
      <c r="W818" s="1"/>
      <c r="X818" s="8"/>
      <c r="Y818" s="8"/>
      <c r="Z818" s="8"/>
      <c r="AA818" s="8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4"/>
      <c r="S819" s="1"/>
      <c r="T819" s="1"/>
      <c r="U819" s="1"/>
      <c r="V819" s="1"/>
      <c r="W819" s="1"/>
      <c r="X819" s="8"/>
      <c r="Y819" s="8"/>
      <c r="Z819" s="8"/>
      <c r="AA819" s="8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4"/>
      <c r="S820" s="1"/>
      <c r="T820" s="1"/>
      <c r="U820" s="1"/>
      <c r="V820" s="1"/>
      <c r="W820" s="1"/>
      <c r="X820" s="8"/>
      <c r="Y820" s="8"/>
      <c r="Z820" s="8"/>
      <c r="AA820" s="8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4"/>
      <c r="S821" s="1"/>
      <c r="T821" s="1"/>
      <c r="U821" s="1"/>
      <c r="V821" s="1"/>
      <c r="W821" s="1"/>
      <c r="X821" s="8"/>
      <c r="Y821" s="8"/>
      <c r="Z821" s="8"/>
      <c r="AA821" s="8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4"/>
      <c r="S822" s="1"/>
      <c r="T822" s="1"/>
      <c r="U822" s="1"/>
      <c r="V822" s="1"/>
      <c r="W822" s="1"/>
      <c r="X822" s="8"/>
      <c r="Y822" s="8"/>
      <c r="Z822" s="8"/>
      <c r="AA822" s="8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4"/>
      <c r="S823" s="1"/>
      <c r="T823" s="1"/>
      <c r="U823" s="1"/>
      <c r="V823" s="1"/>
      <c r="W823" s="1"/>
      <c r="X823" s="8"/>
      <c r="Y823" s="8"/>
      <c r="Z823" s="8"/>
      <c r="AA823" s="8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4"/>
      <c r="S824" s="1"/>
      <c r="T824" s="1"/>
      <c r="U824" s="1"/>
      <c r="V824" s="1"/>
      <c r="W824" s="1"/>
      <c r="X824" s="8"/>
      <c r="Y824" s="8"/>
      <c r="Z824" s="8"/>
      <c r="AA824" s="8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4"/>
      <c r="S825" s="1"/>
      <c r="T825" s="1"/>
      <c r="U825" s="1"/>
      <c r="V825" s="1"/>
      <c r="W825" s="1"/>
      <c r="X825" s="8"/>
      <c r="Y825" s="8"/>
      <c r="Z825" s="8"/>
      <c r="AA825" s="8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4"/>
      <c r="S826" s="1"/>
      <c r="T826" s="1"/>
      <c r="U826" s="1"/>
      <c r="V826" s="1"/>
      <c r="W826" s="1"/>
      <c r="X826" s="8"/>
      <c r="Y826" s="8"/>
      <c r="Z826" s="8"/>
      <c r="AA826" s="8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4"/>
      <c r="S827" s="1"/>
      <c r="T827" s="1"/>
      <c r="U827" s="1"/>
      <c r="V827" s="1"/>
      <c r="W827" s="1"/>
      <c r="X827" s="8"/>
      <c r="Y827" s="8"/>
      <c r="Z827" s="8"/>
      <c r="AA827" s="8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4"/>
      <c r="S828" s="1"/>
      <c r="T828" s="1"/>
      <c r="U828" s="1"/>
      <c r="V828" s="1"/>
      <c r="W828" s="1"/>
      <c r="X828" s="8"/>
      <c r="Y828" s="8"/>
      <c r="Z828" s="8"/>
      <c r="AA828" s="8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4"/>
      <c r="S829" s="1"/>
      <c r="T829" s="1"/>
      <c r="U829" s="1"/>
      <c r="V829" s="1"/>
      <c r="W829" s="1"/>
      <c r="X829" s="8"/>
      <c r="Y829" s="8"/>
      <c r="Z829" s="8"/>
      <c r="AA829" s="8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4"/>
      <c r="S830" s="1"/>
      <c r="T830" s="1"/>
      <c r="U830" s="1"/>
      <c r="V830" s="1"/>
      <c r="W830" s="1"/>
      <c r="X830" s="8"/>
      <c r="Y830" s="8"/>
      <c r="Z830" s="8"/>
      <c r="AA830" s="8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4"/>
      <c r="S831" s="1"/>
      <c r="T831" s="1"/>
      <c r="U831" s="1"/>
      <c r="V831" s="1"/>
      <c r="W831" s="1"/>
      <c r="X831" s="8"/>
      <c r="Y831" s="8"/>
      <c r="Z831" s="8"/>
      <c r="AA831" s="8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4"/>
      <c r="S832" s="1"/>
      <c r="T832" s="1"/>
      <c r="U832" s="1"/>
      <c r="V832" s="1"/>
      <c r="W832" s="1"/>
      <c r="X832" s="8"/>
      <c r="Y832" s="8"/>
      <c r="Z832" s="8"/>
      <c r="AA832" s="8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4"/>
      <c r="S833" s="1"/>
      <c r="T833" s="1"/>
      <c r="U833" s="1"/>
      <c r="V833" s="1"/>
      <c r="W833" s="1"/>
      <c r="X833" s="8"/>
      <c r="Y833" s="8"/>
      <c r="Z833" s="8"/>
      <c r="AA833" s="8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4"/>
      <c r="S834" s="1"/>
      <c r="T834" s="1"/>
      <c r="U834" s="1"/>
      <c r="V834" s="1"/>
      <c r="W834" s="1"/>
      <c r="X834" s="8"/>
      <c r="Y834" s="8"/>
      <c r="Z834" s="8"/>
      <c r="AA834" s="8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4"/>
      <c r="S835" s="1"/>
      <c r="T835" s="1"/>
      <c r="U835" s="1"/>
      <c r="V835" s="1"/>
      <c r="W835" s="1"/>
      <c r="X835" s="8"/>
      <c r="Y835" s="8"/>
      <c r="Z835" s="8"/>
      <c r="AA835" s="8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4"/>
      <c r="S836" s="1"/>
      <c r="T836" s="1"/>
      <c r="U836" s="1"/>
      <c r="V836" s="1"/>
      <c r="W836" s="1"/>
      <c r="X836" s="8"/>
      <c r="Y836" s="8"/>
      <c r="Z836" s="8"/>
      <c r="AA836" s="8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4"/>
      <c r="S837" s="1"/>
      <c r="T837" s="1"/>
      <c r="U837" s="1"/>
      <c r="V837" s="1"/>
      <c r="W837" s="1"/>
      <c r="X837" s="8"/>
      <c r="Y837" s="8"/>
      <c r="Z837" s="8"/>
      <c r="AA837" s="8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4"/>
      <c r="S838" s="1"/>
      <c r="T838" s="1"/>
      <c r="U838" s="1"/>
      <c r="V838" s="1"/>
      <c r="W838" s="1"/>
      <c r="X838" s="8"/>
      <c r="Y838" s="8"/>
      <c r="Z838" s="8"/>
      <c r="AA838" s="8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4"/>
      <c r="S839" s="1"/>
      <c r="T839" s="1"/>
      <c r="U839" s="1"/>
      <c r="V839" s="1"/>
      <c r="W839" s="1"/>
      <c r="X839" s="8"/>
      <c r="Y839" s="8"/>
      <c r="Z839" s="8"/>
      <c r="AA839" s="8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4"/>
      <c r="S840" s="1"/>
      <c r="T840" s="1"/>
      <c r="U840" s="1"/>
      <c r="V840" s="1"/>
      <c r="W840" s="1"/>
      <c r="X840" s="8"/>
      <c r="Y840" s="8"/>
      <c r="Z840" s="8"/>
      <c r="AA840" s="8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4"/>
      <c r="S841" s="1"/>
      <c r="T841" s="1"/>
      <c r="U841" s="1"/>
      <c r="V841" s="1"/>
      <c r="W841" s="1"/>
      <c r="X841" s="8"/>
      <c r="Y841" s="8"/>
      <c r="Z841" s="8"/>
      <c r="AA841" s="8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4"/>
      <c r="S842" s="1"/>
      <c r="T842" s="1"/>
      <c r="U842" s="1"/>
      <c r="V842" s="1"/>
      <c r="W842" s="1"/>
      <c r="X842" s="8"/>
      <c r="Y842" s="8"/>
      <c r="Z842" s="8"/>
      <c r="AA842" s="8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4"/>
      <c r="S843" s="1"/>
      <c r="T843" s="1"/>
      <c r="U843" s="1"/>
      <c r="V843" s="1"/>
      <c r="W843" s="1"/>
      <c r="X843" s="8"/>
      <c r="Y843" s="8"/>
      <c r="Z843" s="8"/>
      <c r="AA843" s="8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4"/>
      <c r="S844" s="1"/>
      <c r="T844" s="1"/>
      <c r="U844" s="1"/>
      <c r="V844" s="1"/>
      <c r="W844" s="1"/>
      <c r="X844" s="8"/>
      <c r="Y844" s="8"/>
      <c r="Z844" s="8"/>
      <c r="AA844" s="8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4"/>
      <c r="S845" s="1"/>
      <c r="T845" s="1"/>
      <c r="U845" s="1"/>
      <c r="V845" s="1"/>
      <c r="W845" s="1"/>
      <c r="X845" s="8"/>
      <c r="Y845" s="8"/>
      <c r="Z845" s="8"/>
      <c r="AA845" s="8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4"/>
      <c r="S846" s="1"/>
      <c r="T846" s="1"/>
      <c r="U846" s="1"/>
      <c r="V846" s="1"/>
      <c r="W846" s="1"/>
      <c r="X846" s="8"/>
      <c r="Y846" s="8"/>
      <c r="Z846" s="8"/>
      <c r="AA846" s="8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4"/>
      <c r="S847" s="1"/>
      <c r="T847" s="1"/>
      <c r="U847" s="1"/>
      <c r="V847" s="1"/>
      <c r="W847" s="1"/>
      <c r="X847" s="8"/>
      <c r="Y847" s="8"/>
      <c r="Z847" s="8"/>
      <c r="AA847" s="8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4"/>
      <c r="S848" s="1"/>
      <c r="T848" s="1"/>
      <c r="U848" s="1"/>
      <c r="V848" s="1"/>
      <c r="W848" s="1"/>
      <c r="X848" s="8"/>
      <c r="Y848" s="8"/>
      <c r="Z848" s="8"/>
      <c r="AA848" s="8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4"/>
      <c r="S849" s="1"/>
      <c r="T849" s="1"/>
      <c r="U849" s="1"/>
      <c r="V849" s="1"/>
      <c r="W849" s="1"/>
      <c r="X849" s="8"/>
      <c r="Y849" s="8"/>
      <c r="Z849" s="8"/>
      <c r="AA849" s="8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4"/>
      <c r="S850" s="1"/>
      <c r="T850" s="1"/>
      <c r="U850" s="1"/>
      <c r="V850" s="1"/>
      <c r="W850" s="1"/>
      <c r="X850" s="8"/>
      <c r="Y850" s="8"/>
      <c r="Z850" s="8"/>
      <c r="AA850" s="8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4"/>
      <c r="S851" s="1"/>
      <c r="T851" s="1"/>
      <c r="U851" s="1"/>
      <c r="V851" s="1"/>
      <c r="W851" s="1"/>
      <c r="X851" s="8"/>
      <c r="Y851" s="8"/>
      <c r="Z851" s="8"/>
      <c r="AA851" s="8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4"/>
      <c r="S852" s="1"/>
      <c r="T852" s="1"/>
      <c r="U852" s="1"/>
      <c r="V852" s="1"/>
      <c r="W852" s="1"/>
      <c r="X852" s="8"/>
      <c r="Y852" s="8"/>
      <c r="Z852" s="8"/>
      <c r="AA852" s="8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4"/>
      <c r="S853" s="1"/>
      <c r="T853" s="1"/>
      <c r="U853" s="1"/>
      <c r="V853" s="1"/>
      <c r="W853" s="1"/>
      <c r="X853" s="8"/>
      <c r="Y853" s="8"/>
      <c r="Z853" s="8"/>
      <c r="AA853" s="8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4"/>
      <c r="S854" s="1"/>
      <c r="T854" s="1"/>
      <c r="U854" s="1"/>
      <c r="V854" s="1"/>
      <c r="W854" s="1"/>
      <c r="X854" s="8"/>
      <c r="Y854" s="8"/>
      <c r="Z854" s="8"/>
      <c r="AA854" s="8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4"/>
      <c r="S855" s="1"/>
      <c r="T855" s="1"/>
      <c r="U855" s="1"/>
      <c r="V855" s="1"/>
      <c r="W855" s="1"/>
      <c r="X855" s="8"/>
      <c r="Y855" s="8"/>
      <c r="Z855" s="8"/>
      <c r="AA855" s="8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4"/>
      <c r="S856" s="1"/>
      <c r="T856" s="1"/>
      <c r="U856" s="1"/>
      <c r="V856" s="1"/>
      <c r="W856" s="1"/>
      <c r="X856" s="8"/>
      <c r="Y856" s="8"/>
      <c r="Z856" s="8"/>
      <c r="AA856" s="8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4"/>
      <c r="S857" s="1"/>
      <c r="T857" s="1"/>
      <c r="U857" s="1"/>
      <c r="V857" s="1"/>
      <c r="W857" s="1"/>
      <c r="X857" s="8"/>
      <c r="Y857" s="8"/>
      <c r="Z857" s="8"/>
      <c r="AA857" s="8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4"/>
      <c r="S858" s="1"/>
      <c r="T858" s="1"/>
      <c r="U858" s="1"/>
      <c r="V858" s="1"/>
      <c r="W858" s="1"/>
      <c r="X858" s="8"/>
      <c r="Y858" s="8"/>
      <c r="Z858" s="8"/>
      <c r="AA858" s="8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4"/>
      <c r="S859" s="1"/>
      <c r="T859" s="1"/>
      <c r="U859" s="1"/>
      <c r="V859" s="1"/>
      <c r="W859" s="1"/>
      <c r="X859" s="8"/>
      <c r="Y859" s="8"/>
      <c r="Z859" s="8"/>
      <c r="AA859" s="8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4"/>
      <c r="S860" s="1"/>
      <c r="T860" s="1"/>
      <c r="U860" s="1"/>
      <c r="V860" s="1"/>
      <c r="W860" s="1"/>
      <c r="X860" s="8"/>
      <c r="Y860" s="8"/>
      <c r="Z860" s="8"/>
      <c r="AA860" s="8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4"/>
      <c r="S861" s="1"/>
      <c r="T861" s="1"/>
      <c r="U861" s="1"/>
      <c r="V861" s="1"/>
      <c r="W861" s="1"/>
      <c r="X861" s="8"/>
      <c r="Y861" s="8"/>
      <c r="Z861" s="8"/>
      <c r="AA861" s="8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4"/>
      <c r="S862" s="1"/>
      <c r="T862" s="1"/>
      <c r="U862" s="1"/>
      <c r="V862" s="1"/>
      <c r="W862" s="1"/>
      <c r="X862" s="8"/>
      <c r="Y862" s="8"/>
      <c r="Z862" s="8"/>
      <c r="AA862" s="8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4"/>
      <c r="S863" s="1"/>
      <c r="T863" s="1"/>
      <c r="U863" s="1"/>
      <c r="V863" s="1"/>
      <c r="W863" s="1"/>
      <c r="X863" s="8"/>
      <c r="Y863" s="8"/>
      <c r="Z863" s="8"/>
      <c r="AA863" s="8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4"/>
      <c r="S864" s="1"/>
      <c r="T864" s="1"/>
      <c r="U864" s="1"/>
      <c r="V864" s="1"/>
      <c r="W864" s="1"/>
      <c r="X864" s="8"/>
      <c r="Y864" s="8"/>
      <c r="Z864" s="8"/>
      <c r="AA864" s="8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4"/>
      <c r="S865" s="1"/>
      <c r="T865" s="1"/>
      <c r="U865" s="1"/>
      <c r="V865" s="1"/>
      <c r="W865" s="1"/>
      <c r="X865" s="8"/>
      <c r="Y865" s="8"/>
      <c r="Z865" s="8"/>
      <c r="AA865" s="8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4"/>
      <c r="S866" s="1"/>
      <c r="T866" s="1"/>
      <c r="U866" s="1"/>
      <c r="V866" s="1"/>
      <c r="W866" s="1"/>
      <c r="X866" s="8"/>
      <c r="Y866" s="8"/>
      <c r="Z866" s="8"/>
      <c r="AA866" s="8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4"/>
      <c r="S867" s="1"/>
      <c r="T867" s="1"/>
      <c r="U867" s="1"/>
      <c r="V867" s="1"/>
      <c r="W867" s="1"/>
      <c r="X867" s="8"/>
      <c r="Y867" s="8"/>
      <c r="Z867" s="8"/>
      <c r="AA867" s="8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4"/>
      <c r="S868" s="1"/>
      <c r="T868" s="1"/>
      <c r="U868" s="1"/>
      <c r="V868" s="1"/>
      <c r="W868" s="1"/>
      <c r="X868" s="8"/>
      <c r="Y868" s="8"/>
      <c r="Z868" s="8"/>
      <c r="AA868" s="8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4"/>
      <c r="S869" s="1"/>
      <c r="T869" s="1"/>
      <c r="U869" s="1"/>
      <c r="V869" s="1"/>
      <c r="W869" s="1"/>
      <c r="X869" s="8"/>
      <c r="Y869" s="8"/>
      <c r="Z869" s="8"/>
      <c r="AA869" s="8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4"/>
      <c r="S870" s="1"/>
      <c r="T870" s="1"/>
      <c r="U870" s="1"/>
      <c r="V870" s="1"/>
      <c r="W870" s="1"/>
      <c r="X870" s="8"/>
      <c r="Y870" s="8"/>
      <c r="Z870" s="8"/>
      <c r="AA870" s="8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4"/>
      <c r="S871" s="1"/>
      <c r="T871" s="1"/>
      <c r="U871" s="1"/>
      <c r="V871" s="1"/>
      <c r="W871" s="1"/>
      <c r="X871" s="8"/>
      <c r="Y871" s="8"/>
      <c r="Z871" s="8"/>
      <c r="AA871" s="8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4"/>
      <c r="S872" s="1"/>
      <c r="T872" s="1"/>
      <c r="U872" s="1"/>
      <c r="V872" s="1"/>
      <c r="W872" s="1"/>
      <c r="X872" s="8"/>
      <c r="Y872" s="8"/>
      <c r="Z872" s="8"/>
      <c r="AA872" s="8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4"/>
      <c r="S873" s="1"/>
      <c r="T873" s="1"/>
      <c r="U873" s="1"/>
      <c r="V873" s="1"/>
      <c r="W873" s="1"/>
      <c r="X873" s="8"/>
      <c r="Y873" s="8"/>
      <c r="Z873" s="8"/>
      <c r="AA873" s="8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4"/>
      <c r="S874" s="1"/>
      <c r="T874" s="1"/>
      <c r="U874" s="1"/>
      <c r="V874" s="1"/>
      <c r="W874" s="1"/>
      <c r="X874" s="8"/>
      <c r="Y874" s="8"/>
      <c r="Z874" s="8"/>
      <c r="AA874" s="8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4"/>
      <c r="S875" s="1"/>
      <c r="T875" s="1"/>
      <c r="U875" s="1"/>
      <c r="V875" s="1"/>
      <c r="W875" s="1"/>
      <c r="X875" s="8"/>
      <c r="Y875" s="8"/>
      <c r="Z875" s="8"/>
      <c r="AA875" s="8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4"/>
      <c r="S876" s="1"/>
      <c r="T876" s="1"/>
      <c r="U876" s="1"/>
      <c r="V876" s="1"/>
      <c r="W876" s="1"/>
      <c r="X876" s="8"/>
      <c r="Y876" s="8"/>
      <c r="Z876" s="8"/>
      <c r="AA876" s="8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4"/>
      <c r="S877" s="1"/>
      <c r="T877" s="1"/>
      <c r="U877" s="1"/>
      <c r="V877" s="1"/>
      <c r="W877" s="1"/>
      <c r="X877" s="8"/>
      <c r="Y877" s="8"/>
      <c r="Z877" s="8"/>
      <c r="AA877" s="8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4"/>
      <c r="S878" s="1"/>
      <c r="T878" s="1"/>
      <c r="U878" s="1"/>
      <c r="V878" s="1"/>
      <c r="W878" s="1"/>
      <c r="X878" s="8"/>
      <c r="Y878" s="8"/>
      <c r="Z878" s="8"/>
      <c r="AA878" s="8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4"/>
      <c r="S879" s="1"/>
      <c r="T879" s="1"/>
      <c r="U879" s="1"/>
      <c r="V879" s="1"/>
      <c r="W879" s="1"/>
      <c r="X879" s="8"/>
      <c r="Y879" s="8"/>
      <c r="Z879" s="8"/>
      <c r="AA879" s="8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4"/>
      <c r="S880" s="1"/>
      <c r="T880" s="1"/>
      <c r="U880" s="1"/>
      <c r="V880" s="1"/>
      <c r="W880" s="1"/>
      <c r="X880" s="8"/>
      <c r="Y880" s="8"/>
      <c r="Z880" s="8"/>
      <c r="AA880" s="8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4"/>
      <c r="S881" s="1"/>
      <c r="T881" s="1"/>
      <c r="U881" s="1"/>
      <c r="V881" s="1"/>
      <c r="W881" s="1"/>
      <c r="X881" s="8"/>
      <c r="Y881" s="8"/>
      <c r="Z881" s="8"/>
      <c r="AA881" s="8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4"/>
      <c r="S882" s="1"/>
      <c r="T882" s="1"/>
      <c r="U882" s="1"/>
      <c r="V882" s="1"/>
      <c r="W882" s="1"/>
      <c r="X882" s="8"/>
      <c r="Y882" s="8"/>
      <c r="Z882" s="8"/>
      <c r="AA882" s="8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4"/>
      <c r="S883" s="1"/>
      <c r="T883" s="1"/>
      <c r="U883" s="1"/>
      <c r="V883" s="1"/>
      <c r="W883" s="1"/>
      <c r="X883" s="8"/>
      <c r="Y883" s="8"/>
      <c r="Z883" s="8"/>
      <c r="AA883" s="8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4"/>
      <c r="S884" s="1"/>
      <c r="T884" s="1"/>
      <c r="U884" s="1"/>
      <c r="V884" s="1"/>
      <c r="W884" s="1"/>
      <c r="X884" s="8"/>
      <c r="Y884" s="8"/>
      <c r="Z884" s="8"/>
      <c r="AA884" s="8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4"/>
      <c r="S885" s="1"/>
      <c r="T885" s="1"/>
      <c r="U885" s="1"/>
      <c r="V885" s="1"/>
      <c r="W885" s="1"/>
      <c r="X885" s="8"/>
      <c r="Y885" s="8"/>
      <c r="Z885" s="8"/>
      <c r="AA885" s="8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4"/>
      <c r="S886" s="1"/>
      <c r="T886" s="1"/>
      <c r="U886" s="1"/>
      <c r="V886" s="1"/>
      <c r="W886" s="1"/>
      <c r="X886" s="8"/>
      <c r="Y886" s="8"/>
      <c r="Z886" s="8"/>
      <c r="AA886" s="8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4"/>
      <c r="S887" s="1"/>
      <c r="T887" s="1"/>
      <c r="U887" s="1"/>
      <c r="V887" s="1"/>
      <c r="W887" s="1"/>
      <c r="X887" s="8"/>
      <c r="Y887" s="8"/>
      <c r="Z887" s="8"/>
      <c r="AA887" s="8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4"/>
      <c r="S888" s="1"/>
      <c r="T888" s="1"/>
      <c r="U888" s="1"/>
      <c r="V888" s="1"/>
      <c r="W888" s="1"/>
      <c r="X888" s="8"/>
      <c r="Y888" s="8"/>
      <c r="Z888" s="8"/>
      <c r="AA888" s="8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4"/>
      <c r="S889" s="1"/>
      <c r="T889" s="1"/>
      <c r="U889" s="1"/>
      <c r="V889" s="1"/>
      <c r="W889" s="1"/>
      <c r="X889" s="8"/>
      <c r="Y889" s="8"/>
      <c r="Z889" s="8"/>
      <c r="AA889" s="8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4"/>
      <c r="S890" s="1"/>
      <c r="T890" s="1"/>
      <c r="U890" s="1"/>
      <c r="V890" s="1"/>
      <c r="W890" s="1"/>
      <c r="X890" s="8"/>
      <c r="Y890" s="8"/>
      <c r="Z890" s="8"/>
      <c r="AA890" s="8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4"/>
      <c r="S891" s="1"/>
      <c r="T891" s="1"/>
      <c r="U891" s="1"/>
      <c r="V891" s="1"/>
      <c r="W891" s="1"/>
      <c r="X891" s="8"/>
      <c r="Y891" s="8"/>
      <c r="Z891" s="8"/>
      <c r="AA891" s="8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4"/>
      <c r="S892" s="1"/>
      <c r="T892" s="1"/>
      <c r="U892" s="1"/>
      <c r="V892" s="1"/>
      <c r="W892" s="1"/>
      <c r="X892" s="8"/>
      <c r="Y892" s="8"/>
      <c r="Z892" s="8"/>
      <c r="AA892" s="8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4"/>
      <c r="S893" s="1"/>
      <c r="T893" s="1"/>
      <c r="U893" s="1"/>
      <c r="V893" s="1"/>
      <c r="W893" s="1"/>
      <c r="X893" s="8"/>
      <c r="Y893" s="8"/>
      <c r="Z893" s="8"/>
      <c r="AA893" s="8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4"/>
      <c r="S894" s="1"/>
      <c r="T894" s="1"/>
      <c r="U894" s="1"/>
      <c r="V894" s="1"/>
      <c r="W894" s="1"/>
      <c r="X894" s="8"/>
      <c r="Y894" s="8"/>
      <c r="Z894" s="8"/>
      <c r="AA894" s="8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4"/>
      <c r="S895" s="1"/>
      <c r="T895" s="1"/>
      <c r="U895" s="1"/>
      <c r="V895" s="1"/>
      <c r="W895" s="1"/>
      <c r="X895" s="8"/>
      <c r="Y895" s="8"/>
      <c r="Z895" s="8"/>
      <c r="AA895" s="8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4"/>
      <c r="S896" s="1"/>
      <c r="T896" s="1"/>
      <c r="U896" s="1"/>
      <c r="V896" s="1"/>
      <c r="W896" s="1"/>
      <c r="X896" s="8"/>
      <c r="Y896" s="8"/>
      <c r="Z896" s="8"/>
      <c r="AA896" s="8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4"/>
      <c r="S897" s="1"/>
      <c r="T897" s="1"/>
      <c r="U897" s="1"/>
      <c r="V897" s="1"/>
      <c r="W897" s="1"/>
      <c r="X897" s="8"/>
      <c r="Y897" s="8"/>
      <c r="Z897" s="8"/>
      <c r="AA897" s="8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4"/>
      <c r="S898" s="1"/>
      <c r="T898" s="1"/>
      <c r="U898" s="1"/>
      <c r="V898" s="1"/>
      <c r="W898" s="1"/>
      <c r="X898" s="8"/>
      <c r="Y898" s="8"/>
      <c r="Z898" s="8"/>
      <c r="AA898" s="8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4"/>
      <c r="S899" s="1"/>
      <c r="T899" s="1"/>
      <c r="U899" s="1"/>
      <c r="V899" s="1"/>
      <c r="W899" s="1"/>
      <c r="X899" s="8"/>
      <c r="Y899" s="8"/>
      <c r="Z899" s="8"/>
      <c r="AA899" s="8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4"/>
      <c r="S900" s="1"/>
      <c r="T900" s="1"/>
      <c r="U900" s="1"/>
      <c r="V900" s="1"/>
      <c r="W900" s="1"/>
      <c r="X900" s="8"/>
      <c r="Y900" s="8"/>
      <c r="Z900" s="8"/>
      <c r="AA900" s="8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4"/>
      <c r="S901" s="1"/>
      <c r="T901" s="1"/>
      <c r="U901" s="1"/>
      <c r="V901" s="1"/>
      <c r="W901" s="1"/>
      <c r="X901" s="8"/>
      <c r="Y901" s="8"/>
      <c r="Z901" s="8"/>
      <c r="AA901" s="8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4"/>
      <c r="S902" s="1"/>
      <c r="T902" s="1"/>
      <c r="U902" s="1"/>
      <c r="V902" s="1"/>
      <c r="W902" s="1"/>
      <c r="X902" s="8"/>
      <c r="Y902" s="8"/>
      <c r="Z902" s="8"/>
      <c r="AA902" s="8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4"/>
      <c r="S903" s="1"/>
      <c r="T903" s="1"/>
      <c r="U903" s="1"/>
      <c r="V903" s="1"/>
      <c r="W903" s="1"/>
      <c r="X903" s="8"/>
      <c r="Y903" s="8"/>
      <c r="Z903" s="8"/>
      <c r="AA903" s="8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4"/>
      <c r="S904" s="1"/>
      <c r="T904" s="1"/>
      <c r="U904" s="1"/>
      <c r="V904" s="1"/>
      <c r="W904" s="1"/>
      <c r="X904" s="8"/>
      <c r="Y904" s="8"/>
      <c r="Z904" s="8"/>
      <c r="AA904" s="8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4"/>
      <c r="S905" s="1"/>
      <c r="T905" s="1"/>
      <c r="U905" s="1"/>
      <c r="V905" s="1"/>
      <c r="W905" s="1"/>
      <c r="X905" s="8"/>
      <c r="Y905" s="8"/>
      <c r="Z905" s="8"/>
      <c r="AA905" s="8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4"/>
      <c r="S906" s="1"/>
      <c r="T906" s="1"/>
      <c r="U906" s="1"/>
      <c r="V906" s="1"/>
      <c r="W906" s="1"/>
      <c r="X906" s="8"/>
      <c r="Y906" s="8"/>
      <c r="Z906" s="8"/>
      <c r="AA906" s="8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4"/>
      <c r="S907" s="1"/>
      <c r="T907" s="1"/>
      <c r="U907" s="1"/>
      <c r="V907" s="1"/>
      <c r="W907" s="1"/>
      <c r="X907" s="8"/>
      <c r="Y907" s="8"/>
      <c r="Z907" s="8"/>
      <c r="AA907" s="8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4"/>
      <c r="S908" s="1"/>
      <c r="T908" s="1"/>
      <c r="U908" s="1"/>
      <c r="V908" s="1"/>
      <c r="W908" s="1"/>
      <c r="X908" s="8"/>
      <c r="Y908" s="8"/>
      <c r="Z908" s="8"/>
      <c r="AA908" s="8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4"/>
      <c r="S909" s="1"/>
      <c r="T909" s="1"/>
      <c r="U909" s="1"/>
      <c r="V909" s="1"/>
      <c r="W909" s="1"/>
      <c r="X909" s="8"/>
      <c r="Y909" s="8"/>
      <c r="Z909" s="8"/>
      <c r="AA909" s="8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4"/>
      <c r="S910" s="1"/>
      <c r="T910" s="1"/>
      <c r="U910" s="1"/>
      <c r="V910" s="1"/>
      <c r="W910" s="1"/>
      <c r="X910" s="8"/>
      <c r="Y910" s="8"/>
      <c r="Z910" s="8"/>
      <c r="AA910" s="8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4"/>
      <c r="S911" s="1"/>
      <c r="T911" s="1"/>
      <c r="U911" s="1"/>
      <c r="V911" s="1"/>
      <c r="W911" s="1"/>
      <c r="X911" s="8"/>
      <c r="Y911" s="8"/>
      <c r="Z911" s="8"/>
      <c r="AA911" s="8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4"/>
      <c r="S912" s="1"/>
      <c r="T912" s="1"/>
      <c r="U912" s="1"/>
      <c r="V912" s="1"/>
      <c r="W912" s="1"/>
      <c r="X912" s="8"/>
      <c r="Y912" s="8"/>
      <c r="Z912" s="8"/>
      <c r="AA912" s="8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4"/>
      <c r="S913" s="1"/>
      <c r="T913" s="1"/>
      <c r="U913" s="1"/>
      <c r="V913" s="1"/>
      <c r="W913" s="1"/>
      <c r="X913" s="8"/>
      <c r="Y913" s="8"/>
      <c r="Z913" s="8"/>
      <c r="AA913" s="8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4"/>
      <c r="S914" s="1"/>
      <c r="T914" s="1"/>
      <c r="U914" s="1"/>
      <c r="V914" s="1"/>
      <c r="W914" s="1"/>
      <c r="X914" s="8"/>
      <c r="Y914" s="8"/>
      <c r="Z914" s="8"/>
      <c r="AA914" s="8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4"/>
      <c r="S915" s="1"/>
      <c r="T915" s="1"/>
      <c r="U915" s="1"/>
      <c r="V915" s="1"/>
      <c r="W915" s="1"/>
      <c r="X915" s="8"/>
      <c r="Y915" s="8"/>
      <c r="Z915" s="8"/>
      <c r="AA915" s="8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4"/>
      <c r="S916" s="1"/>
      <c r="T916" s="1"/>
      <c r="U916" s="1"/>
      <c r="V916" s="1"/>
      <c r="W916" s="1"/>
      <c r="X916" s="8"/>
      <c r="Y916" s="8"/>
      <c r="Z916" s="8"/>
      <c r="AA916" s="8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4"/>
      <c r="S917" s="1"/>
      <c r="T917" s="1"/>
      <c r="U917" s="1"/>
      <c r="V917" s="1"/>
      <c r="W917" s="1"/>
      <c r="X917" s="8"/>
      <c r="Y917" s="8"/>
      <c r="Z917" s="8"/>
      <c r="AA917" s="8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4"/>
      <c r="S918" s="1"/>
      <c r="T918" s="1"/>
      <c r="U918" s="1"/>
      <c r="V918" s="1"/>
      <c r="W918" s="1"/>
      <c r="X918" s="8"/>
      <c r="Y918" s="8"/>
      <c r="Z918" s="8"/>
      <c r="AA918" s="8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4"/>
      <c r="S919" s="1"/>
      <c r="T919" s="1"/>
      <c r="U919" s="1"/>
      <c r="V919" s="1"/>
      <c r="W919" s="1"/>
      <c r="X919" s="8"/>
      <c r="Y919" s="8"/>
      <c r="Z919" s="8"/>
      <c r="AA919" s="8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4"/>
      <c r="S920" s="1"/>
      <c r="T920" s="1"/>
      <c r="U920" s="1"/>
      <c r="V920" s="1"/>
      <c r="W920" s="1"/>
      <c r="X920" s="8"/>
      <c r="Y920" s="8"/>
      <c r="Z920" s="8"/>
      <c r="AA920" s="8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4"/>
      <c r="S921" s="1"/>
      <c r="T921" s="1"/>
      <c r="U921" s="1"/>
      <c r="V921" s="1"/>
      <c r="W921" s="1"/>
      <c r="X921" s="8"/>
      <c r="Y921" s="8"/>
      <c r="Z921" s="8"/>
      <c r="AA921" s="8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4"/>
      <c r="S922" s="1"/>
      <c r="T922" s="1"/>
      <c r="U922" s="1"/>
      <c r="V922" s="1"/>
      <c r="W922" s="1"/>
      <c r="X922" s="8"/>
      <c r="Y922" s="8"/>
      <c r="Z922" s="8"/>
      <c r="AA922" s="8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4"/>
      <c r="S923" s="1"/>
      <c r="T923" s="1"/>
      <c r="U923" s="1"/>
      <c r="V923" s="1"/>
      <c r="W923" s="1"/>
      <c r="X923" s="8"/>
      <c r="Y923" s="8"/>
      <c r="Z923" s="8"/>
      <c r="AA923" s="8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4"/>
      <c r="S924" s="1"/>
      <c r="T924" s="1"/>
      <c r="U924" s="1"/>
      <c r="V924" s="1"/>
      <c r="W924" s="1"/>
      <c r="X924" s="8"/>
      <c r="Y924" s="8"/>
      <c r="Z924" s="8"/>
      <c r="AA924" s="8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4"/>
      <c r="S925" s="1"/>
      <c r="T925" s="1"/>
      <c r="U925" s="1"/>
      <c r="V925" s="1"/>
      <c r="W925" s="1"/>
      <c r="X925" s="8"/>
      <c r="Y925" s="8"/>
      <c r="Z925" s="8"/>
      <c r="AA925" s="8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4"/>
      <c r="S926" s="1"/>
      <c r="T926" s="1"/>
      <c r="U926" s="1"/>
      <c r="V926" s="1"/>
      <c r="W926" s="1"/>
      <c r="X926" s="8"/>
      <c r="Y926" s="8"/>
      <c r="Z926" s="8"/>
      <c r="AA926" s="8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4"/>
      <c r="S927" s="1"/>
      <c r="T927" s="1"/>
      <c r="U927" s="1"/>
      <c r="V927" s="1"/>
      <c r="W927" s="1"/>
      <c r="X927" s="8"/>
      <c r="Y927" s="8"/>
      <c r="Z927" s="8"/>
      <c r="AA927" s="8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4"/>
      <c r="S928" s="1"/>
      <c r="T928" s="1"/>
      <c r="U928" s="1"/>
      <c r="V928" s="1"/>
      <c r="W928" s="1"/>
      <c r="X928" s="8"/>
      <c r="Y928" s="8"/>
      <c r="Z928" s="8"/>
      <c r="AA928" s="8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4"/>
      <c r="S929" s="1"/>
      <c r="T929" s="1"/>
      <c r="U929" s="1"/>
      <c r="V929" s="1"/>
      <c r="W929" s="1"/>
      <c r="X929" s="8"/>
      <c r="Y929" s="8"/>
      <c r="Z929" s="8"/>
      <c r="AA929" s="8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4"/>
      <c r="S930" s="1"/>
      <c r="T930" s="1"/>
      <c r="U930" s="1"/>
      <c r="V930" s="1"/>
      <c r="W930" s="1"/>
      <c r="X930" s="8"/>
      <c r="Y930" s="8"/>
      <c r="Z930" s="8"/>
      <c r="AA930" s="8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4"/>
      <c r="S931" s="1"/>
      <c r="T931" s="1"/>
      <c r="U931" s="1"/>
      <c r="V931" s="1"/>
      <c r="W931" s="1"/>
      <c r="X931" s="8"/>
      <c r="Y931" s="8"/>
      <c r="Z931" s="8"/>
      <c r="AA931" s="8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4"/>
      <c r="S932" s="1"/>
      <c r="T932" s="1"/>
      <c r="U932" s="1"/>
      <c r="V932" s="1"/>
      <c r="W932" s="1"/>
      <c r="X932" s="8"/>
      <c r="Y932" s="8"/>
      <c r="Z932" s="8"/>
      <c r="AA932" s="8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4"/>
      <c r="S933" s="1"/>
      <c r="T933" s="1"/>
      <c r="U933" s="1"/>
      <c r="V933" s="1"/>
      <c r="W933" s="1"/>
      <c r="X933" s="8"/>
      <c r="Y933" s="8"/>
      <c r="Z933" s="8"/>
      <c r="AA933" s="8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4"/>
      <c r="S934" s="1"/>
      <c r="T934" s="1"/>
      <c r="U934" s="1"/>
      <c r="V934" s="1"/>
      <c r="W934" s="1"/>
      <c r="X934" s="8"/>
      <c r="Y934" s="8"/>
      <c r="Z934" s="8"/>
      <c r="AA934" s="8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4"/>
      <c r="S935" s="1"/>
      <c r="T935" s="1"/>
      <c r="U935" s="1"/>
      <c r="V935" s="1"/>
      <c r="W935" s="1"/>
      <c r="X935" s="8"/>
      <c r="Y935" s="8"/>
      <c r="Z935" s="8"/>
      <c r="AA935" s="8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4"/>
      <c r="S936" s="1"/>
      <c r="T936" s="1"/>
      <c r="U936" s="1"/>
      <c r="V936" s="1"/>
      <c r="W936" s="1"/>
      <c r="X936" s="8"/>
      <c r="Y936" s="8"/>
      <c r="Z936" s="8"/>
      <c r="AA936" s="8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4"/>
      <c r="S937" s="1"/>
      <c r="T937" s="1"/>
      <c r="U937" s="1"/>
      <c r="V937" s="1"/>
      <c r="W937" s="1"/>
      <c r="X937" s="8"/>
      <c r="Y937" s="8"/>
      <c r="Z937" s="8"/>
      <c r="AA937" s="8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4"/>
      <c r="S938" s="1"/>
      <c r="T938" s="1"/>
      <c r="U938" s="1"/>
      <c r="V938" s="1"/>
      <c r="W938" s="1"/>
      <c r="X938" s="8"/>
      <c r="Y938" s="8"/>
      <c r="Z938" s="8"/>
      <c r="AA938" s="8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4"/>
      <c r="S939" s="1"/>
      <c r="T939" s="1"/>
      <c r="U939" s="1"/>
      <c r="V939" s="1"/>
      <c r="W939" s="1"/>
      <c r="X939" s="8"/>
      <c r="Y939" s="8"/>
      <c r="Z939" s="8"/>
      <c r="AA939" s="8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4"/>
      <c r="S940" s="1"/>
      <c r="T940" s="1"/>
      <c r="U940" s="1"/>
      <c r="V940" s="1"/>
      <c r="W940" s="1"/>
      <c r="X940" s="8"/>
      <c r="Y940" s="8"/>
      <c r="Z940" s="8"/>
      <c r="AA940" s="8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4"/>
      <c r="S941" s="1"/>
      <c r="T941" s="1"/>
      <c r="U941" s="1"/>
      <c r="V941" s="1"/>
      <c r="W941" s="1"/>
      <c r="X941" s="8"/>
      <c r="Y941" s="8"/>
      <c r="Z941" s="8"/>
      <c r="AA941" s="8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4"/>
      <c r="S942" s="1"/>
      <c r="T942" s="1"/>
      <c r="U942" s="1"/>
      <c r="V942" s="1"/>
      <c r="W942" s="1"/>
      <c r="X942" s="8"/>
      <c r="Y942" s="8"/>
      <c r="Z942" s="8"/>
      <c r="AA942" s="8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4"/>
      <c r="S943" s="1"/>
      <c r="T943" s="1"/>
      <c r="U943" s="1"/>
      <c r="V943" s="1"/>
      <c r="W943" s="1"/>
      <c r="X943" s="8"/>
      <c r="Y943" s="8"/>
      <c r="Z943" s="8"/>
      <c r="AA943" s="8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4"/>
      <c r="S944" s="1"/>
      <c r="T944" s="1"/>
      <c r="U944" s="1"/>
      <c r="V944" s="1"/>
      <c r="W944" s="1"/>
      <c r="X944" s="8"/>
      <c r="Y944" s="8"/>
      <c r="Z944" s="8"/>
      <c r="AA944" s="8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4"/>
      <c r="S945" s="1"/>
      <c r="T945" s="1"/>
      <c r="U945" s="1"/>
      <c r="V945" s="1"/>
      <c r="W945" s="1"/>
      <c r="X945" s="8"/>
      <c r="Y945" s="8"/>
      <c r="Z945" s="8"/>
      <c r="AA945" s="8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4"/>
      <c r="S946" s="1"/>
      <c r="T946" s="1"/>
      <c r="U946" s="1"/>
      <c r="V946" s="1"/>
      <c r="W946" s="1"/>
      <c r="X946" s="8"/>
      <c r="Y946" s="8"/>
      <c r="Z946" s="8"/>
      <c r="AA946" s="8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4"/>
      <c r="S947" s="1"/>
      <c r="T947" s="1"/>
      <c r="U947" s="1"/>
      <c r="V947" s="1"/>
      <c r="W947" s="1"/>
      <c r="X947" s="8"/>
      <c r="Y947" s="8"/>
      <c r="Z947" s="8"/>
      <c r="AA947" s="8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4"/>
      <c r="S948" s="1"/>
      <c r="T948" s="1"/>
      <c r="U948" s="1"/>
      <c r="V948" s="1"/>
      <c r="W948" s="1"/>
      <c r="X948" s="8"/>
      <c r="Y948" s="8"/>
      <c r="Z948" s="8"/>
      <c r="AA948" s="8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4"/>
      <c r="S949" s="1"/>
      <c r="T949" s="1"/>
      <c r="U949" s="1"/>
      <c r="V949" s="1"/>
      <c r="W949" s="1"/>
      <c r="X949" s="8"/>
      <c r="Y949" s="8"/>
      <c r="Z949" s="8"/>
      <c r="AA949" s="8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4"/>
      <c r="S950" s="1"/>
      <c r="T950" s="1"/>
      <c r="U950" s="1"/>
      <c r="V950" s="1"/>
      <c r="W950" s="1"/>
      <c r="X950" s="8"/>
      <c r="Y950" s="8"/>
      <c r="Z950" s="8"/>
      <c r="AA950" s="8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4"/>
      <c r="S951" s="1"/>
      <c r="T951" s="1"/>
      <c r="U951" s="1"/>
      <c r="V951" s="1"/>
      <c r="W951" s="1"/>
      <c r="X951" s="8"/>
      <c r="Y951" s="8"/>
      <c r="Z951" s="8"/>
      <c r="AA951" s="8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4"/>
      <c r="S952" s="1"/>
      <c r="T952" s="1"/>
      <c r="U952" s="1"/>
      <c r="V952" s="1"/>
      <c r="W952" s="1"/>
      <c r="X952" s="8"/>
      <c r="Y952" s="8"/>
      <c r="Z952" s="8"/>
      <c r="AA952" s="8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4"/>
      <c r="S953" s="1"/>
      <c r="T953" s="1"/>
      <c r="U953" s="1"/>
      <c r="V953" s="1"/>
      <c r="W953" s="1"/>
      <c r="X953" s="8"/>
      <c r="Y953" s="8"/>
      <c r="Z953" s="8"/>
      <c r="AA953" s="8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4"/>
      <c r="S954" s="1"/>
      <c r="T954" s="1"/>
      <c r="U954" s="1"/>
      <c r="V954" s="1"/>
      <c r="W954" s="1"/>
      <c r="X954" s="8"/>
      <c r="Y954" s="8"/>
      <c r="Z954" s="8"/>
      <c r="AA954" s="8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4"/>
      <c r="S955" s="1"/>
      <c r="T955" s="1"/>
      <c r="U955" s="1"/>
      <c r="V955" s="1"/>
      <c r="W955" s="1"/>
      <c r="X955" s="8"/>
      <c r="Y955" s="8"/>
      <c r="Z955" s="8"/>
      <c r="AA955" s="8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4"/>
      <c r="S956" s="1"/>
      <c r="T956" s="1"/>
      <c r="U956" s="1"/>
      <c r="V956" s="1"/>
      <c r="W956" s="1"/>
      <c r="X956" s="8"/>
      <c r="Y956" s="8"/>
      <c r="Z956" s="8"/>
      <c r="AA956" s="8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4"/>
      <c r="S957" s="1"/>
      <c r="T957" s="1"/>
      <c r="U957" s="1"/>
      <c r="V957" s="1"/>
      <c r="W957" s="1"/>
      <c r="X957" s="8"/>
      <c r="Y957" s="8"/>
      <c r="Z957" s="8"/>
      <c r="AA957" s="8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4"/>
      <c r="S958" s="1"/>
      <c r="T958" s="1"/>
      <c r="U958" s="1"/>
      <c r="V958" s="1"/>
      <c r="W958" s="1"/>
      <c r="X958" s="8"/>
      <c r="Y958" s="8"/>
      <c r="Z958" s="8"/>
      <c r="AA958" s="8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4"/>
      <c r="S959" s="1"/>
      <c r="T959" s="1"/>
      <c r="U959" s="1"/>
      <c r="V959" s="1"/>
      <c r="W959" s="1"/>
      <c r="X959" s="8"/>
      <c r="Y959" s="8"/>
      <c r="Z959" s="8"/>
      <c r="AA959" s="8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4"/>
      <c r="S960" s="1"/>
      <c r="T960" s="1"/>
      <c r="U960" s="1"/>
      <c r="V960" s="1"/>
      <c r="W960" s="1"/>
      <c r="X960" s="8"/>
      <c r="Y960" s="8"/>
      <c r="Z960" s="8"/>
      <c r="AA960" s="8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4"/>
      <c r="S961" s="1"/>
      <c r="T961" s="1"/>
      <c r="U961" s="1"/>
      <c r="V961" s="1"/>
      <c r="W961" s="1"/>
      <c r="X961" s="8"/>
      <c r="Y961" s="8"/>
      <c r="Z961" s="8"/>
      <c r="AA961" s="8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4"/>
      <c r="S962" s="1"/>
      <c r="T962" s="1"/>
      <c r="U962" s="1"/>
      <c r="V962" s="1"/>
      <c r="W962" s="1"/>
      <c r="X962" s="8"/>
      <c r="Y962" s="8"/>
      <c r="Z962" s="8"/>
      <c r="AA962" s="8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4"/>
      <c r="S963" s="1"/>
      <c r="T963" s="1"/>
      <c r="U963" s="1"/>
      <c r="V963" s="1"/>
      <c r="W963" s="1"/>
      <c r="X963" s="8"/>
      <c r="Y963" s="8"/>
      <c r="Z963" s="8"/>
      <c r="AA963" s="8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4"/>
      <c r="S964" s="1"/>
      <c r="T964" s="1"/>
      <c r="U964" s="1"/>
      <c r="V964" s="1"/>
      <c r="W964" s="1"/>
      <c r="X964" s="8"/>
      <c r="Y964" s="8"/>
      <c r="Z964" s="8"/>
      <c r="AA964" s="8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4"/>
      <c r="S965" s="1"/>
      <c r="T965" s="1"/>
      <c r="U965" s="1"/>
      <c r="V965" s="1"/>
      <c r="W965" s="1"/>
      <c r="X965" s="8"/>
      <c r="Y965" s="8"/>
      <c r="Z965" s="8"/>
      <c r="AA965" s="8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4"/>
      <c r="S966" s="1"/>
      <c r="T966" s="1"/>
      <c r="U966" s="1"/>
      <c r="V966" s="1"/>
      <c r="W966" s="1"/>
      <c r="X966" s="8"/>
      <c r="Y966" s="8"/>
      <c r="Z966" s="8"/>
      <c r="AA966" s="8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4"/>
      <c r="S967" s="1"/>
      <c r="T967" s="1"/>
      <c r="U967" s="1"/>
      <c r="V967" s="1"/>
      <c r="W967" s="1"/>
      <c r="X967" s="8"/>
      <c r="Y967" s="8"/>
      <c r="Z967" s="8"/>
      <c r="AA967" s="8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4"/>
      <c r="S968" s="1"/>
      <c r="T968" s="1"/>
      <c r="U968" s="1"/>
      <c r="V968" s="1"/>
      <c r="W968" s="1"/>
      <c r="X968" s="8"/>
      <c r="Y968" s="8"/>
      <c r="Z968" s="8"/>
      <c r="AA968" s="8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4"/>
      <c r="S969" s="1"/>
      <c r="T969" s="1"/>
      <c r="U969" s="1"/>
      <c r="V969" s="1"/>
      <c r="W969" s="1"/>
      <c r="X969" s="8"/>
      <c r="Y969" s="8"/>
      <c r="Z969" s="8"/>
      <c r="AA969" s="8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4"/>
      <c r="S970" s="1"/>
      <c r="T970" s="1"/>
      <c r="U970" s="1"/>
      <c r="V970" s="1"/>
      <c r="W970" s="1"/>
      <c r="X970" s="8"/>
      <c r="Y970" s="8"/>
      <c r="Z970" s="8"/>
      <c r="AA970" s="8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4"/>
      <c r="S971" s="1"/>
      <c r="T971" s="1"/>
      <c r="U971" s="1"/>
      <c r="V971" s="1"/>
      <c r="W971" s="1"/>
      <c r="X971" s="8"/>
      <c r="Y971" s="8"/>
      <c r="Z971" s="8"/>
      <c r="AA971" s="8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4"/>
      <c r="S972" s="1"/>
      <c r="T972" s="1"/>
      <c r="U972" s="1"/>
      <c r="V972" s="1"/>
      <c r="W972" s="1"/>
      <c r="X972" s="8"/>
      <c r="Y972" s="8"/>
      <c r="Z972" s="8"/>
      <c r="AA972" s="8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4"/>
      <c r="S973" s="1"/>
      <c r="T973" s="1"/>
      <c r="U973" s="1"/>
      <c r="V973" s="1"/>
      <c r="W973" s="1"/>
      <c r="X973" s="8"/>
      <c r="Y973" s="8"/>
      <c r="Z973" s="8"/>
      <c r="AA973" s="8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4"/>
      <c r="S974" s="1"/>
      <c r="T974" s="1"/>
      <c r="U974" s="1"/>
      <c r="V974" s="1"/>
      <c r="W974" s="1"/>
      <c r="X974" s="8"/>
      <c r="Y974" s="8"/>
      <c r="Z974" s="8"/>
      <c r="AA974" s="8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4"/>
      <c r="S975" s="1"/>
      <c r="T975" s="1"/>
      <c r="U975" s="1"/>
      <c r="V975" s="1"/>
      <c r="W975" s="1"/>
      <c r="X975" s="8"/>
      <c r="Y975" s="8"/>
      <c r="Z975" s="8"/>
      <c r="AA975" s="8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4"/>
      <c r="S976" s="1"/>
      <c r="T976" s="1"/>
      <c r="U976" s="1"/>
      <c r="V976" s="1"/>
      <c r="W976" s="1"/>
      <c r="X976" s="8"/>
      <c r="Y976" s="8"/>
      <c r="Z976" s="8"/>
      <c r="AA976" s="8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4"/>
      <c r="S977" s="1"/>
      <c r="T977" s="1"/>
      <c r="U977" s="1"/>
      <c r="V977" s="1"/>
      <c r="W977" s="1"/>
      <c r="X977" s="8"/>
      <c r="Y977" s="8"/>
      <c r="Z977" s="8"/>
      <c r="AA977" s="8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4"/>
      <c r="S978" s="1"/>
      <c r="T978" s="1"/>
      <c r="U978" s="1"/>
      <c r="V978" s="1"/>
      <c r="W978" s="1"/>
      <c r="X978" s="8"/>
      <c r="Y978" s="8"/>
      <c r="Z978" s="8"/>
      <c r="AA978" s="8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4"/>
      <c r="S979" s="1"/>
      <c r="T979" s="1"/>
      <c r="U979" s="1"/>
      <c r="V979" s="1"/>
      <c r="W979" s="1"/>
      <c r="X979" s="8"/>
      <c r="Y979" s="8"/>
      <c r="Z979" s="8"/>
      <c r="AA979" s="8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4"/>
      <c r="S980" s="1"/>
      <c r="T980" s="1"/>
      <c r="U980" s="1"/>
      <c r="V980" s="1"/>
      <c r="W980" s="1"/>
      <c r="X980" s="8"/>
      <c r="Y980" s="8"/>
      <c r="Z980" s="8"/>
      <c r="AA980" s="8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4"/>
      <c r="S981" s="1"/>
      <c r="T981" s="1"/>
      <c r="U981" s="1"/>
      <c r="V981" s="1"/>
      <c r="W981" s="1"/>
      <c r="X981" s="8"/>
      <c r="Y981" s="8"/>
      <c r="Z981" s="8"/>
      <c r="AA981" s="8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4"/>
      <c r="S982" s="1"/>
      <c r="T982" s="1"/>
      <c r="U982" s="1"/>
      <c r="V982" s="1"/>
      <c r="W982" s="1"/>
      <c r="X982" s="8"/>
      <c r="Y982" s="8"/>
      <c r="Z982" s="8"/>
      <c r="AA982" s="8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4"/>
      <c r="S983" s="1"/>
      <c r="T983" s="1"/>
      <c r="U983" s="1"/>
      <c r="V983" s="1"/>
      <c r="W983" s="1"/>
      <c r="X983" s="8"/>
      <c r="Y983" s="8"/>
      <c r="Z983" s="8"/>
      <c r="AA983" s="8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4"/>
      <c r="S984" s="1"/>
      <c r="T984" s="1"/>
      <c r="U984" s="1"/>
      <c r="V984" s="1"/>
      <c r="W984" s="1"/>
      <c r="X984" s="8"/>
      <c r="Y984" s="8"/>
      <c r="Z984" s="8"/>
      <c r="AA984" s="8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4"/>
      <c r="S985" s="1"/>
      <c r="T985" s="1"/>
      <c r="U985" s="1"/>
      <c r="V985" s="1"/>
      <c r="W985" s="1"/>
      <c r="X985" s="8"/>
      <c r="Y985" s="8"/>
      <c r="Z985" s="8"/>
      <c r="AA985" s="8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4"/>
      <c r="S986" s="1"/>
      <c r="T986" s="1"/>
      <c r="U986" s="1"/>
      <c r="V986" s="1"/>
      <c r="W986" s="1"/>
      <c r="X986" s="8"/>
      <c r="Y986" s="8"/>
      <c r="Z986" s="8"/>
      <c r="AA986" s="8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4"/>
      <c r="S987" s="1"/>
      <c r="T987" s="1"/>
      <c r="U987" s="1"/>
      <c r="V987" s="1"/>
      <c r="W987" s="1"/>
      <c r="X987" s="8"/>
      <c r="Y987" s="8"/>
      <c r="Z987" s="8"/>
      <c r="AA987" s="8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4"/>
      <c r="S988" s="1"/>
      <c r="T988" s="1"/>
      <c r="U988" s="1"/>
      <c r="V988" s="1"/>
      <c r="W988" s="1"/>
      <c r="X988" s="8"/>
      <c r="Y988" s="8"/>
      <c r="Z988" s="8"/>
      <c r="AA988" s="8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4"/>
      <c r="S989" s="1"/>
      <c r="T989" s="1"/>
      <c r="U989" s="1"/>
      <c r="V989" s="1"/>
      <c r="W989" s="1"/>
      <c r="X989" s="8"/>
      <c r="Y989" s="8"/>
      <c r="Z989" s="8"/>
      <c r="AA989" s="8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4"/>
      <c r="S990" s="1"/>
      <c r="T990" s="1"/>
      <c r="U990" s="1"/>
      <c r="V990" s="1"/>
      <c r="W990" s="1"/>
      <c r="X990" s="8"/>
      <c r="Y990" s="8"/>
      <c r="Z990" s="8"/>
      <c r="AA990" s="8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4"/>
      <c r="S991" s="1"/>
      <c r="T991" s="1"/>
      <c r="U991" s="1"/>
      <c r="V991" s="1"/>
      <c r="W991" s="1"/>
      <c r="X991" s="8"/>
      <c r="Y991" s="8"/>
      <c r="Z991" s="8"/>
      <c r="AA991" s="8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4"/>
      <c r="S992" s="1"/>
      <c r="T992" s="1"/>
      <c r="U992" s="1"/>
      <c r="V992" s="1"/>
      <c r="W992" s="1"/>
      <c r="X992" s="8"/>
      <c r="Y992" s="8"/>
      <c r="Z992" s="8"/>
      <c r="AA992" s="8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4"/>
      <c r="S993" s="1"/>
      <c r="T993" s="1"/>
      <c r="U993" s="1"/>
      <c r="V993" s="1"/>
      <c r="W993" s="1"/>
      <c r="X993" s="8"/>
      <c r="Y993" s="8"/>
      <c r="Z993" s="8"/>
      <c r="AA993" s="8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</sheetData>
  <mergeCells count="194">
    <mergeCell ref="T52:U52"/>
    <mergeCell ref="R35:S35"/>
    <mergeCell ref="R36:S36"/>
    <mergeCell ref="R37:S37"/>
    <mergeCell ref="R38:S38"/>
    <mergeCell ref="R39:S39"/>
    <mergeCell ref="K46:L46"/>
    <mergeCell ref="K47:L47"/>
    <mergeCell ref="K48:L48"/>
    <mergeCell ref="K50:L50"/>
    <mergeCell ref="S46:T46"/>
    <mergeCell ref="S47:T47"/>
    <mergeCell ref="AF34:AJ34"/>
    <mergeCell ref="AK34:AO34"/>
    <mergeCell ref="AP34:AT34"/>
    <mergeCell ref="AU34:AY34"/>
    <mergeCell ref="A30:G30"/>
    <mergeCell ref="H30:L30"/>
    <mergeCell ref="M30:R30"/>
    <mergeCell ref="S30:X30"/>
    <mergeCell ref="V31:W31"/>
    <mergeCell ref="A32:D32"/>
    <mergeCell ref="E32:L32"/>
    <mergeCell ref="M32:R32"/>
    <mergeCell ref="S32:X32"/>
    <mergeCell ref="C14:D14"/>
    <mergeCell ref="E14:G14"/>
    <mergeCell ref="H14:L14"/>
    <mergeCell ref="S20:X20"/>
    <mergeCell ref="S21:X21"/>
    <mergeCell ref="S22:X22"/>
    <mergeCell ref="S23:X23"/>
    <mergeCell ref="T24:X24"/>
    <mergeCell ref="K57:L57"/>
    <mergeCell ref="M57:N57"/>
    <mergeCell ref="K53:L53"/>
    <mergeCell ref="K54:L54"/>
    <mergeCell ref="K55:L55"/>
    <mergeCell ref="Q55:S55"/>
    <mergeCell ref="T55:U55"/>
    <mergeCell ref="K56:L56"/>
    <mergeCell ref="M56:N56"/>
    <mergeCell ref="M29:R29"/>
    <mergeCell ref="S29:X29"/>
    <mergeCell ref="A28:G28"/>
    <mergeCell ref="H28:L28"/>
    <mergeCell ref="M28:O28"/>
    <mergeCell ref="Q28:R28"/>
    <mergeCell ref="S28:X28"/>
    <mergeCell ref="V49:W49"/>
    <mergeCell ref="Q50:S50"/>
    <mergeCell ref="T50:U50"/>
    <mergeCell ref="Q51:S51"/>
    <mergeCell ref="T51:U51"/>
    <mergeCell ref="K51:L51"/>
    <mergeCell ref="H8:L8"/>
    <mergeCell ref="H9:L9"/>
    <mergeCell ref="H10:L10"/>
    <mergeCell ref="M10:O13"/>
    <mergeCell ref="P10:R13"/>
    <mergeCell ref="S10:S13"/>
    <mergeCell ref="T10:X13"/>
    <mergeCell ref="H11:L11"/>
    <mergeCell ref="H29:L29"/>
    <mergeCell ref="E33:L33"/>
    <mergeCell ref="M33:R33"/>
    <mergeCell ref="S33:X33"/>
    <mergeCell ref="H12:L12"/>
    <mergeCell ref="H13:L13"/>
    <mergeCell ref="M14:O17"/>
    <mergeCell ref="P14:R17"/>
    <mergeCell ref="S14:S17"/>
    <mergeCell ref="T14:X17"/>
    <mergeCell ref="A1:X1"/>
    <mergeCell ref="A2:X2"/>
    <mergeCell ref="C4:D4"/>
    <mergeCell ref="E4:I4"/>
    <mergeCell ref="S4:W4"/>
    <mergeCell ref="E5:I5"/>
    <mergeCell ref="S5:W5"/>
    <mergeCell ref="C5:D5"/>
    <mergeCell ref="C7:D7"/>
    <mergeCell ref="F7:G7"/>
    <mergeCell ref="I7:J7"/>
    <mergeCell ref="P4:R4"/>
    <mergeCell ref="P5:R5"/>
    <mergeCell ref="M7:O9"/>
    <mergeCell ref="P7:R9"/>
    <mergeCell ref="S7:S9"/>
    <mergeCell ref="T7:X9"/>
    <mergeCell ref="A8:B8"/>
    <mergeCell ref="A9:B9"/>
    <mergeCell ref="C9:D9"/>
    <mergeCell ref="H15:L15"/>
    <mergeCell ref="S18:X18"/>
    <mergeCell ref="S19:X19"/>
    <mergeCell ref="H16:L16"/>
    <mergeCell ref="H17:L17"/>
    <mergeCell ref="N19:O19"/>
    <mergeCell ref="H18:L18"/>
    <mergeCell ref="M18:O18"/>
    <mergeCell ref="P18:R18"/>
    <mergeCell ref="A22:B22"/>
    <mergeCell ref="H22:L22"/>
    <mergeCell ref="I24:L24"/>
    <mergeCell ref="M24:O24"/>
    <mergeCell ref="P24:R24"/>
    <mergeCell ref="C22:D22"/>
    <mergeCell ref="E22:G22"/>
    <mergeCell ref="A23:B23"/>
    <mergeCell ref="C23:D23"/>
    <mergeCell ref="E23:G23"/>
    <mergeCell ref="H23:L23"/>
    <mergeCell ref="A24:D24"/>
    <mergeCell ref="E19:G19"/>
    <mergeCell ref="H19:L19"/>
    <mergeCell ref="P19:R19"/>
    <mergeCell ref="A20:B20"/>
    <mergeCell ref="H20:L20"/>
    <mergeCell ref="P20:R20"/>
    <mergeCell ref="C20:D20"/>
    <mergeCell ref="E20:G20"/>
    <mergeCell ref="A21:B21"/>
    <mergeCell ref="C21:D21"/>
    <mergeCell ref="E21:G21"/>
    <mergeCell ref="H21:L21"/>
    <mergeCell ref="A15:B15"/>
    <mergeCell ref="C15:D15"/>
    <mergeCell ref="A16:B16"/>
    <mergeCell ref="C16:D16"/>
    <mergeCell ref="E16:G16"/>
    <mergeCell ref="A17:B17"/>
    <mergeCell ref="C17:D17"/>
    <mergeCell ref="D56:E56"/>
    <mergeCell ref="F56:G56"/>
    <mergeCell ref="E47:H47"/>
    <mergeCell ref="D49:S49"/>
    <mergeCell ref="A29:G29"/>
    <mergeCell ref="A33:D33"/>
    <mergeCell ref="K52:L52"/>
    <mergeCell ref="Q52:S52"/>
    <mergeCell ref="N20:O20"/>
    <mergeCell ref="N21:O21"/>
    <mergeCell ref="P21:R21"/>
    <mergeCell ref="N22:O22"/>
    <mergeCell ref="P22:R22"/>
    <mergeCell ref="N23:O23"/>
    <mergeCell ref="P23:R23"/>
    <mergeCell ref="A19:B19"/>
    <mergeCell ref="C19:D19"/>
    <mergeCell ref="D57:E57"/>
    <mergeCell ref="F57:H57"/>
    <mergeCell ref="F58:H58"/>
    <mergeCell ref="C50:C57"/>
    <mergeCell ref="D50:E50"/>
    <mergeCell ref="F50:G50"/>
    <mergeCell ref="J50:J57"/>
    <mergeCell ref="D51:E51"/>
    <mergeCell ref="F51:G51"/>
    <mergeCell ref="D52:E52"/>
    <mergeCell ref="A13:B13"/>
    <mergeCell ref="C13:D13"/>
    <mergeCell ref="A14:B14"/>
    <mergeCell ref="F52:G52"/>
    <mergeCell ref="F53:G53"/>
    <mergeCell ref="D54:E54"/>
    <mergeCell ref="F54:G54"/>
    <mergeCell ref="D55:E55"/>
    <mergeCell ref="F55:G55"/>
    <mergeCell ref="A18:D18"/>
    <mergeCell ref="E18:G18"/>
    <mergeCell ref="E24:G24"/>
    <mergeCell ref="A25:X25"/>
    <mergeCell ref="A26:L26"/>
    <mergeCell ref="M26:X26"/>
    <mergeCell ref="A27:G27"/>
    <mergeCell ref="H27:L27"/>
    <mergeCell ref="M27:R27"/>
    <mergeCell ref="S27:X27"/>
    <mergeCell ref="R40:S40"/>
    <mergeCell ref="A42:X42"/>
    <mergeCell ref="A43:X43"/>
    <mergeCell ref="S45:T45"/>
    <mergeCell ref="E46:H46"/>
    <mergeCell ref="A10:B10"/>
    <mergeCell ref="C10:D10"/>
    <mergeCell ref="E10:G10"/>
    <mergeCell ref="C11:D11"/>
    <mergeCell ref="A11:B11"/>
    <mergeCell ref="A12:B12"/>
    <mergeCell ref="C12:D12"/>
    <mergeCell ref="E12:G12"/>
    <mergeCell ref="C8:D8"/>
    <mergeCell ref="E8:G8"/>
  </mergeCells>
  <phoneticPr fontId="73" type="noConversion"/>
  <dataValidations count="2">
    <dataValidation type="list" allowBlank="1" showInputMessage="1" showErrorMessage="1" prompt="選擇銀行" sqref="S4 Y4" xr:uid="{00000000-0002-0000-0100-000000000000}">
      <formula1>"華銀,一銀,上海銀,板信,彰化銀,兆豐"</formula1>
    </dataValidation>
    <dataValidation type="list" allowBlank="1" showErrorMessage="1" sqref="A1 Y1" xr:uid="{00000000-0002-0000-0100-000001000000}">
      <formula1>"MEGLOBE Co. LTD,PROMETAL INTERNATIONAL CO. LTD"</formula1>
    </dataValidation>
  </dataValidations>
  <printOptions horizontalCentered="1"/>
  <pageMargins left="0.2880553480085063" right="0.1813681820794299" top="0.1813681820794299" bottom="0.22404304845106046" header="0" footer="0"/>
  <pageSetup paperSize="9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劉世斌</dc:creator>
  <cp:keywords/>
  <dc:description/>
  <cp:lastModifiedBy>Administrator</cp:lastModifiedBy>
  <cp:revision/>
  <dcterms:created xsi:type="dcterms:W3CDTF">2022-12-05T15:39:53Z</dcterms:created>
  <dcterms:modified xsi:type="dcterms:W3CDTF">2022-12-27T19:42:09Z</dcterms:modified>
  <cp:category/>
  <cp:contentStatus/>
</cp:coreProperties>
</file>