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3880" yWindow="120" windowWidth="19140" windowHeight="140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4" i="1" l="1"/>
  <c r="L73" i="1"/>
  <c r="I88" i="1"/>
  <c r="I87" i="1"/>
  <c r="I86" i="1"/>
  <c r="I85" i="1"/>
  <c r="I84" i="1"/>
  <c r="I83" i="1"/>
  <c r="I82" i="1"/>
  <c r="I81" i="1"/>
  <c r="I80" i="1"/>
  <c r="I79" i="1"/>
  <c r="I78" i="1"/>
  <c r="I76" i="1"/>
  <c r="I77" i="1"/>
  <c r="I75" i="1"/>
  <c r="I73" i="1"/>
  <c r="I74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G88" i="1"/>
  <c r="G87" i="1"/>
  <c r="G86" i="1"/>
  <c r="G85" i="1"/>
  <c r="G84" i="1"/>
  <c r="G83" i="1"/>
  <c r="G82" i="1"/>
  <c r="G81" i="1"/>
  <c r="G80" i="1"/>
  <c r="G79" i="1"/>
  <c r="G78" i="1"/>
  <c r="G75" i="1"/>
  <c r="G76" i="1"/>
  <c r="G77" i="1"/>
  <c r="G74" i="1"/>
  <c r="G73" i="1"/>
  <c r="F88" i="1"/>
  <c r="F87" i="1"/>
  <c r="F86" i="1"/>
  <c r="F85" i="1"/>
  <c r="F84" i="1"/>
  <c r="F83" i="1"/>
  <c r="F82" i="1"/>
  <c r="F81" i="1"/>
  <c r="F80" i="1"/>
  <c r="F79" i="1"/>
  <c r="F78" i="1"/>
  <c r="F77" i="1"/>
  <c r="F75" i="1"/>
  <c r="F76" i="1"/>
  <c r="F74" i="1"/>
  <c r="F73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46" i="1"/>
  <c r="E45" i="1"/>
  <c r="E44" i="1"/>
  <c r="E43" i="1"/>
  <c r="E42" i="1"/>
  <c r="E41" i="1"/>
  <c r="E40" i="1"/>
  <c r="E39" i="1"/>
  <c r="E38" i="1"/>
  <c r="E37" i="1"/>
  <c r="E36" i="1"/>
  <c r="E34" i="1"/>
  <c r="E35" i="1"/>
  <c r="E33" i="1"/>
  <c r="E32" i="1"/>
  <c r="E31" i="1"/>
  <c r="H124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61" i="1"/>
  <c r="F261" i="1"/>
  <c r="F277" i="1"/>
  <c r="E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75" i="1"/>
  <c r="G191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F175" i="1"/>
  <c r="I176" i="1"/>
  <c r="I175" i="1"/>
  <c r="I187" i="1"/>
  <c r="I183" i="1"/>
  <c r="I179" i="1"/>
  <c r="I190" i="1"/>
  <c r="I186" i="1"/>
  <c r="I182" i="1"/>
  <c r="I178" i="1"/>
  <c r="H191" i="1"/>
  <c r="I189" i="1"/>
  <c r="I185" i="1"/>
  <c r="I181" i="1"/>
  <c r="I177" i="1"/>
  <c r="I188" i="1"/>
  <c r="I184" i="1"/>
  <c r="I180" i="1"/>
  <c r="G89" i="1"/>
  <c r="H89" i="1"/>
</calcChain>
</file>

<file path=xl/sharedStrings.xml><?xml version="1.0" encoding="utf-8"?>
<sst xmlns="http://schemas.openxmlformats.org/spreadsheetml/2006/main" count="205" uniqueCount="140">
  <si>
    <t>f(x), x∈[lower_bound, upper_bound]</t>
  </si>
  <si>
    <t>bits for chromosome</t>
  </si>
  <si>
    <t>The number of  bits for x as chromosome (or called chromosome size)</t>
  </si>
  <si>
    <t>Of course, decoding equation from binary to decimal as follows</t>
  </si>
  <si>
    <t>e.g.</t>
  </si>
  <si>
    <t>chromosome is 00_0000_1010 (dec. number:10)</t>
  </si>
  <si>
    <t>=</t>
  </si>
  <si>
    <t>x = lower_bound + decimal(chromosome)*(upper_bound - lower_bound)/(2^chromosome_size-1)</t>
  </si>
  <si>
    <t>As a general rule, population size depends on number of genes. So for 9 genes need  16 chromosomes, 16 genes need 32 chromosomes.</t>
  </si>
  <si>
    <r>
      <t xml:space="preserve">I normally start off by choosing population size </t>
    </r>
    <r>
      <rPr>
        <b/>
        <sz val="11"/>
        <color rgb="FFFF0000"/>
        <rFont val="Calibri"/>
        <family val="2"/>
        <scheme val="minor"/>
      </rPr>
      <t>1.5-2 times</t>
    </r>
    <r>
      <rPr>
        <sz val="11"/>
        <color theme="1"/>
        <rFont val="Calibri"/>
        <family val="2"/>
        <scheme val="minor"/>
      </rPr>
      <t xml:space="preserve"> number of </t>
    </r>
    <r>
      <rPr>
        <b/>
        <sz val="11"/>
        <color rgb="FFFF0000"/>
        <rFont val="Calibri"/>
        <family val="2"/>
        <scheme val="minor"/>
      </rPr>
      <t>genes</t>
    </r>
    <r>
      <rPr>
        <sz val="11"/>
        <color theme="1"/>
        <rFont val="Calibri"/>
        <family val="2"/>
        <scheme val="minor"/>
      </rPr>
      <t>(individual bit in the chromosome), to a maximum population size of 100.</t>
    </r>
  </si>
  <si>
    <r>
      <t xml:space="preserve">M(population size) = 1.5 * 10(genes in chromosome) = 15 =~ </t>
    </r>
    <r>
      <rPr>
        <b/>
        <sz val="11"/>
        <color rgb="FFFF0000"/>
        <rFont val="Calibri"/>
        <family val="2"/>
        <scheme val="minor"/>
      </rPr>
      <t>16</t>
    </r>
  </si>
  <si>
    <t>ID</t>
  </si>
  <si>
    <t>Random #</t>
  </si>
  <si>
    <t>Conv to bin</t>
  </si>
  <si>
    <t>Fitness Value f(x)</t>
  </si>
  <si>
    <t>decoded value</t>
  </si>
  <si>
    <r>
      <t xml:space="preserve">Then, </t>
    </r>
    <r>
      <rPr>
        <b/>
        <sz val="11"/>
        <color rgb="FFFF0000"/>
        <rFont val="Calibri"/>
        <family val="2"/>
        <scheme val="minor"/>
      </rPr>
      <t>randomly</t>
    </r>
    <r>
      <rPr>
        <sz val="11"/>
        <color theme="1"/>
        <rFont val="Calibri"/>
        <family val="2"/>
        <scheme val="minor"/>
      </rPr>
      <t xml:space="preserve"> take </t>
    </r>
    <r>
      <rPr>
        <b/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chromosomes from 0 to 2^</t>
    </r>
    <r>
      <rPr>
        <b/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-1 as follows</t>
    </r>
  </si>
  <si>
    <r>
      <t xml:space="preserve">*Note: </t>
    </r>
    <r>
      <rPr>
        <b/>
        <i/>
        <sz val="11"/>
        <rFont val="Calibri"/>
        <family val="2"/>
        <scheme val="minor"/>
      </rPr>
      <t xml:space="preserve">how to select Cmin </t>
    </r>
  </si>
  <si>
    <t xml:space="preserve">              To get max value:</t>
  </si>
  <si>
    <t>2. min value from generation 0 until current generation</t>
  </si>
  <si>
    <t>3. min value in current generation or several latest generations</t>
  </si>
  <si>
    <t xml:space="preserve">where Cmin can be taken by </t>
  </si>
  <si>
    <t xml:space="preserve">1. pre-assigned small value </t>
  </si>
  <si>
    <t xml:space="preserve">              To get mix value:</t>
  </si>
  <si>
    <t>F(x) =      f(x) + Cmin    if f(x) + Cmin &gt; 0</t>
  </si>
  <si>
    <t xml:space="preserve">                0                    if f(x) + Cmin &lt;=0</t>
  </si>
  <si>
    <t xml:space="preserve">Right here, I selected 0 </t>
  </si>
  <si>
    <t>F(x) =      Cmin - f(x)    if f(x) &lt; Cmin</t>
  </si>
  <si>
    <t xml:space="preserve">                0                    if f(X) &gt;= Cmin</t>
  </si>
  <si>
    <t xml:space="preserve">1. pre-assigned bigger value </t>
  </si>
  <si>
    <t>2. max value from generation 0 until current generation</t>
  </si>
  <si>
    <t>3. max value in current generation or several latest generations</t>
  </si>
  <si>
    <t xml:space="preserve">Sum </t>
  </si>
  <si>
    <t>Probability</t>
  </si>
  <si>
    <t>Cum. Prob.</t>
  </si>
  <si>
    <t>Rand # in [0,1]</t>
  </si>
  <si>
    <t>0.145-0.212</t>
  </si>
  <si>
    <t>0.212-0.212</t>
  </si>
  <si>
    <t>Prob. Slots</t>
  </si>
  <si>
    <t>0.212-0.267</t>
  </si>
  <si>
    <t>0.267-0.302</t>
  </si>
  <si>
    <t>0.302-0.371</t>
  </si>
  <si>
    <t>0.371-0.537</t>
  </si>
  <si>
    <t>0.537-0.537</t>
  </si>
  <si>
    <t>0.537-0.566</t>
  </si>
  <si>
    <t>0.566-0.571</t>
  </si>
  <si>
    <t>0.571-0.738</t>
  </si>
  <si>
    <t>0.738-0.802</t>
  </si>
  <si>
    <t>0.802-0.937</t>
  </si>
  <si>
    <t>0.937-1</t>
  </si>
  <si>
    <t>0.085-0.145</t>
  </si>
  <si>
    <t>0-0.085</t>
  </si>
  <si>
    <t>Step 5 Crossover with Crossover Rate</t>
  </si>
  <si>
    <t>Slcted Chro</t>
  </si>
  <si>
    <t>Updated ID</t>
  </si>
  <si>
    <t xml:space="preserve">b. Parent selection: </t>
  </si>
  <si>
    <t>Method 1 : 1-2, 3-4, … … (n-1)-n.                                 E.g. (1-2), (3-4), … … (15-16)</t>
  </si>
  <si>
    <t>Method 2 : 1-n/2, 2-(n/2+1), … … (n/2-1)-n              E.g. (1-9), (2-10), … … (8-16)</t>
  </si>
  <si>
    <t>Method 1 is taken on this process as follows</t>
  </si>
  <si>
    <t>Pc = 0.8</t>
  </si>
  <si>
    <t>0.22 &lt; 0.8</t>
  </si>
  <si>
    <t>0.821 &gt; 0.8</t>
  </si>
  <si>
    <t>0.23 &lt; 0.8</t>
  </si>
  <si>
    <t>0.91 &gt; 0.8</t>
  </si>
  <si>
    <t>0.299 &lt; 0.8</t>
  </si>
  <si>
    <t>0.574 &lt; 0.8</t>
  </si>
  <si>
    <t>0.529 &lt; 0.8</t>
  </si>
  <si>
    <t>0.331 &lt; 0.8</t>
  </si>
  <si>
    <t>Crossover</t>
  </si>
  <si>
    <t>Yes</t>
  </si>
  <si>
    <t>No</t>
  </si>
  <si>
    <t xml:space="preserve">if random number in [0,1] is less then Pc, crossover will be taken </t>
  </si>
  <si>
    <t>Generation P(1)</t>
  </si>
  <si>
    <t>Rand Crss Pnt 
in[1,10]</t>
  </si>
  <si>
    <t>Deciaml #</t>
  </si>
  <si>
    <t>Decimal #</t>
  </si>
  <si>
    <t>Step 6 Mutation with Mutation Rate</t>
  </si>
  <si>
    <t>Updated Dec</t>
  </si>
  <si>
    <r>
      <t xml:space="preserve">a. Setup Pc(Crossover Rate) = </t>
    </r>
    <r>
      <rPr>
        <b/>
        <sz val="11"/>
        <color rgb="FFFF0000"/>
        <rFont val="Calibri"/>
        <family val="2"/>
        <scheme val="minor"/>
      </rPr>
      <t>0.8</t>
    </r>
    <r>
      <rPr>
        <b/>
        <sz val="11"/>
        <color theme="1"/>
        <rFont val="Calibri"/>
        <family val="2"/>
        <scheme val="minor"/>
      </rPr>
      <t xml:space="preserve">;   usually in 0.5~0.95 </t>
    </r>
  </si>
  <si>
    <r>
      <t>b. Calculate how many bits will be mutated in "</t>
    </r>
    <r>
      <rPr>
        <b/>
        <sz val="11"/>
        <color rgb="FFFF0000"/>
        <rFont val="Calibri"/>
        <family val="2"/>
        <scheme val="minor"/>
      </rPr>
      <t>Generation P(1)</t>
    </r>
    <r>
      <rPr>
        <b/>
        <sz val="11"/>
        <color theme="1"/>
        <rFont val="Calibri"/>
        <family val="2"/>
        <scheme val="minor"/>
      </rPr>
      <t xml:space="preserve">" </t>
    </r>
  </si>
  <si>
    <r>
      <t xml:space="preserve">a. Setup Pm(Mutation Rate) = </t>
    </r>
    <r>
      <rPr>
        <b/>
        <sz val="11"/>
        <color rgb="FFFF0000"/>
        <rFont val="Calibri"/>
        <family val="2"/>
        <scheme val="minor"/>
      </rPr>
      <t>0.025</t>
    </r>
    <r>
      <rPr>
        <b/>
        <sz val="11"/>
        <color theme="1"/>
        <rFont val="Calibri"/>
        <family val="2"/>
        <scheme val="minor"/>
      </rPr>
      <t xml:space="preserve">;   usually in 0.1~0.001 </t>
    </r>
  </si>
  <si>
    <t>10(chromosome size) * 16 (population size) * 0.025 (mutation rate) = 4</t>
  </si>
  <si>
    <t>c. Randomly select 4 bits in all chromosomes and change value from 1 to 0 or 0 to 1</t>
  </si>
  <si>
    <t>Rand. Sel. Chromosome in [1,16]</t>
  </si>
  <si>
    <t>Rand. Sel. Mutation Pnt in [1,10]</t>
  </si>
  <si>
    <t>Decimal</t>
  </si>
  <si>
    <t>Mutated P(1)</t>
  </si>
  <si>
    <t xml:space="preserve">Step 4 Selection by Roulette Wheel (or other method) </t>
  </si>
  <si>
    <r>
      <t>F(x),Cmin</t>
    </r>
    <r>
      <rPr>
        <b/>
        <sz val="11"/>
        <color rgb="FFFF0000"/>
        <rFont val="Calibri"/>
        <family val="2"/>
        <scheme val="minor"/>
      </rPr>
      <t>*</t>
    </r>
  </si>
  <si>
    <t>0-0</t>
  </si>
  <si>
    <t>0-0.032</t>
  </si>
  <si>
    <t>0.032-0.0442</t>
  </si>
  <si>
    <t>0.032-0.1453</t>
  </si>
  <si>
    <t>0.1453-0.2465</t>
  </si>
  <si>
    <t>0.2465-0.3447</t>
  </si>
  <si>
    <t>0.3447-0.3948</t>
  </si>
  <si>
    <t>0.3948-0.436</t>
  </si>
  <si>
    <t>0.436-0.559</t>
  </si>
  <si>
    <t>0.559-0.606</t>
  </si>
  <si>
    <t>0.606-0.7303</t>
  </si>
  <si>
    <t>0.7303-0.827</t>
  </si>
  <si>
    <t>0.827-0.833</t>
  </si>
  <si>
    <t>0.833-0.957</t>
  </si>
  <si>
    <t>0.957-1</t>
  </si>
  <si>
    <t>Repeat Step 4(Selection by Roulette Wheel)</t>
  </si>
  <si>
    <t>Repeat Step 5 Crossover with Crossover Rate</t>
  </si>
  <si>
    <t>0.987 &gt; 0.8</t>
  </si>
  <si>
    <t>0.142 &lt; 0.8</t>
  </si>
  <si>
    <t>0.473 &lt; 0.8</t>
  </si>
  <si>
    <t>0.7312 &lt; 0.8</t>
  </si>
  <si>
    <t>0.2953 &lt; 0.8</t>
  </si>
  <si>
    <t>0.766 &lt; 0.8</t>
  </si>
  <si>
    <t>0.353 &lt; 0.8</t>
  </si>
  <si>
    <t>0.908 &gt; 0.8</t>
  </si>
  <si>
    <t>Generation P(2)</t>
  </si>
  <si>
    <t>Repeat Step 6 Mutation with Mutation Rate</t>
  </si>
  <si>
    <r>
      <t>b. Calculate how many bits will be mutated in "</t>
    </r>
    <r>
      <rPr>
        <b/>
        <sz val="11"/>
        <color rgb="FFFF0000"/>
        <rFont val="Calibri"/>
        <family val="2"/>
        <scheme val="minor"/>
      </rPr>
      <t>Generation P(2)</t>
    </r>
    <r>
      <rPr>
        <b/>
        <sz val="11"/>
        <color theme="1"/>
        <rFont val="Calibri"/>
        <family val="2"/>
        <scheme val="minor"/>
      </rPr>
      <t xml:space="preserve">" </t>
    </r>
  </si>
  <si>
    <t>Mutated P(2)</t>
  </si>
  <si>
    <t>Repeat Step 4(Selection by Roulette Wheel), and so on until evolution iteration times you set up before</t>
  </si>
  <si>
    <t>Performance Analysis After Above 2 Time Iterations</t>
  </si>
  <si>
    <t xml:space="preserve">Max </t>
  </si>
  <si>
    <t>From "Function Curve" file, we know when x= 7.86, f(x) will get max value f(x) = 24.85344449</t>
  </si>
  <si>
    <r>
      <t xml:space="preserve">Comparing x= </t>
    </r>
    <r>
      <rPr>
        <b/>
        <sz val="12"/>
        <color rgb="FFFF0000"/>
        <rFont val="Calibri"/>
        <family val="2"/>
        <scheme val="minor"/>
      </rPr>
      <t>7.979472141</t>
    </r>
    <r>
      <rPr>
        <b/>
        <sz val="12"/>
        <color theme="1"/>
        <rFont val="Calibri"/>
        <family val="2"/>
        <scheme val="minor"/>
      </rPr>
      <t>, f(x) =</t>
    </r>
    <r>
      <rPr>
        <b/>
        <sz val="12"/>
        <color rgb="FFFF0000"/>
        <rFont val="Calibri"/>
        <family val="2"/>
        <scheme val="minor"/>
      </rPr>
      <t>22.21121084</t>
    </r>
    <r>
      <rPr>
        <b/>
        <sz val="12"/>
        <color theme="1"/>
        <rFont val="Calibri"/>
        <family val="2"/>
        <scheme val="minor"/>
      </rPr>
      <t xml:space="preserve"> with the correct result, 2nd generation P(2) is getting close to it</t>
    </r>
  </si>
  <si>
    <t>Usually, we keep one of the following termination conditions −</t>
  </si>
  <si>
    <t>1. When there has been no improvement in the population for X iterations.</t>
  </si>
  <si>
    <t>2. When we reach an absolute number of generations.</t>
  </si>
  <si>
    <t>3. When the objective function value has reached a certain pre-defined value.</t>
  </si>
  <si>
    <t>Fitness(x) = function(x)</t>
  </si>
  <si>
    <r>
      <t xml:space="preserve">1. To get </t>
    </r>
    <r>
      <rPr>
        <b/>
        <sz val="14"/>
        <color rgb="FFFF0000"/>
        <rFont val="Calibri"/>
        <family val="2"/>
        <scheme val="minor"/>
      </rPr>
      <t>max</t>
    </r>
    <r>
      <rPr>
        <b/>
        <sz val="14"/>
        <color theme="1"/>
        <rFont val="Calibri"/>
        <family val="2"/>
        <scheme val="minor"/>
      </rPr>
      <t xml:space="preserve"> value, fitness function is as follows</t>
    </r>
  </si>
  <si>
    <t>, and then max(Fitness(x)) = max(function(x))</t>
  </si>
  <si>
    <t xml:space="preserve">Step 2 Choosing Population Size </t>
  </si>
  <si>
    <t xml:space="preserve">Step 3 Choosing Fitness Function </t>
  </si>
  <si>
    <t>Finall, maximize Fitness(x)</t>
  </si>
  <si>
    <r>
      <rPr>
        <b/>
        <sz val="16"/>
        <color theme="1"/>
        <rFont val="Calibri Bold"/>
        <family val="2"/>
      </rPr>
      <t xml:space="preserve">Question: Calculate max value of f(x) = e^(-x^2) + 0.01*cos(200x), where x </t>
    </r>
    <r>
      <rPr>
        <b/>
        <sz val="16"/>
        <color theme="1"/>
        <rFont val="Menlo Bold Italic"/>
        <family val="2"/>
      </rPr>
      <t>∈</t>
    </r>
    <r>
      <rPr>
        <b/>
        <sz val="16"/>
        <color theme="1"/>
        <rFont val="Calibri Bold"/>
        <family val="2"/>
      </rPr>
      <t xml:space="preserve"> [-2, 2]</t>
    </r>
  </si>
  <si>
    <r>
      <t>Step 1 Encoding x Value in Binary Number if Considering 1</t>
    </r>
    <r>
      <rPr>
        <b/>
        <sz val="14"/>
        <color rgb="FFFF0000"/>
        <rFont val="Calibri"/>
        <family val="2"/>
        <scheme val="minor"/>
      </rPr>
      <t xml:space="preserve"> bits</t>
    </r>
    <r>
      <rPr>
        <b/>
        <sz val="14"/>
        <color theme="1"/>
        <rFont val="Calibri"/>
        <family val="2"/>
        <scheme val="minor"/>
      </rPr>
      <t xml:space="preserve"> Precision in Fraction Part </t>
    </r>
  </si>
  <si>
    <r>
      <rPr>
        <b/>
        <sz val="11"/>
        <color rgb="FF1A1A1A"/>
        <rFont val="Calibri Bold"/>
        <family val="2"/>
      </rPr>
      <t xml:space="preserve">Num. of Bit = </t>
    </r>
    <r>
      <rPr>
        <b/>
        <sz val="11"/>
        <color rgb="FFFF0000"/>
        <rFont val="Calibri Bold"/>
        <family val="2"/>
      </rPr>
      <t>Г</t>
    </r>
    <r>
      <rPr>
        <b/>
        <sz val="11"/>
        <color rgb="FF1A1A1A"/>
        <rFont val="Calibri Bold"/>
        <family val="2"/>
      </rPr>
      <t>log2(upper_bound - lower_bound) * 10</t>
    </r>
    <r>
      <rPr>
        <b/>
        <sz val="11"/>
        <color rgb="FF00B0F0"/>
        <rFont val="Calibri Bold"/>
        <family val="2"/>
      </rPr>
      <t>^1</t>
    </r>
    <r>
      <rPr>
        <b/>
        <sz val="11"/>
        <color rgb="FFFF0000"/>
        <rFont val="Calibri"/>
        <family val="2"/>
        <scheme val="minor"/>
      </rPr>
      <t>ꓶ</t>
    </r>
  </si>
  <si>
    <t>BIN2DEC(11_1100)*(2-(-2))/(2^6-1)</t>
  </si>
  <si>
    <t>log2(2-(-2)*10^1) =</t>
  </si>
  <si>
    <t xml:space="preserve">               </t>
  </si>
  <si>
    <t>Fitness Function = 1/ | e^(-x^2) + 0.01*cos(200x)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</si>
</sst>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1A1A1A"/>
      <name val="Consolas"/>
      <family val="3"/>
    </font>
    <font>
      <b/>
      <sz val="11"/>
      <color rgb="FF1A1A1A"/>
      <name val="Consolas"/>
      <family val="3"/>
    </font>
    <font>
      <b/>
      <sz val="12"/>
      <color theme="1"/>
      <name val="Calibri"/>
      <family val="2"/>
      <scheme val="minor"/>
    </font>
    <font>
      <b/>
      <sz val="11"/>
      <color rgb="FF1A1A1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 Bold"/>
      <family val="2"/>
    </font>
    <font>
      <b/>
      <sz val="16"/>
      <color theme="1"/>
      <name val="Menlo Bold Italic"/>
      <family val="2"/>
    </font>
    <font>
      <b/>
      <sz val="16"/>
      <color theme="1"/>
      <name val="Calibri"/>
      <family val="2"/>
    </font>
    <font>
      <b/>
      <sz val="11"/>
      <color rgb="FF1A1A1A"/>
      <name val="Calibri Bold"/>
      <family val="2"/>
    </font>
    <font>
      <b/>
      <sz val="11"/>
      <color rgb="FFFF0000"/>
      <name val="Calibri Bold"/>
      <family val="2"/>
    </font>
    <font>
      <b/>
      <sz val="11"/>
      <color rgb="FF00B0F0"/>
      <name val="Calibri Bold"/>
      <family val="2"/>
    </font>
    <font>
      <b/>
      <sz val="14"/>
      <color theme="1"/>
      <name val="Calibri Bold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3" fillId="0" borderId="0" xfId="0" applyFont="1"/>
    <xf numFmtId="0" fontId="9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4" xfId="0" applyFill="1" applyBorder="1"/>
    <xf numFmtId="0" fontId="0" fillId="10" borderId="8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8" borderId="6" xfId="0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14" fillId="7" borderId="27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5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/>
    </xf>
    <xf numFmtId="0" fontId="14" fillId="4" borderId="27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12" borderId="25" xfId="0" applyFont="1" applyFill="1" applyBorder="1" applyAlignment="1">
      <alignment horizontal="center"/>
    </xf>
    <xf numFmtId="0" fontId="14" fillId="13" borderId="25" xfId="0" applyFont="1" applyFill="1" applyBorder="1" applyAlignment="1">
      <alignment horizontal="center"/>
    </xf>
    <xf numFmtId="0" fontId="14" fillId="11" borderId="25" xfId="0" applyFont="1" applyFill="1" applyBorder="1" applyAlignment="1">
      <alignment horizontal="center"/>
    </xf>
    <xf numFmtId="0" fontId="14" fillId="11" borderId="2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5" borderId="25" xfId="0" applyFont="1" applyFill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6" borderId="27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2" borderId="27" xfId="0" applyFont="1" applyFill="1" applyBorder="1" applyAlignment="1">
      <alignment horizontal="center"/>
    </xf>
    <xf numFmtId="0" fontId="14" fillId="18" borderId="27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/>
    </xf>
    <xf numFmtId="0" fontId="14" fillId="19" borderId="27" xfId="0" applyFont="1" applyFill="1" applyBorder="1" applyAlignment="1">
      <alignment horizontal="center"/>
    </xf>
    <xf numFmtId="0" fontId="14" fillId="19" borderId="25" xfId="0" applyFont="1" applyFill="1" applyBorder="1" applyAlignment="1">
      <alignment horizontal="center"/>
    </xf>
    <xf numFmtId="0" fontId="14" fillId="20" borderId="25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7" borderId="25" xfId="0" applyFont="1" applyFill="1" applyBorder="1" applyAlignment="1">
      <alignment horizontal="center"/>
    </xf>
    <xf numFmtId="0" fontId="14" fillId="20" borderId="2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19" fillId="0" borderId="0" xfId="0" applyFont="1"/>
    <xf numFmtId="0" fontId="2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404811</xdr:colOff>
      <xdr:row>93</xdr:row>
      <xdr:rowOff>29768</xdr:rowOff>
    </xdr:from>
    <xdr:to>
      <xdr:col>2</xdr:col>
      <xdr:colOff>479586</xdr:colOff>
      <xdr:row>94</xdr:row>
      <xdr:rowOff>172641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49" y="14549440"/>
          <a:ext cx="74775" cy="333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404811</xdr:colOff>
      <xdr:row>105</xdr:row>
      <xdr:rowOff>29768</xdr:rowOff>
    </xdr:from>
    <xdr:ext cx="74775" cy="333373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49" y="14549440"/>
          <a:ext cx="74775" cy="333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4389</xdr:colOff>
      <xdr:row>126</xdr:row>
      <xdr:rowOff>1</xdr:rowOff>
    </xdr:from>
    <xdr:to>
      <xdr:col>4</xdr:col>
      <xdr:colOff>1175</xdr:colOff>
      <xdr:row>142</xdr:row>
      <xdr:rowOff>30077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0100" y="25201146"/>
          <a:ext cx="798891" cy="3388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952498</xdr:colOff>
      <xdr:row>126</xdr:row>
      <xdr:rowOff>5011</xdr:rowOff>
    </xdr:from>
    <xdr:to>
      <xdr:col>9</xdr:col>
      <xdr:colOff>10027</xdr:colOff>
      <xdr:row>142</xdr:row>
      <xdr:rowOff>3279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2090" y="25206156"/>
          <a:ext cx="877305" cy="3349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672705</xdr:colOff>
      <xdr:row>151</xdr:row>
      <xdr:rowOff>577453</xdr:rowOff>
    </xdr:from>
    <xdr:to>
      <xdr:col>2</xdr:col>
      <xdr:colOff>869156</xdr:colOff>
      <xdr:row>168</xdr:row>
      <xdr:rowOff>5982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310" y="30922098"/>
          <a:ext cx="883254" cy="33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857256</xdr:colOff>
      <xdr:row>203</xdr:row>
      <xdr:rowOff>381002</xdr:rowOff>
    </xdr:from>
    <xdr:to>
      <xdr:col>3</xdr:col>
      <xdr:colOff>794938</xdr:colOff>
      <xdr:row>220</xdr:row>
      <xdr:rowOff>5953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9084" y="38070236"/>
          <a:ext cx="812792" cy="3280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946546</xdr:colOff>
      <xdr:row>203</xdr:row>
      <xdr:rowOff>386951</xdr:rowOff>
    </xdr:from>
    <xdr:to>
      <xdr:col>9</xdr:col>
      <xdr:colOff>11906</xdr:colOff>
      <xdr:row>220</xdr:row>
      <xdr:rowOff>11207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4859" y="38076185"/>
          <a:ext cx="887016" cy="327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</xdr:colOff>
      <xdr:row>230</xdr:row>
      <xdr:rowOff>577454</xdr:rowOff>
    </xdr:from>
    <xdr:to>
      <xdr:col>3</xdr:col>
      <xdr:colOff>17699</xdr:colOff>
      <xdr:row>247</xdr:row>
      <xdr:rowOff>5954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4" y="47739811"/>
          <a:ext cx="893995" cy="3233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672702</xdr:colOff>
      <xdr:row>259</xdr:row>
      <xdr:rowOff>392904</xdr:rowOff>
    </xdr:from>
    <xdr:to>
      <xdr:col>3</xdr:col>
      <xdr:colOff>16467</xdr:colOff>
      <xdr:row>276</xdr:row>
      <xdr:rowOff>23812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921" y="48797763"/>
          <a:ext cx="903484" cy="326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tabSelected="1" topLeftCell="B62" workbookViewId="0">
      <selection activeCell="L75" sqref="L75"/>
    </sheetView>
  </sheetViews>
  <sheetFormatPr baseColWidth="10" defaultColWidth="8.83203125" defaultRowHeight="14" x14ac:dyDescent="0"/>
  <cols>
    <col min="2" max="2" width="10.33203125" customWidth="1"/>
    <col min="3" max="3" width="13.1640625" customWidth="1"/>
    <col min="4" max="4" width="12" customWidth="1"/>
    <col min="5" max="5" width="13.5" customWidth="1"/>
    <col min="6" max="6" width="15.6640625" customWidth="1"/>
    <col min="7" max="7" width="9.5" customWidth="1"/>
    <col min="8" max="8" width="14.33203125" customWidth="1"/>
    <col min="9" max="9" width="13" customWidth="1"/>
    <col min="10" max="10" width="12.83203125" customWidth="1"/>
    <col min="11" max="11" width="16.1640625" customWidth="1"/>
    <col min="12" max="12" width="13.83203125" customWidth="1"/>
  </cols>
  <sheetData>
    <row r="1" spans="1:16" ht="20">
      <c r="A1" s="100" t="s">
        <v>133</v>
      </c>
    </row>
    <row r="3" spans="1:16" ht="18">
      <c r="A3" s="1" t="s">
        <v>134</v>
      </c>
    </row>
    <row r="4" spans="1:16" ht="18">
      <c r="A4" s="1"/>
      <c r="B4" s="5" t="s">
        <v>2</v>
      </c>
    </row>
    <row r="5" spans="1:16" ht="18">
      <c r="A5" s="1"/>
      <c r="B5" s="5"/>
    </row>
    <row r="6" spans="1:16">
      <c r="B6" s="4"/>
      <c r="C6" s="6" t="s">
        <v>0</v>
      </c>
      <c r="D6" s="3"/>
      <c r="E6" s="3"/>
      <c r="F6" s="3"/>
      <c r="G6" s="3"/>
      <c r="H6" s="3"/>
      <c r="I6" s="3"/>
      <c r="J6" s="3"/>
      <c r="K6" s="3"/>
      <c r="L6" s="3"/>
    </row>
    <row r="7" spans="1:16">
      <c r="C7" s="6" t="s">
        <v>135</v>
      </c>
      <c r="D7" s="3"/>
      <c r="E7" s="3"/>
      <c r="F7" s="3"/>
      <c r="G7" s="3"/>
      <c r="H7" s="3"/>
      <c r="I7" s="3"/>
      <c r="J7" s="3"/>
      <c r="K7" s="3"/>
      <c r="L7" s="3"/>
    </row>
    <row r="8" spans="1:16">
      <c r="C8" s="7" t="s">
        <v>6</v>
      </c>
      <c r="D8" t="s">
        <v>137</v>
      </c>
    </row>
    <row r="9" spans="1:16">
      <c r="C9" s="7" t="s">
        <v>138</v>
      </c>
      <c r="D9" s="8">
        <v>6</v>
      </c>
      <c r="E9" t="s">
        <v>1</v>
      </c>
    </row>
    <row r="11" spans="1:16">
      <c r="G11" s="2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C12" s="4"/>
      <c r="D12" s="3"/>
      <c r="E12" s="3"/>
      <c r="F12" s="3"/>
      <c r="G12" s="3"/>
      <c r="H12" s="3"/>
      <c r="I12" s="3"/>
      <c r="J12" s="3"/>
      <c r="K12" s="3"/>
      <c r="L12" s="3"/>
      <c r="O12" s="3"/>
      <c r="P12" s="3"/>
    </row>
    <row r="13" spans="1:16">
      <c r="C13" s="6"/>
      <c r="D13" s="3"/>
      <c r="E13" s="3"/>
      <c r="F13" s="3"/>
      <c r="G13" s="3"/>
      <c r="H13" s="3"/>
      <c r="I13" s="3"/>
      <c r="J13" s="3"/>
      <c r="K13" s="3"/>
      <c r="L13" s="3"/>
    </row>
    <row r="16" spans="1:16" ht="15">
      <c r="B16" s="5" t="s">
        <v>3</v>
      </c>
    </row>
    <row r="17" spans="1:14">
      <c r="C17" s="6" t="s">
        <v>7</v>
      </c>
    </row>
    <row r="18" spans="1:14">
      <c r="C18" s="6"/>
    </row>
    <row r="19" spans="1:14">
      <c r="B19" s="7" t="s">
        <v>4</v>
      </c>
      <c r="C19" t="s">
        <v>5</v>
      </c>
    </row>
    <row r="20" spans="1:14">
      <c r="C20" s="7" t="s">
        <v>6</v>
      </c>
      <c r="D20" t="s">
        <v>136</v>
      </c>
    </row>
    <row r="21" spans="1:14">
      <c r="C21" s="7" t="s">
        <v>6</v>
      </c>
      <c r="D21" s="8"/>
    </row>
    <row r="24" spans="1:14" ht="18">
      <c r="A24" s="1" t="s">
        <v>130</v>
      </c>
      <c r="E24" s="6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B25" t="s">
        <v>8</v>
      </c>
    </row>
    <row r="26" spans="1:14">
      <c r="B26" t="s">
        <v>9</v>
      </c>
    </row>
    <row r="28" spans="1:14">
      <c r="B28" t="s">
        <v>10</v>
      </c>
    </row>
    <row r="29" spans="1:14">
      <c r="B29" t="s">
        <v>16</v>
      </c>
    </row>
    <row r="30" spans="1:14">
      <c r="B30" s="10" t="s">
        <v>11</v>
      </c>
      <c r="C30" s="10" t="s">
        <v>12</v>
      </c>
      <c r="D30" s="10" t="s">
        <v>13</v>
      </c>
      <c r="E30" s="12" t="s">
        <v>15</v>
      </c>
    </row>
    <row r="31" spans="1:14">
      <c r="B31" s="11">
        <v>1</v>
      </c>
      <c r="C31" s="11">
        <v>22</v>
      </c>
      <c r="D31" s="11">
        <v>10110</v>
      </c>
      <c r="E31" s="11">
        <f>0+C31*(2-(-2))/(2^6-1)</f>
        <v>1.3968253968253967</v>
      </c>
      <c r="G31" s="99"/>
    </row>
    <row r="32" spans="1:14">
      <c r="B32" s="11">
        <v>2</v>
      </c>
      <c r="C32" s="11">
        <v>35</v>
      </c>
      <c r="D32" s="11">
        <v>100011</v>
      </c>
      <c r="E32" s="11">
        <f>0+C32*(2-(-2))/(2^6-1)</f>
        <v>2.2222222222222223</v>
      </c>
    </row>
    <row r="33" spans="2:5">
      <c r="B33" s="11">
        <v>3</v>
      </c>
      <c r="C33" s="11">
        <v>43</v>
      </c>
      <c r="D33" s="11">
        <v>101011</v>
      </c>
      <c r="E33" s="11">
        <f>0+C33*(2-(-2))/(2^6-1)</f>
        <v>2.7301587301587302</v>
      </c>
    </row>
    <row r="34" spans="2:5">
      <c r="B34" s="11">
        <v>4</v>
      </c>
      <c r="C34" s="11">
        <v>15</v>
      </c>
      <c r="D34" s="11">
        <v>1111</v>
      </c>
      <c r="E34" s="11">
        <f>0+C34*(2-(-2))/(2^6-1)</f>
        <v>0.95238095238095233</v>
      </c>
    </row>
    <row r="35" spans="2:5">
      <c r="B35" s="11">
        <v>5</v>
      </c>
      <c r="C35" s="11">
        <v>27</v>
      </c>
      <c r="D35" s="11">
        <v>11011</v>
      </c>
      <c r="E35" s="11">
        <f>0+C35*(2-(-2))/(2^6-1)</f>
        <v>1.7142857142857142</v>
      </c>
    </row>
    <row r="36" spans="2:5">
      <c r="B36" s="11">
        <v>6</v>
      </c>
      <c r="C36" s="11">
        <v>94</v>
      </c>
      <c r="D36" s="11">
        <v>1011110</v>
      </c>
      <c r="E36" s="11">
        <f>0+C36*(2-(-2))/(2^6-1)</f>
        <v>5.9682539682539684</v>
      </c>
    </row>
    <row r="37" spans="2:5">
      <c r="B37" s="11">
        <v>7</v>
      </c>
      <c r="C37" s="11">
        <v>54</v>
      </c>
      <c r="D37" s="11">
        <v>110110</v>
      </c>
      <c r="E37" s="11">
        <f>0+C37*(2-(-2))/(2^6-1)</f>
        <v>3.4285714285714284</v>
      </c>
    </row>
    <row r="38" spans="2:5">
      <c r="B38" s="11">
        <v>8</v>
      </c>
      <c r="C38" s="11">
        <v>75</v>
      </c>
      <c r="D38" s="11">
        <v>1001011</v>
      </c>
      <c r="E38" s="11">
        <f>0+C38*(2-(-2))/(2^6-1)</f>
        <v>4.7619047619047619</v>
      </c>
    </row>
    <row r="39" spans="2:5">
      <c r="B39" s="11">
        <v>9</v>
      </c>
      <c r="C39" s="11">
        <v>11</v>
      </c>
      <c r="D39" s="11">
        <v>1011</v>
      </c>
      <c r="E39" s="11">
        <f>0+C39*(2-(-2))/(2^6-1)</f>
        <v>0.69841269841269837</v>
      </c>
    </row>
    <row r="40" spans="2:5">
      <c r="B40" s="11">
        <v>10</v>
      </c>
      <c r="C40" s="11">
        <v>34</v>
      </c>
      <c r="D40" s="11">
        <v>100010</v>
      </c>
      <c r="E40" s="11">
        <f>0+C40*(2-(-2))/(2^6-1)</f>
        <v>2.1587301587301586</v>
      </c>
    </row>
    <row r="41" spans="2:5">
      <c r="B41" s="11">
        <v>11</v>
      </c>
      <c r="C41" s="11">
        <v>83</v>
      </c>
      <c r="D41" s="11">
        <v>1010011</v>
      </c>
      <c r="E41" s="11">
        <f>0+C41*(2-(-2))/(2^6-1)</f>
        <v>5.2698412698412698</v>
      </c>
    </row>
    <row r="42" spans="2:5">
      <c r="B42" s="11">
        <v>12</v>
      </c>
      <c r="C42" s="11">
        <v>53</v>
      </c>
      <c r="D42" s="11">
        <v>110101</v>
      </c>
      <c r="E42" s="11">
        <f>0+C42*(2-(-2))/(2^6-1)</f>
        <v>3.3650793650793651</v>
      </c>
    </row>
    <row r="43" spans="2:5">
      <c r="B43" s="11">
        <v>13</v>
      </c>
      <c r="C43" s="11">
        <v>23</v>
      </c>
      <c r="D43" s="11">
        <v>10111</v>
      </c>
      <c r="E43" s="11">
        <f>0+C43*(2-(-2))/(2^6-1)</f>
        <v>1.4603174603174602</v>
      </c>
    </row>
    <row r="44" spans="2:5">
      <c r="B44" s="11">
        <v>14</v>
      </c>
      <c r="C44" s="11">
        <v>77</v>
      </c>
      <c r="D44" s="11">
        <v>1001101</v>
      </c>
      <c r="E44" s="11">
        <f>0+C44*(2-(-2))/(2^6-1)</f>
        <v>4.8888888888888893</v>
      </c>
    </row>
    <row r="45" spans="2:5">
      <c r="B45" s="11">
        <v>15</v>
      </c>
      <c r="C45" s="11">
        <v>11</v>
      </c>
      <c r="D45" s="11">
        <v>1011</v>
      </c>
      <c r="E45" s="11">
        <f>0+C45*(2-(-2))/(2^6-1)</f>
        <v>0.69841269841269837</v>
      </c>
    </row>
    <row r="46" spans="2:5">
      <c r="B46" s="11">
        <v>16</v>
      </c>
      <c r="C46" s="11">
        <v>34</v>
      </c>
      <c r="D46" s="11">
        <v>100010</v>
      </c>
      <c r="E46" s="11">
        <f>0+C46*(2-(-2))/(2^6-1)</f>
        <v>2.1587301587301586</v>
      </c>
    </row>
    <row r="49" spans="1:3" ht="18">
      <c r="A49" s="1" t="s">
        <v>131</v>
      </c>
    </row>
    <row r="50" spans="1:3" ht="18">
      <c r="B50" s="101" t="s">
        <v>139</v>
      </c>
    </row>
    <row r="52" spans="1:3" ht="18">
      <c r="B52" s="1" t="s">
        <v>128</v>
      </c>
    </row>
    <row r="53" spans="1:3" ht="18">
      <c r="C53" s="1" t="s">
        <v>127</v>
      </c>
    </row>
    <row r="54" spans="1:3" ht="18">
      <c r="C54" s="1" t="s">
        <v>129</v>
      </c>
    </row>
    <row r="56" spans="1:3" ht="18">
      <c r="B56" s="1"/>
    </row>
    <row r="57" spans="1:3" ht="18">
      <c r="C57" s="1"/>
    </row>
    <row r="58" spans="1:3" ht="18">
      <c r="C58" s="1"/>
    </row>
    <row r="61" spans="1:3" ht="18">
      <c r="B61" s="1"/>
    </row>
    <row r="62" spans="1:3" ht="18">
      <c r="C62" s="1"/>
    </row>
    <row r="64" spans="1:3" ht="18">
      <c r="C64" s="1"/>
    </row>
    <row r="66" spans="1:12" ht="18">
      <c r="C66" s="1"/>
      <c r="G66" s="1" t="s">
        <v>132</v>
      </c>
    </row>
    <row r="70" spans="1:12" ht="18">
      <c r="A70" s="1" t="s">
        <v>87</v>
      </c>
    </row>
    <row r="72" spans="1:12">
      <c r="B72" s="10" t="s">
        <v>11</v>
      </c>
      <c r="C72" s="10" t="s">
        <v>75</v>
      </c>
      <c r="D72" s="10" t="s">
        <v>13</v>
      </c>
      <c r="E72" s="12" t="s">
        <v>15</v>
      </c>
      <c r="F72" s="12" t="s">
        <v>14</v>
      </c>
      <c r="G72" s="12" t="s">
        <v>88</v>
      </c>
      <c r="H72" s="12" t="s">
        <v>33</v>
      </c>
      <c r="I72" s="12" t="s">
        <v>34</v>
      </c>
      <c r="J72" s="12" t="s">
        <v>38</v>
      </c>
      <c r="K72" s="12" t="s">
        <v>35</v>
      </c>
      <c r="L72" s="12" t="s">
        <v>53</v>
      </c>
    </row>
    <row r="73" spans="1:12">
      <c r="B73" s="11">
        <v>1</v>
      </c>
      <c r="C73" s="11">
        <v>22</v>
      </c>
      <c r="D73" s="11">
        <v>10110</v>
      </c>
      <c r="E73" s="11">
        <f>0+C73*(2-(-2))/(2^6-1)</f>
        <v>1.3968253968253967</v>
      </c>
      <c r="F73" s="11">
        <f>EXP(-E73*E73)+0.01*COS(200*E73)</f>
        <v>0.13239339595356481</v>
      </c>
      <c r="G73" s="11">
        <f>F73</f>
        <v>0.13239339595356481</v>
      </c>
      <c r="H73" s="11">
        <f>G73/G89</f>
        <v>6.782761220837695E-2</v>
      </c>
      <c r="I73" s="11">
        <f>H73</f>
        <v>6.782761220837695E-2</v>
      </c>
      <c r="J73" s="11" t="s">
        <v>51</v>
      </c>
      <c r="K73" s="18">
        <v>0.60146874500000003</v>
      </c>
      <c r="L73" s="18" t="str">
        <f>DEC2BIN(C85,6)</f>
        <v>010111</v>
      </c>
    </row>
    <row r="74" spans="1:12">
      <c r="B74" s="11">
        <v>2</v>
      </c>
      <c r="C74" s="11">
        <v>35</v>
      </c>
      <c r="D74" s="11">
        <v>100011</v>
      </c>
      <c r="E74" s="11">
        <f>0+C74*(2-(-2))/(2^6-1)</f>
        <v>2.2222222222222223</v>
      </c>
      <c r="F74" s="11">
        <f>EXP(-E74*E74)+0.01*COS(200*E74)</f>
        <v>6.2590666134169958E-3</v>
      </c>
      <c r="G74" s="11">
        <f>F74</f>
        <v>6.2590666134169958E-3</v>
      </c>
      <c r="H74" s="11">
        <f>G74/G89</f>
        <v>3.2066368566461426E-3</v>
      </c>
      <c r="I74" s="11">
        <f>I73+H74</f>
        <v>7.1034249065023092E-2</v>
      </c>
      <c r="J74" s="20" t="s">
        <v>50</v>
      </c>
      <c r="K74" s="19">
        <v>0.27708154299999999</v>
      </c>
      <c r="L74" s="19" t="str">
        <f>DEC2BIN(C81,6)</f>
        <v>001011</v>
      </c>
    </row>
    <row r="75" spans="1:12">
      <c r="B75" s="11">
        <v>3</v>
      </c>
      <c r="C75" s="11">
        <v>43</v>
      </c>
      <c r="D75" s="11">
        <v>101011</v>
      </c>
      <c r="E75" s="11">
        <f>0+C75*(2-(-2))/(2^6-1)</f>
        <v>2.7301587301587302</v>
      </c>
      <c r="F75" s="11">
        <f>EXP(-E75*E75)+0.01*COS(200*E75)</f>
        <v>8.8021392176682398E-3</v>
      </c>
      <c r="G75" s="11">
        <f>F75</f>
        <v>8.8021392176682398E-3</v>
      </c>
      <c r="H75" s="11">
        <f>G75/G89</f>
        <v>4.5095005015925969E-3</v>
      </c>
      <c r="I75" s="11">
        <f>I74+H75</f>
        <v>7.5543749566615692E-2</v>
      </c>
      <c r="J75" s="23" t="s">
        <v>36</v>
      </c>
      <c r="K75" s="19">
        <v>0.28978522899999998</v>
      </c>
      <c r="L75" s="19">
        <v>1100001011</v>
      </c>
    </row>
    <row r="76" spans="1:12">
      <c r="B76" s="11">
        <v>4</v>
      </c>
      <c r="C76" s="11">
        <v>15</v>
      </c>
      <c r="D76" s="11">
        <v>1111</v>
      </c>
      <c r="E76" s="11">
        <f>0+C76*(2-(-2))/(2^6-1)</f>
        <v>0.95238095238095233</v>
      </c>
      <c r="F76" s="11">
        <f>EXP(-E76*E76)+0.01*COS(200*E76)</f>
        <v>0.39973712923763505</v>
      </c>
      <c r="G76" s="16">
        <f>F76</f>
        <v>0.39973712923763505</v>
      </c>
      <c r="H76" s="11">
        <f>G76/G89</f>
        <v>0.2047928055016412</v>
      </c>
      <c r="I76" s="11">
        <f>I75+H76</f>
        <v>0.28033655506825689</v>
      </c>
      <c r="J76" s="11" t="s">
        <v>37</v>
      </c>
      <c r="K76" s="21">
        <v>0.83741062700000002</v>
      </c>
      <c r="L76" s="21">
        <v>1110010000</v>
      </c>
    </row>
    <row r="77" spans="1:12">
      <c r="B77" s="11">
        <v>5</v>
      </c>
      <c r="C77" s="11">
        <v>27</v>
      </c>
      <c r="D77" s="11">
        <v>11011</v>
      </c>
      <c r="E77" s="11">
        <f>0+C77*(2-(-2))/(2^6-1)</f>
        <v>1.7142857142857142</v>
      </c>
      <c r="F77" s="11">
        <f>EXP(-E77*E77)+0.01*COS(200*E77)</f>
        <v>4.3814119292614494E-2</v>
      </c>
      <c r="G77" s="16">
        <f>F77</f>
        <v>4.3814119292614494E-2</v>
      </c>
      <c r="H77" s="11">
        <f>G77/G89</f>
        <v>2.2446792539964334E-2</v>
      </c>
      <c r="I77" s="11">
        <f>I76+H77</f>
        <v>0.30278334760822123</v>
      </c>
      <c r="J77" s="11" t="s">
        <v>37</v>
      </c>
      <c r="K77" s="22">
        <v>0.50185644200000001</v>
      </c>
      <c r="L77" s="22">
        <v>1101111001</v>
      </c>
    </row>
    <row r="78" spans="1:12">
      <c r="B78" s="11">
        <v>6</v>
      </c>
      <c r="C78" s="11">
        <v>94</v>
      </c>
      <c r="D78" s="11">
        <v>1011110</v>
      </c>
      <c r="E78" s="11">
        <f>0+C78*(2-(-2))/(2^6-1)</f>
        <v>5.9682539682539684</v>
      </c>
      <c r="F78" s="11">
        <f>EXP(-E78*E78)+0.01*COS(200*E78)</f>
        <v>9.8810171815684675E-3</v>
      </c>
      <c r="G78" s="11">
        <f>F78</f>
        <v>9.8810171815684675E-3</v>
      </c>
      <c r="H78" s="11">
        <f>G78/G89</f>
        <v>5.0622298551115143E-3</v>
      </c>
      <c r="I78" s="11">
        <f>I77+H78</f>
        <v>0.30784557746333274</v>
      </c>
      <c r="J78" s="24" t="s">
        <v>39</v>
      </c>
      <c r="K78" s="21">
        <v>0.83141916800000004</v>
      </c>
      <c r="L78" s="21">
        <v>1110010000</v>
      </c>
    </row>
    <row r="79" spans="1:12">
      <c r="B79" s="11">
        <v>7</v>
      </c>
      <c r="C79" s="11">
        <v>54</v>
      </c>
      <c r="D79" s="11">
        <v>110110</v>
      </c>
      <c r="E79" s="11">
        <f>0+C79*(2-(-2))/(2^6-1)</f>
        <v>3.4285714285714284</v>
      </c>
      <c r="F79" s="11">
        <f>EXP(-E79*E79)+0.01*COS(200*E79)</f>
        <v>6.6295356638007676E-3</v>
      </c>
      <c r="G79" s="11">
        <f>F79</f>
        <v>6.6295356638007676E-3</v>
      </c>
      <c r="H79" s="11">
        <f>G79/G89</f>
        <v>3.3964350781031209E-3</v>
      </c>
      <c r="I79" s="11">
        <f>I78+H79</f>
        <v>0.31124201254143585</v>
      </c>
      <c r="J79" s="19" t="s">
        <v>40</v>
      </c>
      <c r="K79" s="23">
        <v>0.20324578300000001</v>
      </c>
      <c r="L79" s="23">
        <v>1110100001</v>
      </c>
    </row>
    <row r="80" spans="1:12">
      <c r="B80" s="11">
        <v>8</v>
      </c>
      <c r="C80" s="11">
        <v>75</v>
      </c>
      <c r="D80" s="11">
        <v>1001011</v>
      </c>
      <c r="E80" s="11">
        <f>0+C80*(2-(-2))/(2^6-1)</f>
        <v>4.7619047619047619</v>
      </c>
      <c r="F80" s="11">
        <f>EXP(-E80*E80)+0.01*COS(200*E80)</f>
        <v>-8.8774258928174116E-3</v>
      </c>
      <c r="G80" s="11">
        <f>F80</f>
        <v>-8.8774258928174116E-3</v>
      </c>
      <c r="H80" s="11">
        <f>G80/G89</f>
        <v>-4.5480712729645094E-3</v>
      </c>
      <c r="I80" s="11">
        <f>I79+H80</f>
        <v>0.30669394126847133</v>
      </c>
      <c r="J80" s="26" t="s">
        <v>41</v>
      </c>
      <c r="K80" s="24">
        <v>0.25216794399999998</v>
      </c>
      <c r="L80" s="24">
        <v>11010000</v>
      </c>
    </row>
    <row r="81" spans="2:12">
      <c r="B81" s="11">
        <v>9</v>
      </c>
      <c r="C81" s="11">
        <v>11</v>
      </c>
      <c r="D81" s="11">
        <v>1011</v>
      </c>
      <c r="E81" s="11">
        <f>0+C81*(2-(-2))/(2^6-1)</f>
        <v>0.69841269841269837</v>
      </c>
      <c r="F81" s="11">
        <f>EXP(-E81*E81)+0.01*COS(200*E81)</f>
        <v>0.61516832728130244</v>
      </c>
      <c r="G81" s="11">
        <f>F81</f>
        <v>0.61516832728130244</v>
      </c>
      <c r="H81" s="11">
        <f>G81/G89</f>
        <v>0.31516223634256435</v>
      </c>
      <c r="I81" s="11">
        <f>I80+H81</f>
        <v>0.62185617761103562</v>
      </c>
      <c r="J81" s="22" t="s">
        <v>42</v>
      </c>
      <c r="K81" s="22">
        <v>0.47425526499999998</v>
      </c>
      <c r="L81" s="22">
        <v>1101111001</v>
      </c>
    </row>
    <row r="82" spans="2:12">
      <c r="B82" s="11">
        <v>10</v>
      </c>
      <c r="C82" s="11">
        <v>34</v>
      </c>
      <c r="D82" s="11">
        <v>100010</v>
      </c>
      <c r="E82" s="11">
        <f>0+C82*(2-(-2))/(2^6-1)</f>
        <v>2.1587301587301586</v>
      </c>
      <c r="F82" s="11">
        <f>EXP(-E82*E82)+0.01*COS(200*E82)</f>
        <v>7.2542104359360725E-3</v>
      </c>
      <c r="G82" s="16">
        <f>F82</f>
        <v>7.2542104359360725E-3</v>
      </c>
      <c r="H82" s="11">
        <f>G82/G89</f>
        <v>3.7164676438937172E-3</v>
      </c>
      <c r="I82" s="11">
        <f>I81+H82</f>
        <v>0.62557264525492928</v>
      </c>
      <c r="J82" s="11" t="s">
        <v>43</v>
      </c>
      <c r="K82" s="20">
        <v>0.108269801</v>
      </c>
      <c r="L82" s="20">
        <v>100110010</v>
      </c>
    </row>
    <row r="83" spans="2:12">
      <c r="B83" s="11">
        <v>11</v>
      </c>
      <c r="C83" s="11">
        <v>83</v>
      </c>
      <c r="D83" s="11">
        <v>1010011</v>
      </c>
      <c r="E83" s="11">
        <f>0+C83*(2-(-2))/(2^6-1)</f>
        <v>5.2698412698412698</v>
      </c>
      <c r="F83" s="11">
        <f>EXP(-E83*E83)+0.01*COS(200*E83)</f>
        <v>-3.6073482735619964E-4</v>
      </c>
      <c r="G83" s="11">
        <f>F83</f>
        <v>-3.6073482735619964E-4</v>
      </c>
      <c r="H83" s="11">
        <f>G83/G89</f>
        <v>-1.8481119699168273E-4</v>
      </c>
      <c r="I83" s="11">
        <f>I82+H83</f>
        <v>0.62538783405793763</v>
      </c>
      <c r="J83" s="27" t="s">
        <v>44</v>
      </c>
      <c r="K83" s="26">
        <v>0.32563303300000002</v>
      </c>
      <c r="L83" s="26">
        <v>1001011010</v>
      </c>
    </row>
    <row r="84" spans="2:12">
      <c r="B84" s="11">
        <v>12</v>
      </c>
      <c r="C84" s="11">
        <v>53</v>
      </c>
      <c r="D84" s="11">
        <v>110101</v>
      </c>
      <c r="E84" s="11">
        <f>0+C84*(2-(-2))/(2^6-1)</f>
        <v>3.3650793650793651</v>
      </c>
      <c r="F84" s="11">
        <f>EXP(-E84*E84)+0.01*COS(200*E84)</f>
        <v>7.5627188275626802E-3</v>
      </c>
      <c r="G84" s="11">
        <f>F84</f>
        <v>7.5627188275626802E-3</v>
      </c>
      <c r="H84" s="11">
        <f>G84/G89</f>
        <v>3.874522261343208E-3</v>
      </c>
      <c r="I84" s="11">
        <f>I83+H84</f>
        <v>0.62926235631928085</v>
      </c>
      <c r="J84" s="11" t="s">
        <v>45</v>
      </c>
      <c r="K84" s="22">
        <v>0.50755578999999995</v>
      </c>
      <c r="L84" s="22">
        <v>1101111001</v>
      </c>
    </row>
    <row r="85" spans="2:12">
      <c r="B85" s="11">
        <v>13</v>
      </c>
      <c r="C85" s="11">
        <v>23</v>
      </c>
      <c r="D85" s="11">
        <v>10111</v>
      </c>
      <c r="E85" s="11">
        <f>0+C85*(2-(-2))/(2^6-1)</f>
        <v>1.4603174603174602</v>
      </c>
      <c r="F85" s="11">
        <f>EXP(-E85*E85)+0.01*COS(200*E85)</f>
        <v>0.10859204281089334</v>
      </c>
      <c r="G85" s="11">
        <f>F85</f>
        <v>0.10859204281089334</v>
      </c>
      <c r="H85" s="11">
        <f>G85/G89</f>
        <v>5.5633733961141872E-2</v>
      </c>
      <c r="I85" s="11">
        <f>I84+H85</f>
        <v>0.68489609028042275</v>
      </c>
      <c r="J85" s="18" t="s">
        <v>46</v>
      </c>
      <c r="K85" s="25">
        <v>0.94065796099999999</v>
      </c>
      <c r="L85" s="25">
        <v>111011111</v>
      </c>
    </row>
    <row r="86" spans="2:12">
      <c r="B86" s="11">
        <v>14</v>
      </c>
      <c r="C86" s="11">
        <v>77</v>
      </c>
      <c r="D86" s="11">
        <v>1001101</v>
      </c>
      <c r="E86" s="11">
        <f>0+C86*(2-(-2))/(2^6-1)</f>
        <v>4.8888888888888893</v>
      </c>
      <c r="F86" s="11">
        <f>EXP(-E86*E86)+0.01*COS(200*E86)</f>
        <v>-7.3680587558215306E-3</v>
      </c>
      <c r="G86" s="11">
        <f>F86</f>
        <v>-7.3680587558215306E-3</v>
      </c>
      <c r="H86" s="11">
        <f>G86/G89</f>
        <v>-3.7747942668808223E-3</v>
      </c>
      <c r="I86" s="11">
        <f>I85+H86</f>
        <v>0.68112129601354188</v>
      </c>
      <c r="J86" s="11" t="s">
        <v>47</v>
      </c>
      <c r="K86" s="27">
        <v>0.55888162100000005</v>
      </c>
      <c r="L86" s="27">
        <v>1001110101</v>
      </c>
    </row>
    <row r="87" spans="2:12">
      <c r="B87" s="11">
        <v>15</v>
      </c>
      <c r="C87" s="11">
        <v>11</v>
      </c>
      <c r="D87" s="11">
        <v>1011</v>
      </c>
      <c r="E87" s="11">
        <f>0+C87*(2-(-2))/(2^6-1)</f>
        <v>0.69841269841269837</v>
      </c>
      <c r="F87" s="11">
        <f>EXP(-E87*E87)+0.01*COS(200*E87)</f>
        <v>0.61516832728130244</v>
      </c>
      <c r="G87" s="11">
        <f>F87</f>
        <v>0.61516832728130244</v>
      </c>
      <c r="H87" s="11">
        <f>G87/G89</f>
        <v>0.31516223634256435</v>
      </c>
      <c r="I87" s="11">
        <f>I86+H87</f>
        <v>0.99628353235610623</v>
      </c>
      <c r="J87" s="21" t="s">
        <v>48</v>
      </c>
      <c r="K87" s="22">
        <v>0.52448682800000002</v>
      </c>
      <c r="L87" s="22">
        <v>1101111001</v>
      </c>
    </row>
    <row r="88" spans="2:12">
      <c r="B88" s="11">
        <v>16</v>
      </c>
      <c r="C88" s="11">
        <v>34</v>
      </c>
      <c r="D88" s="11">
        <v>100010</v>
      </c>
      <c r="E88" s="11">
        <f>0+C88*(2-(-2))/(2^6-1)</f>
        <v>2.1587301587301586</v>
      </c>
      <c r="F88" s="11">
        <f>EXP(-E88*E88)+0.01*COS(200*E88)</f>
        <v>7.2542104359360725E-3</v>
      </c>
      <c r="G88" s="17">
        <f>F88</f>
        <v>7.2542104359360725E-3</v>
      </c>
      <c r="H88" s="11">
        <f>G88/G89</f>
        <v>3.7164676438937172E-3</v>
      </c>
      <c r="I88" s="9">
        <f>I87+H88</f>
        <v>1</v>
      </c>
      <c r="J88" s="25" t="s">
        <v>49</v>
      </c>
      <c r="K88" s="23">
        <v>0.20242806299999999</v>
      </c>
      <c r="L88" s="23">
        <v>1110100001</v>
      </c>
    </row>
    <row r="89" spans="2:12">
      <c r="F89" s="10" t="s">
        <v>32</v>
      </c>
      <c r="G89" s="9">
        <f>SUM(G73:G88)</f>
        <v>1.9519100207572067</v>
      </c>
      <c r="H89" s="11">
        <f>SUM(H73:H88)</f>
        <v>1</v>
      </c>
    </row>
    <row r="92" spans="2:12">
      <c r="B92" s="14" t="s">
        <v>17</v>
      </c>
    </row>
    <row r="93" spans="2:12">
      <c r="B93" s="15" t="s">
        <v>18</v>
      </c>
      <c r="C93" s="13"/>
      <c r="D93" s="13"/>
      <c r="E93" s="13"/>
      <c r="F93" s="13"/>
      <c r="G93" s="13"/>
    </row>
    <row r="94" spans="2:12">
      <c r="B94" s="13"/>
      <c r="C94" s="13" t="s">
        <v>24</v>
      </c>
      <c r="D94" s="13"/>
      <c r="E94" s="13"/>
      <c r="F94" s="13"/>
      <c r="G94" s="13"/>
    </row>
    <row r="95" spans="2:12">
      <c r="B95" s="13"/>
      <c r="C95" s="13" t="s">
        <v>25</v>
      </c>
      <c r="D95" s="13"/>
      <c r="E95" s="13"/>
      <c r="F95" s="13"/>
      <c r="G95" s="13"/>
    </row>
    <row r="96" spans="2:12">
      <c r="B96" s="13"/>
      <c r="C96" s="13"/>
      <c r="D96" s="13"/>
      <c r="E96" s="13"/>
      <c r="F96" s="13"/>
      <c r="G96" s="13"/>
    </row>
    <row r="97" spans="2:7">
      <c r="B97" s="13"/>
      <c r="C97" s="13" t="s">
        <v>21</v>
      </c>
      <c r="D97" s="13"/>
      <c r="E97" s="13"/>
      <c r="F97" s="13"/>
      <c r="G97" s="13"/>
    </row>
    <row r="98" spans="2:7">
      <c r="B98" s="13"/>
      <c r="C98" s="13"/>
      <c r="D98" s="13" t="s">
        <v>22</v>
      </c>
      <c r="E98" s="13"/>
      <c r="F98" s="13"/>
      <c r="G98" s="13"/>
    </row>
    <row r="99" spans="2:7">
      <c r="B99" s="13"/>
      <c r="C99" s="13"/>
      <c r="D99" s="13" t="s">
        <v>19</v>
      </c>
      <c r="E99" s="13"/>
      <c r="F99" s="13"/>
      <c r="G99" s="13"/>
    </row>
    <row r="100" spans="2:7">
      <c r="B100" s="13"/>
      <c r="C100" s="13"/>
      <c r="D100" s="13" t="s">
        <v>20</v>
      </c>
      <c r="E100" s="13"/>
      <c r="F100" s="13"/>
      <c r="G100" s="13"/>
    </row>
    <row r="102" spans="2:7">
      <c r="D102" s="14" t="s">
        <v>26</v>
      </c>
    </row>
    <row r="105" spans="2:7">
      <c r="B105" s="15" t="s">
        <v>23</v>
      </c>
      <c r="C105" s="13"/>
      <c r="D105" s="13"/>
      <c r="E105" s="13"/>
      <c r="F105" s="13"/>
      <c r="G105" s="13"/>
    </row>
    <row r="106" spans="2:7">
      <c r="B106" s="13"/>
      <c r="C106" s="13" t="s">
        <v>27</v>
      </c>
      <c r="D106" s="13"/>
      <c r="E106" s="13"/>
      <c r="F106" s="13"/>
      <c r="G106" s="13"/>
    </row>
    <row r="107" spans="2:7">
      <c r="B107" s="13"/>
      <c r="C107" s="13" t="s">
        <v>28</v>
      </c>
      <c r="D107" s="13"/>
      <c r="E107" s="13"/>
      <c r="F107" s="13"/>
      <c r="G107" s="13"/>
    </row>
    <row r="108" spans="2:7">
      <c r="B108" s="13"/>
      <c r="C108" s="13"/>
      <c r="D108" s="13"/>
      <c r="E108" s="13"/>
      <c r="F108" s="13"/>
      <c r="G108" s="13"/>
    </row>
    <row r="109" spans="2:7">
      <c r="B109" s="13"/>
      <c r="C109" s="13" t="s">
        <v>21</v>
      </c>
      <c r="D109" s="13"/>
      <c r="E109" s="13"/>
      <c r="F109" s="13"/>
      <c r="G109" s="13"/>
    </row>
    <row r="110" spans="2:7">
      <c r="B110" s="13"/>
      <c r="C110" s="13"/>
      <c r="D110" s="13" t="s">
        <v>29</v>
      </c>
      <c r="E110" s="13"/>
      <c r="F110" s="13"/>
      <c r="G110" s="13"/>
    </row>
    <row r="111" spans="2:7">
      <c r="B111" s="13"/>
      <c r="C111" s="13"/>
      <c r="D111" s="13" t="s">
        <v>30</v>
      </c>
      <c r="E111" s="13"/>
      <c r="F111" s="13"/>
      <c r="G111" s="13"/>
    </row>
    <row r="112" spans="2:7">
      <c r="B112" s="13"/>
      <c r="C112" s="13"/>
      <c r="D112" s="13" t="s">
        <v>31</v>
      </c>
      <c r="E112" s="13"/>
      <c r="F112" s="13"/>
      <c r="G112" s="13"/>
    </row>
    <row r="115" spans="1:10" ht="18">
      <c r="A115" s="1" t="s">
        <v>52</v>
      </c>
    </row>
    <row r="116" spans="1:10">
      <c r="B116" s="3" t="s">
        <v>78</v>
      </c>
    </row>
    <row r="117" spans="1:10">
      <c r="B117" s="3"/>
      <c r="C117" t="s">
        <v>71</v>
      </c>
    </row>
    <row r="118" spans="1:10">
      <c r="B118" s="3"/>
    </row>
    <row r="119" spans="1:10">
      <c r="B119" s="61" t="s">
        <v>55</v>
      </c>
    </row>
    <row r="120" spans="1:10">
      <c r="C120" t="s">
        <v>56</v>
      </c>
    </row>
    <row r="121" spans="1:10">
      <c r="C121" t="s">
        <v>57</v>
      </c>
    </row>
    <row r="123" spans="1:10">
      <c r="C123" s="3" t="s">
        <v>58</v>
      </c>
      <c r="D123" s="3"/>
      <c r="E123" s="3"/>
      <c r="F123" s="3"/>
    </row>
    <row r="124" spans="1:10">
      <c r="H124">
        <f>111</f>
        <v>111</v>
      </c>
    </row>
    <row r="125" spans="1:10" ht="15" thickBot="1"/>
    <row r="126" spans="1:10" ht="29" thickBot="1">
      <c r="B126" s="64" t="s">
        <v>54</v>
      </c>
      <c r="C126" s="65" t="s">
        <v>74</v>
      </c>
      <c r="D126" s="66" t="s">
        <v>53</v>
      </c>
      <c r="E126" s="66" t="s">
        <v>35</v>
      </c>
      <c r="F126" s="66" t="s">
        <v>59</v>
      </c>
      <c r="G126" s="66" t="s">
        <v>68</v>
      </c>
      <c r="H126" s="67" t="s">
        <v>73</v>
      </c>
      <c r="I126" s="67" t="s">
        <v>72</v>
      </c>
      <c r="J126" s="66" t="s">
        <v>77</v>
      </c>
    </row>
    <row r="127" spans="1:10" ht="16" thickTop="1" thickBot="1">
      <c r="B127" s="35">
        <v>1</v>
      </c>
      <c r="C127" s="50">
        <v>889</v>
      </c>
      <c r="D127" s="51">
        <v>1101111001</v>
      </c>
      <c r="E127" s="35">
        <v>0.22362618000000001</v>
      </c>
      <c r="F127" s="53" t="s">
        <v>60</v>
      </c>
      <c r="G127" s="53" t="s">
        <v>69</v>
      </c>
      <c r="H127" s="53">
        <v>8</v>
      </c>
      <c r="I127" s="67">
        <v>1101111011</v>
      </c>
      <c r="J127" s="68">
        <v>891</v>
      </c>
    </row>
    <row r="128" spans="1:10" ht="16" thickTop="1" thickBot="1">
      <c r="B128" s="42">
        <v>2</v>
      </c>
      <c r="C128" s="30">
        <v>779</v>
      </c>
      <c r="D128" s="31">
        <v>1100001011</v>
      </c>
      <c r="E128" s="42"/>
      <c r="F128" s="54"/>
      <c r="G128" s="54"/>
      <c r="H128" s="54"/>
      <c r="I128" s="67">
        <v>1100001001</v>
      </c>
      <c r="J128" s="69">
        <v>777</v>
      </c>
    </row>
    <row r="129" spans="2:10" ht="16" thickTop="1" thickBot="1">
      <c r="B129" s="53">
        <v>3</v>
      </c>
      <c r="C129" s="52">
        <v>779</v>
      </c>
      <c r="D129" s="29">
        <v>1100001011</v>
      </c>
      <c r="E129" s="53">
        <v>0.82252890599999995</v>
      </c>
      <c r="F129" s="63" t="s">
        <v>61</v>
      </c>
      <c r="G129" s="63" t="s">
        <v>70</v>
      </c>
      <c r="H129" s="63"/>
      <c r="I129" s="67">
        <v>1100001011</v>
      </c>
      <c r="J129" s="68">
        <v>779</v>
      </c>
    </row>
    <row r="130" spans="2:10" ht="16" thickTop="1" thickBot="1">
      <c r="B130" s="54">
        <v>4</v>
      </c>
      <c r="C130" s="55">
        <v>912</v>
      </c>
      <c r="D130" s="34">
        <v>1110010000</v>
      </c>
      <c r="E130" s="54"/>
      <c r="F130" s="54"/>
      <c r="G130" s="54"/>
      <c r="H130" s="54"/>
      <c r="I130" s="67">
        <v>1110010000</v>
      </c>
      <c r="J130" s="69">
        <v>912</v>
      </c>
    </row>
    <row r="131" spans="2:10" ht="16" thickTop="1" thickBot="1">
      <c r="B131" s="35">
        <v>5</v>
      </c>
      <c r="C131" s="28">
        <v>889</v>
      </c>
      <c r="D131" s="32">
        <v>1101111001</v>
      </c>
      <c r="E131" s="35">
        <v>0.231187696</v>
      </c>
      <c r="F131" s="53" t="s">
        <v>62</v>
      </c>
      <c r="G131" s="53" t="s">
        <v>69</v>
      </c>
      <c r="H131" s="53">
        <v>2</v>
      </c>
      <c r="I131" s="67">
        <v>1110010000</v>
      </c>
      <c r="J131" s="68">
        <v>912</v>
      </c>
    </row>
    <row r="132" spans="2:10" ht="16" thickTop="1" thickBot="1">
      <c r="B132" s="42">
        <v>6</v>
      </c>
      <c r="C132" s="33">
        <v>912</v>
      </c>
      <c r="D132" s="34">
        <v>1110010000</v>
      </c>
      <c r="E132" s="42"/>
      <c r="F132" s="54"/>
      <c r="G132" s="54"/>
      <c r="H132" s="54"/>
      <c r="I132" s="67">
        <v>1101111001</v>
      </c>
      <c r="J132" s="69">
        <v>889</v>
      </c>
    </row>
    <row r="133" spans="2:10" ht="16" thickTop="1" thickBot="1">
      <c r="B133" s="35">
        <v>7</v>
      </c>
      <c r="C133" s="37">
        <v>929</v>
      </c>
      <c r="D133" s="38">
        <v>1110100001</v>
      </c>
      <c r="E133" s="35">
        <v>0.914778011</v>
      </c>
      <c r="F133" s="63" t="s">
        <v>63</v>
      </c>
      <c r="G133" s="63" t="s">
        <v>70</v>
      </c>
      <c r="H133" s="63"/>
      <c r="I133" s="67">
        <v>1110100001</v>
      </c>
      <c r="J133" s="68">
        <v>929</v>
      </c>
    </row>
    <row r="134" spans="2:10" ht="16" thickTop="1" thickBot="1">
      <c r="B134" s="39">
        <v>8</v>
      </c>
      <c r="C134" s="62">
        <v>208</v>
      </c>
      <c r="D134" s="40">
        <v>11010000</v>
      </c>
      <c r="E134" s="39"/>
      <c r="F134" s="54"/>
      <c r="G134" s="54"/>
      <c r="H134" s="54"/>
      <c r="I134" s="67">
        <v>11010000</v>
      </c>
      <c r="J134" s="69">
        <v>208</v>
      </c>
    </row>
    <row r="135" spans="2:10" ht="16" thickTop="1" thickBot="1">
      <c r="B135" s="41">
        <v>9</v>
      </c>
      <c r="C135" s="28">
        <v>889</v>
      </c>
      <c r="D135" s="45">
        <v>1101111001</v>
      </c>
      <c r="E135" s="41">
        <v>0.29829594300000001</v>
      </c>
      <c r="F135" s="53" t="s">
        <v>64</v>
      </c>
      <c r="G135" s="53" t="s">
        <v>69</v>
      </c>
      <c r="H135" s="53">
        <v>10</v>
      </c>
      <c r="I135" s="67">
        <v>1101111000</v>
      </c>
      <c r="J135" s="68">
        <v>888</v>
      </c>
    </row>
    <row r="136" spans="2:10" ht="16" thickTop="1" thickBot="1">
      <c r="B136" s="42">
        <v>10</v>
      </c>
      <c r="C136" s="43">
        <v>306</v>
      </c>
      <c r="D136" s="44">
        <v>100110010</v>
      </c>
      <c r="E136" s="42"/>
      <c r="F136" s="54"/>
      <c r="G136" s="54"/>
      <c r="H136" s="54"/>
      <c r="I136" s="67">
        <v>100110011</v>
      </c>
      <c r="J136" s="69">
        <v>307</v>
      </c>
    </row>
    <row r="137" spans="2:10" ht="16" thickTop="1" thickBot="1">
      <c r="B137" s="36">
        <v>11</v>
      </c>
      <c r="C137" s="58">
        <v>602</v>
      </c>
      <c r="D137" s="58">
        <v>1001011010</v>
      </c>
      <c r="E137" s="36">
        <v>0.57409080800000001</v>
      </c>
      <c r="F137" s="53" t="s">
        <v>65</v>
      </c>
      <c r="G137" s="53" t="s">
        <v>69</v>
      </c>
      <c r="H137" s="53">
        <v>2</v>
      </c>
      <c r="I137" s="67">
        <v>1101111001</v>
      </c>
      <c r="J137" s="68">
        <v>889</v>
      </c>
    </row>
    <row r="138" spans="2:10" ht="16" thickTop="1" thickBot="1">
      <c r="B138" s="39">
        <v>12</v>
      </c>
      <c r="C138" s="56">
        <v>889</v>
      </c>
      <c r="D138" s="57">
        <v>1101111001</v>
      </c>
      <c r="E138" s="39"/>
      <c r="F138" s="54"/>
      <c r="G138" s="54"/>
      <c r="H138" s="54"/>
      <c r="I138" s="67">
        <v>1001011010</v>
      </c>
      <c r="J138" s="69">
        <v>602</v>
      </c>
    </row>
    <row r="139" spans="2:10" ht="16" thickTop="1" thickBot="1">
      <c r="B139" s="41">
        <v>13</v>
      </c>
      <c r="C139" s="46">
        <v>479</v>
      </c>
      <c r="D139" s="47">
        <v>111011111</v>
      </c>
      <c r="E139" s="41">
        <v>0.52686404600000003</v>
      </c>
      <c r="F139" s="53" t="s">
        <v>66</v>
      </c>
      <c r="G139" s="53" t="s">
        <v>69</v>
      </c>
      <c r="H139" s="53">
        <v>7</v>
      </c>
      <c r="I139" s="67">
        <v>111010101</v>
      </c>
      <c r="J139" s="68">
        <v>469</v>
      </c>
    </row>
    <row r="140" spans="2:10" ht="15" thickBot="1">
      <c r="B140" s="39">
        <v>14</v>
      </c>
      <c r="C140" s="48">
        <v>629</v>
      </c>
      <c r="D140" s="49">
        <v>1001110101</v>
      </c>
      <c r="E140" s="39"/>
      <c r="F140" s="54"/>
      <c r="G140" s="54"/>
      <c r="H140" s="54"/>
      <c r="I140" s="67">
        <v>1001111111</v>
      </c>
      <c r="J140" s="69">
        <v>639</v>
      </c>
    </row>
    <row r="141" spans="2:10" ht="16" thickTop="1" thickBot="1">
      <c r="B141" s="53">
        <v>15</v>
      </c>
      <c r="C141" s="45">
        <v>889</v>
      </c>
      <c r="D141" s="32">
        <v>1101111001</v>
      </c>
      <c r="E141" s="53">
        <v>0.33080653599999998</v>
      </c>
      <c r="F141" s="53" t="s">
        <v>67</v>
      </c>
      <c r="G141" s="53" t="s">
        <v>69</v>
      </c>
      <c r="H141" s="53">
        <v>8</v>
      </c>
      <c r="I141" s="67">
        <v>1101111001</v>
      </c>
      <c r="J141" s="68">
        <v>889</v>
      </c>
    </row>
    <row r="142" spans="2:10" ht="16" thickTop="1" thickBot="1">
      <c r="B142" s="54">
        <v>16</v>
      </c>
      <c r="C142" s="59">
        <v>929</v>
      </c>
      <c r="D142" s="60">
        <v>1110100001</v>
      </c>
      <c r="E142" s="54"/>
      <c r="F142" s="54"/>
      <c r="G142" s="54"/>
      <c r="H142" s="54"/>
      <c r="I142" s="67">
        <v>1110100001</v>
      </c>
      <c r="J142" s="69">
        <v>929</v>
      </c>
    </row>
    <row r="143" spans="2:10" ht="15" thickTop="1"/>
    <row r="145" spans="1:7" ht="18">
      <c r="A145" s="1" t="s">
        <v>76</v>
      </c>
      <c r="B145" s="14"/>
    </row>
    <row r="146" spans="1:7">
      <c r="B146" s="3" t="s">
        <v>80</v>
      </c>
    </row>
    <row r="147" spans="1:7">
      <c r="B147" s="3" t="s">
        <v>79</v>
      </c>
    </row>
    <row r="148" spans="1:7">
      <c r="C148" t="s">
        <v>81</v>
      </c>
    </row>
    <row r="149" spans="1:7">
      <c r="B149" s="3" t="s">
        <v>82</v>
      </c>
    </row>
    <row r="151" spans="1:7" ht="15" thickBot="1"/>
    <row r="152" spans="1:7" ht="43" thickBot="1">
      <c r="B152" s="64" t="s">
        <v>54</v>
      </c>
      <c r="C152" s="67" t="s">
        <v>72</v>
      </c>
      <c r="D152" s="66" t="s">
        <v>85</v>
      </c>
      <c r="E152" s="67" t="s">
        <v>83</v>
      </c>
      <c r="F152" s="67" t="s">
        <v>84</v>
      </c>
      <c r="G152" s="67" t="s">
        <v>86</v>
      </c>
    </row>
    <row r="153" spans="1:7" ht="16" thickTop="1" thickBot="1">
      <c r="B153" s="35">
        <v>1</v>
      </c>
      <c r="C153" s="73">
        <v>1100111011</v>
      </c>
      <c r="D153" s="68">
        <v>891</v>
      </c>
      <c r="E153" s="70">
        <v>3</v>
      </c>
      <c r="F153" s="70">
        <v>2</v>
      </c>
      <c r="G153" s="68">
        <v>827</v>
      </c>
    </row>
    <row r="154" spans="1:7" ht="16" thickTop="1" thickBot="1">
      <c r="B154" s="42">
        <v>2</v>
      </c>
      <c r="C154" s="67">
        <v>1100001001</v>
      </c>
      <c r="D154" s="69">
        <v>777</v>
      </c>
      <c r="E154" s="71">
        <v>16</v>
      </c>
      <c r="F154" s="71">
        <v>9</v>
      </c>
      <c r="G154" s="69">
        <v>777</v>
      </c>
    </row>
    <row r="155" spans="1:7" ht="16" thickTop="1" thickBot="1">
      <c r="B155" s="53">
        <v>3</v>
      </c>
      <c r="C155" s="70">
        <v>1000001011</v>
      </c>
      <c r="D155" s="68">
        <v>779</v>
      </c>
      <c r="E155" s="72">
        <v>6</v>
      </c>
      <c r="F155" s="72">
        <v>6</v>
      </c>
      <c r="G155" s="68">
        <v>523</v>
      </c>
    </row>
    <row r="156" spans="1:7" ht="15" thickBot="1">
      <c r="B156" s="54">
        <v>4</v>
      </c>
      <c r="C156" s="67">
        <v>1110010000</v>
      </c>
      <c r="D156" s="69">
        <v>912</v>
      </c>
      <c r="E156" s="73">
        <v>1</v>
      </c>
      <c r="F156" s="73">
        <v>4</v>
      </c>
      <c r="G156" s="69">
        <v>912</v>
      </c>
    </row>
    <row r="157" spans="1:7" ht="16" thickTop="1" thickBot="1">
      <c r="B157" s="35">
        <v>5</v>
      </c>
      <c r="C157" s="67">
        <v>1110010000</v>
      </c>
      <c r="D157" s="68">
        <v>912</v>
      </c>
      <c r="E157" s="68"/>
      <c r="F157" s="68"/>
      <c r="G157" s="68">
        <v>912</v>
      </c>
    </row>
    <row r="158" spans="1:7" ht="16" thickTop="1" thickBot="1">
      <c r="B158" s="42">
        <v>6</v>
      </c>
      <c r="C158" s="72">
        <v>1101101001</v>
      </c>
      <c r="D158" s="69">
        <v>889</v>
      </c>
      <c r="E158" s="69"/>
      <c r="F158" s="69"/>
      <c r="G158" s="69">
        <v>873</v>
      </c>
    </row>
    <row r="159" spans="1:7" ht="16" thickTop="1" thickBot="1">
      <c r="B159" s="35">
        <v>7</v>
      </c>
      <c r="C159" s="67">
        <v>1110100001</v>
      </c>
      <c r="D159" s="68">
        <v>929</v>
      </c>
      <c r="E159" s="68"/>
      <c r="F159" s="68"/>
      <c r="G159" s="68">
        <v>929</v>
      </c>
    </row>
    <row r="160" spans="1:7" ht="16" thickTop="1" thickBot="1">
      <c r="B160" s="39">
        <v>8</v>
      </c>
      <c r="C160" s="67">
        <v>11010000</v>
      </c>
      <c r="D160" s="69">
        <v>208</v>
      </c>
      <c r="E160" s="69"/>
      <c r="F160" s="69"/>
      <c r="G160" s="69">
        <v>208</v>
      </c>
    </row>
    <row r="161" spans="1:12" ht="16" thickTop="1" thickBot="1">
      <c r="B161" s="41">
        <v>9</v>
      </c>
      <c r="C161" s="67">
        <v>1101111000</v>
      </c>
      <c r="D161" s="68">
        <v>888</v>
      </c>
      <c r="E161" s="68"/>
      <c r="F161" s="68"/>
      <c r="G161" s="68">
        <v>888</v>
      </c>
    </row>
    <row r="162" spans="1:12" ht="16" thickTop="1" thickBot="1">
      <c r="B162" s="42">
        <v>10</v>
      </c>
      <c r="C162" s="67">
        <v>100110011</v>
      </c>
      <c r="D162" s="69">
        <v>307</v>
      </c>
      <c r="E162" s="69"/>
      <c r="F162" s="69"/>
      <c r="G162" s="69">
        <v>307</v>
      </c>
    </row>
    <row r="163" spans="1:12" ht="16" thickTop="1" thickBot="1">
      <c r="B163" s="36">
        <v>11</v>
      </c>
      <c r="C163" s="67">
        <v>1101111001</v>
      </c>
      <c r="D163" s="68">
        <v>889</v>
      </c>
      <c r="E163" s="68"/>
      <c r="F163" s="68"/>
      <c r="G163" s="68">
        <v>889</v>
      </c>
    </row>
    <row r="164" spans="1:12" ht="16" thickTop="1" thickBot="1">
      <c r="B164" s="39">
        <v>12</v>
      </c>
      <c r="C164" s="67">
        <v>1001011010</v>
      </c>
      <c r="D164" s="69">
        <v>602</v>
      </c>
      <c r="E164" s="69"/>
      <c r="F164" s="69"/>
      <c r="G164" s="69">
        <v>602</v>
      </c>
    </row>
    <row r="165" spans="1:12" ht="16" thickTop="1" thickBot="1">
      <c r="B165" s="41">
        <v>13</v>
      </c>
      <c r="C165" s="67">
        <v>111010101</v>
      </c>
      <c r="D165" s="68">
        <v>469</v>
      </c>
      <c r="E165" s="68"/>
      <c r="F165" s="68"/>
      <c r="G165" s="68">
        <v>469</v>
      </c>
    </row>
    <row r="166" spans="1:12" ht="16" thickTop="1" thickBot="1">
      <c r="B166" s="39">
        <v>14</v>
      </c>
      <c r="C166" s="67">
        <v>1001111111</v>
      </c>
      <c r="D166" s="69">
        <v>639</v>
      </c>
      <c r="E166" s="69"/>
      <c r="F166" s="69"/>
      <c r="G166" s="69">
        <v>639</v>
      </c>
    </row>
    <row r="167" spans="1:12" ht="16" thickTop="1" thickBot="1">
      <c r="B167" s="53">
        <v>15</v>
      </c>
      <c r="C167" s="67">
        <v>1101111001</v>
      </c>
      <c r="D167" s="68">
        <v>889</v>
      </c>
      <c r="E167" s="68"/>
      <c r="F167" s="68"/>
      <c r="G167" s="68">
        <v>889</v>
      </c>
    </row>
    <row r="168" spans="1:12" ht="16" thickTop="1" thickBot="1">
      <c r="B168" s="54">
        <v>16</v>
      </c>
      <c r="C168" s="71">
        <v>1110100011</v>
      </c>
      <c r="D168" s="69">
        <v>929</v>
      </c>
      <c r="E168" s="69"/>
      <c r="F168" s="69"/>
      <c r="G168" s="69">
        <v>931</v>
      </c>
    </row>
    <row r="169" spans="1:12" ht="15" thickTop="1"/>
    <row r="172" spans="1:12" ht="18">
      <c r="A172" s="1" t="s">
        <v>104</v>
      </c>
    </row>
    <row r="173" spans="1:12" ht="15" thickBot="1"/>
    <row r="174" spans="1:12" ht="29" thickBot="1">
      <c r="A174" s="1"/>
      <c r="B174" s="74" t="s">
        <v>11</v>
      </c>
      <c r="C174" s="67" t="s">
        <v>72</v>
      </c>
      <c r="D174" s="66" t="s">
        <v>85</v>
      </c>
      <c r="E174" s="66" t="s">
        <v>15</v>
      </c>
      <c r="F174" s="66" t="s">
        <v>14</v>
      </c>
      <c r="G174" s="66" t="s">
        <v>88</v>
      </c>
      <c r="H174" s="66" t="s">
        <v>33</v>
      </c>
      <c r="I174" s="66" t="s">
        <v>34</v>
      </c>
      <c r="J174" s="66" t="s">
        <v>38</v>
      </c>
      <c r="K174" s="66" t="s">
        <v>35</v>
      </c>
      <c r="L174" s="66" t="s">
        <v>53</v>
      </c>
    </row>
    <row r="175" spans="1:12" ht="15" thickTop="1">
      <c r="B175" s="35">
        <v>1</v>
      </c>
      <c r="C175" s="68">
        <v>1100111011</v>
      </c>
      <c r="D175" s="68">
        <v>827</v>
      </c>
      <c r="E175" s="68">
        <f>0+D175*(9-0)/(2^10-1)</f>
        <v>7.2756598240469206</v>
      </c>
      <c r="F175" s="68">
        <f>E175+10*SIN(5*E175)+7*COS(4*E175)</f>
        <v>-7.1463819073969672</v>
      </c>
      <c r="G175" s="75">
        <v>0</v>
      </c>
      <c r="H175" s="75">
        <f>G175/198.7029</f>
        <v>0</v>
      </c>
      <c r="I175" s="75">
        <f>SUM($H175:H$175)</f>
        <v>0</v>
      </c>
      <c r="J175" s="75" t="s">
        <v>89</v>
      </c>
      <c r="K175" s="81">
        <v>0.72957580899999996</v>
      </c>
      <c r="L175" s="81">
        <v>1001011010</v>
      </c>
    </row>
    <row r="176" spans="1:12" ht="15" thickBot="1">
      <c r="B176" s="42">
        <v>2</v>
      </c>
      <c r="C176" s="69">
        <v>1100001001</v>
      </c>
      <c r="D176" s="69">
        <v>777</v>
      </c>
      <c r="E176" s="69">
        <f t="shared" ref="E176:E190" si="0">0+D176*(9-0)/(2^10-1)</f>
        <v>6.8357771260997069</v>
      </c>
      <c r="F176" s="69">
        <f t="shared" ref="F176:F189" si="1">E176+10*SIN(5*E176)+7*COS(4*E176)</f>
        <v>6.3543299826164636</v>
      </c>
      <c r="G176" s="69">
        <v>6.3543299830000004</v>
      </c>
      <c r="H176" s="69">
        <f t="shared" ref="H176:H190" si="2">G176/198.7029</f>
        <v>3.1979050044060757E-2</v>
      </c>
      <c r="I176" s="69">
        <f>SUM($H$175:H176)</f>
        <v>3.1979050044060757E-2</v>
      </c>
      <c r="J176" s="69" t="s">
        <v>90</v>
      </c>
      <c r="K176" s="79">
        <v>7.2000871999999994E-2</v>
      </c>
      <c r="L176" s="79">
        <v>1110010000</v>
      </c>
    </row>
    <row r="177" spans="2:12" ht="15" thickTop="1">
      <c r="B177" s="53">
        <v>3</v>
      </c>
      <c r="C177" s="88">
        <v>1000001011</v>
      </c>
      <c r="D177" s="88">
        <v>523</v>
      </c>
      <c r="E177" s="68">
        <f t="shared" si="0"/>
        <v>4.6011730205278596</v>
      </c>
      <c r="F177" s="68">
        <f t="shared" si="1"/>
        <v>2.4265483804266799</v>
      </c>
      <c r="G177" s="68">
        <v>2.4265483799999998</v>
      </c>
      <c r="H177" s="68">
        <f t="shared" si="2"/>
        <v>1.2211942452777487E-2</v>
      </c>
      <c r="I177" s="68">
        <f>SUM($H$175:H177)</f>
        <v>4.4190992496838243E-2</v>
      </c>
      <c r="J177" s="88" t="s">
        <v>91</v>
      </c>
      <c r="K177" s="82">
        <v>0.73912848799999997</v>
      </c>
      <c r="L177" s="82">
        <v>111010101</v>
      </c>
    </row>
    <row r="178" spans="2:12" ht="15" thickBot="1">
      <c r="B178" s="54">
        <v>4</v>
      </c>
      <c r="C178" s="79">
        <v>1110010000</v>
      </c>
      <c r="D178" s="79">
        <v>912</v>
      </c>
      <c r="E178" s="69">
        <f t="shared" si="0"/>
        <v>8.0234604105571847</v>
      </c>
      <c r="F178" s="69">
        <f t="shared" si="1"/>
        <v>20.095022642733817</v>
      </c>
      <c r="G178" s="69">
        <v>20.09502264</v>
      </c>
      <c r="H178" s="69">
        <f t="shared" si="2"/>
        <v>0.10113099828940594</v>
      </c>
      <c r="I178" s="69">
        <f>SUM($H$175:H178)</f>
        <v>0.14532199078624419</v>
      </c>
      <c r="J178" s="79" t="s">
        <v>92</v>
      </c>
      <c r="K178" s="83">
        <v>0.194010555</v>
      </c>
      <c r="L178" s="83">
        <v>1110010000</v>
      </c>
    </row>
    <row r="179" spans="2:12" ht="15" thickTop="1">
      <c r="B179" s="35">
        <v>5</v>
      </c>
      <c r="C179" s="84">
        <v>1110010000</v>
      </c>
      <c r="D179" s="84">
        <v>912</v>
      </c>
      <c r="E179" s="68">
        <f t="shared" si="0"/>
        <v>8.0234604105571847</v>
      </c>
      <c r="F179" s="68">
        <f t="shared" si="1"/>
        <v>20.095022642733817</v>
      </c>
      <c r="G179" s="68">
        <v>20.09502264</v>
      </c>
      <c r="H179" s="68">
        <f t="shared" si="2"/>
        <v>0.10113099828940594</v>
      </c>
      <c r="I179" s="68">
        <f>SUM($H$175:H179)</f>
        <v>0.24645298907565014</v>
      </c>
      <c r="J179" s="84" t="s">
        <v>93</v>
      </c>
      <c r="K179" s="82">
        <v>0.768512584</v>
      </c>
      <c r="L179" s="82">
        <v>111010101</v>
      </c>
    </row>
    <row r="180" spans="2:12" ht="15" thickBot="1">
      <c r="B180" s="42">
        <v>6</v>
      </c>
      <c r="C180" s="77">
        <v>1101101001</v>
      </c>
      <c r="D180" s="77">
        <v>873</v>
      </c>
      <c r="E180" s="69">
        <f t="shared" si="0"/>
        <v>7.6803519061583581</v>
      </c>
      <c r="F180" s="69">
        <f t="shared" si="1"/>
        <v>19.521288672717802</v>
      </c>
      <c r="G180" s="69">
        <v>19.521288670000001</v>
      </c>
      <c r="H180" s="69">
        <f t="shared" si="2"/>
        <v>9.8243602232277433E-2</v>
      </c>
      <c r="I180" s="69">
        <f>SUM($H$175:H180)</f>
        <v>0.34469659130792757</v>
      </c>
      <c r="J180" s="77" t="s">
        <v>94</v>
      </c>
      <c r="K180" s="83">
        <v>0.232738415</v>
      </c>
      <c r="L180" s="83">
        <v>1110010000</v>
      </c>
    </row>
    <row r="181" spans="2:12" ht="15" thickTop="1">
      <c r="B181" s="35">
        <v>7</v>
      </c>
      <c r="C181" s="85">
        <v>1110100001</v>
      </c>
      <c r="D181" s="85">
        <v>929</v>
      </c>
      <c r="E181" s="68">
        <f t="shared" si="0"/>
        <v>8.1730205278592383</v>
      </c>
      <c r="F181" s="68">
        <f t="shared" si="1"/>
        <v>9.9618360164395661</v>
      </c>
      <c r="G181" s="68">
        <v>9.9618360159999995</v>
      </c>
      <c r="H181" s="68">
        <f t="shared" si="2"/>
        <v>5.0134326252913267E-2</v>
      </c>
      <c r="I181" s="68">
        <f>SUM($H$175:H181)</f>
        <v>0.39483091756084082</v>
      </c>
      <c r="J181" s="85" t="s">
        <v>95</v>
      </c>
      <c r="K181" s="85">
        <v>0.36168373599999998</v>
      </c>
      <c r="L181" s="85">
        <v>1110100001</v>
      </c>
    </row>
    <row r="182" spans="2:12" ht="15" thickBot="1">
      <c r="B182" s="39">
        <v>8</v>
      </c>
      <c r="C182" s="91">
        <v>11010000</v>
      </c>
      <c r="D182" s="91">
        <v>208</v>
      </c>
      <c r="E182" s="69">
        <f t="shared" si="0"/>
        <v>1.8299120234604105</v>
      </c>
      <c r="F182" s="69">
        <f t="shared" si="1"/>
        <v>8.1123510510827348</v>
      </c>
      <c r="G182" s="69">
        <v>8.1123510509999992</v>
      </c>
      <c r="H182" s="69">
        <f t="shared" si="2"/>
        <v>4.0826535752623634E-2</v>
      </c>
      <c r="I182" s="69">
        <f>SUM($H$175:H182)</f>
        <v>0.43565745331346445</v>
      </c>
      <c r="J182" s="91" t="s">
        <v>96</v>
      </c>
      <c r="K182" s="86">
        <v>0.98147237899999995</v>
      </c>
      <c r="L182" s="86">
        <v>1110100011</v>
      </c>
    </row>
    <row r="183" spans="2:12" ht="15" thickTop="1">
      <c r="B183" s="41">
        <v>9</v>
      </c>
      <c r="C183" s="68">
        <v>1101111000</v>
      </c>
      <c r="D183" s="68">
        <v>888</v>
      </c>
      <c r="E183" s="68">
        <f t="shared" si="0"/>
        <v>7.8123167155425222</v>
      </c>
      <c r="F183" s="68">
        <f t="shared" si="1"/>
        <v>24.499115429519229</v>
      </c>
      <c r="G183" s="68">
        <v>24.49911543</v>
      </c>
      <c r="H183" s="68">
        <f t="shared" si="2"/>
        <v>0.12329520822292982</v>
      </c>
      <c r="I183" s="68">
        <f>SUM($H$175:H183)</f>
        <v>0.55895266153639422</v>
      </c>
      <c r="J183" s="68" t="s">
        <v>97</v>
      </c>
      <c r="K183" s="87">
        <v>0.59891389100000003</v>
      </c>
      <c r="L183" s="87">
        <v>100110011</v>
      </c>
    </row>
    <row r="184" spans="2:12" ht="15" thickBot="1">
      <c r="B184" s="42">
        <v>10</v>
      </c>
      <c r="C184" s="78">
        <v>100110011</v>
      </c>
      <c r="D184" s="78">
        <v>307</v>
      </c>
      <c r="E184" s="69">
        <f t="shared" si="0"/>
        <v>2.7008797653958942</v>
      </c>
      <c r="F184" s="69">
        <f t="shared" si="1"/>
        <v>9.4286785652824872</v>
      </c>
      <c r="G184" s="69">
        <v>9.4286785650000002</v>
      </c>
      <c r="H184" s="69">
        <f t="shared" si="2"/>
        <v>4.7451137175149434E-2</v>
      </c>
      <c r="I184" s="69">
        <f>SUM($H$175:H184)</f>
        <v>0.60640379871154371</v>
      </c>
      <c r="J184" s="78" t="s">
        <v>98</v>
      </c>
      <c r="K184" s="84">
        <v>0.22012150799999999</v>
      </c>
      <c r="L184" s="84">
        <v>1110010000</v>
      </c>
    </row>
    <row r="185" spans="2:12" ht="16" thickTop="1" thickBot="1">
      <c r="B185" s="36">
        <v>11</v>
      </c>
      <c r="C185" s="68">
        <v>1101111001</v>
      </c>
      <c r="D185" s="68">
        <v>889</v>
      </c>
      <c r="E185" s="68">
        <f t="shared" si="0"/>
        <v>7.8211143695014664</v>
      </c>
      <c r="F185" s="68">
        <f t="shared" si="1"/>
        <v>24.625978542782349</v>
      </c>
      <c r="G185" s="68">
        <v>24.625978539999998</v>
      </c>
      <c r="H185" s="68">
        <f t="shared" si="2"/>
        <v>0.12393366448099147</v>
      </c>
      <c r="I185" s="68">
        <f>SUM($H$175:H185)</f>
        <v>0.73033746319253523</v>
      </c>
      <c r="J185" s="68" t="s">
        <v>99</v>
      </c>
      <c r="K185" s="79">
        <v>9.4151757000000003E-2</v>
      </c>
      <c r="L185" s="79">
        <v>1110010000</v>
      </c>
    </row>
    <row r="186" spans="2:12" ht="16" thickTop="1" thickBot="1">
      <c r="B186" s="39">
        <v>12</v>
      </c>
      <c r="C186" s="80">
        <v>1001011010</v>
      </c>
      <c r="D186" s="80">
        <v>602</v>
      </c>
      <c r="E186" s="69">
        <f t="shared" si="0"/>
        <v>5.2961876832844572</v>
      </c>
      <c r="F186" s="69">
        <f t="shared" si="1"/>
        <v>10.204736472092941</v>
      </c>
      <c r="G186" s="69">
        <v>10.20473647</v>
      </c>
      <c r="H186" s="69">
        <f t="shared" si="2"/>
        <v>5.1356756594896198E-2</v>
      </c>
      <c r="I186" s="69">
        <f>SUM($H$175:H186)</f>
        <v>0.78169421978743148</v>
      </c>
      <c r="J186" s="80" t="s">
        <v>99</v>
      </c>
      <c r="K186" s="89">
        <v>7.7226129999999997E-3</v>
      </c>
      <c r="L186" s="89">
        <v>1000001011</v>
      </c>
    </row>
    <row r="187" spans="2:12" ht="15" thickTop="1">
      <c r="B187" s="41">
        <v>13</v>
      </c>
      <c r="C187" s="82">
        <v>111010101</v>
      </c>
      <c r="D187" s="82">
        <v>469</v>
      </c>
      <c r="E187" s="68">
        <f t="shared" si="0"/>
        <v>4.1260997067448679</v>
      </c>
      <c r="F187" s="68">
        <f t="shared" si="1"/>
        <v>9.0112890427091497</v>
      </c>
      <c r="G187" s="68">
        <v>9.0112890429999997</v>
      </c>
      <c r="H187" s="68">
        <f t="shared" si="2"/>
        <v>4.5350566312821805E-2</v>
      </c>
      <c r="I187" s="68">
        <f>SUM($H$175:H187)</f>
        <v>0.82704478610025323</v>
      </c>
      <c r="J187" s="82" t="s">
        <v>100</v>
      </c>
      <c r="K187" s="90">
        <v>0.39975960900000002</v>
      </c>
      <c r="L187" s="90">
        <v>11010000</v>
      </c>
    </row>
    <row r="188" spans="2:12" ht="15" thickBot="1">
      <c r="B188" s="39">
        <v>14</v>
      </c>
      <c r="C188" s="69">
        <v>1001111111</v>
      </c>
      <c r="D188" s="69">
        <v>639</v>
      </c>
      <c r="E188" s="69">
        <f t="shared" si="0"/>
        <v>5.6217008797653962</v>
      </c>
      <c r="F188" s="69">
        <f t="shared" si="1"/>
        <v>1.1148039867820945</v>
      </c>
      <c r="G188" s="69">
        <v>1.1148039869999999</v>
      </c>
      <c r="H188" s="69">
        <f t="shared" si="2"/>
        <v>5.6104062245694447E-3</v>
      </c>
      <c r="I188" s="69">
        <f>SUM($H$175:H188)</f>
        <v>0.83265519232482266</v>
      </c>
      <c r="J188" s="69" t="s">
        <v>101</v>
      </c>
      <c r="K188" s="80">
        <v>0.65017332100000003</v>
      </c>
      <c r="L188" s="80">
        <v>1001011010</v>
      </c>
    </row>
    <row r="189" spans="2:12" ht="15" thickTop="1">
      <c r="B189" s="53">
        <v>15</v>
      </c>
      <c r="C189" s="68">
        <v>1101111001</v>
      </c>
      <c r="D189" s="68">
        <v>889</v>
      </c>
      <c r="E189" s="68">
        <f t="shared" si="0"/>
        <v>7.8211143695014664</v>
      </c>
      <c r="F189" s="68">
        <f t="shared" si="1"/>
        <v>24.625978542782349</v>
      </c>
      <c r="G189" s="68">
        <v>24.625978539999998</v>
      </c>
      <c r="H189" s="68">
        <f t="shared" si="2"/>
        <v>0.12393366448099147</v>
      </c>
      <c r="I189" s="68">
        <f>SUM($H$175:H189)</f>
        <v>0.95658885680581407</v>
      </c>
      <c r="J189" s="68" t="s">
        <v>102</v>
      </c>
      <c r="K189" s="76">
        <v>0.27842180799999999</v>
      </c>
      <c r="L189" s="76">
        <v>1101101001</v>
      </c>
    </row>
    <row r="190" spans="2:12" ht="15" thickBot="1">
      <c r="B190" s="54">
        <v>16</v>
      </c>
      <c r="C190" s="86">
        <v>1110100011</v>
      </c>
      <c r="D190" s="86">
        <v>931</v>
      </c>
      <c r="E190" s="69">
        <f t="shared" si="0"/>
        <v>8.1906158357771268</v>
      </c>
      <c r="F190" s="69">
        <f>E190+10*SIN(5*E190)+7*COS(4*E190)</f>
        <v>8.6259240417378482</v>
      </c>
      <c r="G190" s="69">
        <v>8.6259240419999994</v>
      </c>
      <c r="H190" s="69">
        <f t="shared" si="2"/>
        <v>4.3411163309644694E-2</v>
      </c>
      <c r="I190" s="69">
        <f>SUM($H$175:H190)</f>
        <v>1.0000000201154589</v>
      </c>
      <c r="J190" s="86" t="s">
        <v>103</v>
      </c>
      <c r="K190" s="79">
        <v>0.10109486099999999</v>
      </c>
      <c r="L190" s="79">
        <v>1110010000</v>
      </c>
    </row>
    <row r="191" spans="2:12" ht="15" thickTop="1">
      <c r="F191" s="10" t="s">
        <v>32</v>
      </c>
      <c r="G191" s="9">
        <f>SUM(G175:G190)</f>
        <v>198.70290399699999</v>
      </c>
      <c r="H191" s="9">
        <f>SUM(H175:H190)</f>
        <v>1.0000000201154589</v>
      </c>
    </row>
    <row r="194" spans="1:10" ht="18">
      <c r="A194" s="1" t="s">
        <v>105</v>
      </c>
    </row>
    <row r="195" spans="1:10">
      <c r="B195" s="3" t="s">
        <v>78</v>
      </c>
    </row>
    <row r="196" spans="1:10">
      <c r="B196" s="3"/>
      <c r="C196" t="s">
        <v>71</v>
      </c>
    </row>
    <row r="197" spans="1:10">
      <c r="B197" s="3"/>
    </row>
    <row r="198" spans="1:10">
      <c r="B198" s="61" t="s">
        <v>55</v>
      </c>
    </row>
    <row r="199" spans="1:10">
      <c r="C199" t="s">
        <v>56</v>
      </c>
    </row>
    <row r="200" spans="1:10">
      <c r="C200" t="s">
        <v>57</v>
      </c>
    </row>
    <row r="202" spans="1:10">
      <c r="C202" s="3" t="s">
        <v>58</v>
      </c>
      <c r="D202" s="3"/>
      <c r="E202" s="3"/>
      <c r="F202" s="3"/>
    </row>
    <row r="203" spans="1:10" ht="15" thickBot="1"/>
    <row r="204" spans="1:10" ht="29" thickBot="1">
      <c r="B204" s="64" t="s">
        <v>54</v>
      </c>
      <c r="C204" s="65" t="s">
        <v>74</v>
      </c>
      <c r="D204" s="66" t="s">
        <v>53</v>
      </c>
      <c r="E204" s="66" t="s">
        <v>35</v>
      </c>
      <c r="F204" s="66" t="s">
        <v>59</v>
      </c>
      <c r="G204" s="66" t="s">
        <v>68</v>
      </c>
      <c r="H204" s="67" t="s">
        <v>73</v>
      </c>
      <c r="I204" s="67" t="s">
        <v>114</v>
      </c>
      <c r="J204" s="66" t="s">
        <v>77</v>
      </c>
    </row>
    <row r="205" spans="1:10" ht="15" thickTop="1">
      <c r="B205" s="35">
        <v>1</v>
      </c>
      <c r="C205" s="81">
        <v>602</v>
      </c>
      <c r="D205" s="81">
        <v>1001011010</v>
      </c>
      <c r="E205" s="68">
        <v>0.98734412800000004</v>
      </c>
      <c r="F205" s="63" t="s">
        <v>106</v>
      </c>
      <c r="G205" s="75" t="s">
        <v>70</v>
      </c>
      <c r="H205" s="75"/>
      <c r="I205" s="81">
        <v>1001011010</v>
      </c>
      <c r="J205" s="81">
        <v>602</v>
      </c>
    </row>
    <row r="206" spans="1:10" ht="15" thickBot="1">
      <c r="B206" s="42">
        <v>2</v>
      </c>
      <c r="C206" s="79">
        <v>912</v>
      </c>
      <c r="D206" s="79">
        <v>1110010000</v>
      </c>
      <c r="E206" s="69"/>
      <c r="F206" s="69"/>
      <c r="G206" s="69"/>
      <c r="H206" s="69"/>
      <c r="I206" s="79">
        <v>1110010000</v>
      </c>
      <c r="J206" s="79">
        <v>912</v>
      </c>
    </row>
    <row r="207" spans="1:10" ht="15" thickTop="1">
      <c r="B207" s="53">
        <v>3</v>
      </c>
      <c r="C207" s="82">
        <v>469</v>
      </c>
      <c r="D207" s="82">
        <v>111010101</v>
      </c>
      <c r="E207" s="68">
        <v>0.14155247200000001</v>
      </c>
      <c r="F207" s="68" t="s">
        <v>107</v>
      </c>
      <c r="G207" s="68" t="s">
        <v>69</v>
      </c>
      <c r="H207" s="68">
        <v>8</v>
      </c>
      <c r="I207" s="82">
        <v>111010000</v>
      </c>
      <c r="J207" s="68">
        <v>464</v>
      </c>
    </row>
    <row r="208" spans="1:10" ht="15" thickBot="1">
      <c r="B208" s="54">
        <v>4</v>
      </c>
      <c r="C208" s="83">
        <v>912</v>
      </c>
      <c r="D208" s="83">
        <v>1110010000</v>
      </c>
      <c r="E208" s="69"/>
      <c r="F208" s="69"/>
      <c r="G208" s="69"/>
      <c r="H208" s="69"/>
      <c r="I208" s="83">
        <v>1110010101</v>
      </c>
      <c r="J208" s="69">
        <v>917</v>
      </c>
    </row>
    <row r="209" spans="1:10" ht="15" thickTop="1">
      <c r="B209" s="35">
        <v>5</v>
      </c>
      <c r="C209" s="82">
        <v>469</v>
      </c>
      <c r="D209" s="82">
        <v>111010101</v>
      </c>
      <c r="E209" s="68">
        <v>0.47346318199999998</v>
      </c>
      <c r="F209" s="68" t="s">
        <v>108</v>
      </c>
      <c r="G209" s="68" t="s">
        <v>69</v>
      </c>
      <c r="H209" s="68">
        <v>7</v>
      </c>
      <c r="I209" s="82">
        <v>111010000</v>
      </c>
      <c r="J209" s="68">
        <v>464</v>
      </c>
    </row>
    <row r="210" spans="1:10" ht="15" thickBot="1">
      <c r="B210" s="42">
        <v>6</v>
      </c>
      <c r="C210" s="83">
        <v>912</v>
      </c>
      <c r="D210" s="83">
        <v>1110010000</v>
      </c>
      <c r="E210" s="69"/>
      <c r="F210" s="69"/>
      <c r="G210" s="69"/>
      <c r="H210" s="69"/>
      <c r="I210" s="83">
        <v>1110010101</v>
      </c>
      <c r="J210" s="69">
        <v>917</v>
      </c>
    </row>
    <row r="211" spans="1:10" ht="16" thickTop="1" thickBot="1">
      <c r="B211" s="35">
        <v>7</v>
      </c>
      <c r="C211" s="85">
        <v>929</v>
      </c>
      <c r="D211" s="85">
        <v>1110100001</v>
      </c>
      <c r="E211" s="68">
        <v>0.73119013499999996</v>
      </c>
      <c r="F211" s="68" t="s">
        <v>109</v>
      </c>
      <c r="G211" s="68" t="s">
        <v>69</v>
      </c>
      <c r="H211" s="68">
        <v>1</v>
      </c>
      <c r="I211" s="86">
        <v>1110100011</v>
      </c>
      <c r="J211" s="68">
        <v>931</v>
      </c>
    </row>
    <row r="212" spans="1:10" ht="16" thickTop="1" thickBot="1">
      <c r="B212" s="39">
        <v>8</v>
      </c>
      <c r="C212" s="86">
        <v>931</v>
      </c>
      <c r="D212" s="86">
        <v>1110100011</v>
      </c>
      <c r="E212" s="69"/>
      <c r="F212" s="69"/>
      <c r="G212" s="69"/>
      <c r="H212" s="69"/>
      <c r="I212" s="85">
        <v>1110100001</v>
      </c>
      <c r="J212" s="69">
        <v>929</v>
      </c>
    </row>
    <row r="213" spans="1:10" ht="15" thickTop="1">
      <c r="B213" s="41">
        <v>9</v>
      </c>
      <c r="C213" s="87">
        <v>307</v>
      </c>
      <c r="D213" s="87">
        <v>100110011</v>
      </c>
      <c r="E213" s="68">
        <v>0.29527544700000002</v>
      </c>
      <c r="F213" s="68" t="s">
        <v>110</v>
      </c>
      <c r="G213" s="68" t="s">
        <v>69</v>
      </c>
      <c r="H213" s="68">
        <v>9</v>
      </c>
      <c r="I213" s="87">
        <v>100110000</v>
      </c>
      <c r="J213" s="68">
        <v>304</v>
      </c>
    </row>
    <row r="214" spans="1:10" ht="15" thickBot="1">
      <c r="B214" s="42">
        <v>10</v>
      </c>
      <c r="C214" s="84">
        <v>912</v>
      </c>
      <c r="D214" s="84">
        <v>1110010000</v>
      </c>
      <c r="E214" s="69"/>
      <c r="F214" s="69"/>
      <c r="G214" s="69"/>
      <c r="H214" s="69"/>
      <c r="I214" s="84">
        <v>1110010011</v>
      </c>
      <c r="J214" s="69">
        <v>915</v>
      </c>
    </row>
    <row r="215" spans="1:10" ht="16" thickTop="1" thickBot="1">
      <c r="B215" s="36">
        <v>11</v>
      </c>
      <c r="C215" s="79">
        <v>912</v>
      </c>
      <c r="D215" s="79">
        <v>1110010000</v>
      </c>
      <c r="E215" s="68">
        <v>0.76458948599999998</v>
      </c>
      <c r="F215" s="68" t="s">
        <v>111</v>
      </c>
      <c r="G215" s="68" t="s">
        <v>69</v>
      </c>
      <c r="H215" s="68">
        <v>6</v>
      </c>
      <c r="I215" s="79">
        <v>1110001011</v>
      </c>
      <c r="J215" s="68">
        <v>907</v>
      </c>
    </row>
    <row r="216" spans="1:10" ht="16" thickTop="1" thickBot="1">
      <c r="B216" s="39">
        <v>12</v>
      </c>
      <c r="C216" s="89">
        <v>523</v>
      </c>
      <c r="D216" s="89">
        <v>1000001011</v>
      </c>
      <c r="E216" s="69"/>
      <c r="F216" s="69"/>
      <c r="G216" s="69"/>
      <c r="H216" s="69"/>
      <c r="I216" s="89">
        <v>1000010000</v>
      </c>
      <c r="J216" s="69">
        <v>528</v>
      </c>
    </row>
    <row r="217" spans="1:10" ht="15" thickTop="1">
      <c r="B217" s="41">
        <v>13</v>
      </c>
      <c r="C217" s="90">
        <v>208</v>
      </c>
      <c r="D217" s="90">
        <v>11010000</v>
      </c>
      <c r="E217" s="68">
        <v>0.35323431500000002</v>
      </c>
      <c r="F217" s="68" t="s">
        <v>112</v>
      </c>
      <c r="G217" s="68" t="s">
        <v>69</v>
      </c>
      <c r="H217" s="68">
        <v>3</v>
      </c>
      <c r="I217" s="90">
        <v>1011010</v>
      </c>
      <c r="J217" s="68">
        <v>90</v>
      </c>
    </row>
    <row r="218" spans="1:10" ht="15" thickBot="1">
      <c r="B218" s="39">
        <v>14</v>
      </c>
      <c r="C218" s="80">
        <v>602</v>
      </c>
      <c r="D218" s="80">
        <v>1001011010</v>
      </c>
      <c r="E218" s="69"/>
      <c r="F218" s="69"/>
      <c r="G218" s="69"/>
      <c r="H218" s="69"/>
      <c r="I218" s="80">
        <v>1011010000</v>
      </c>
      <c r="J218" s="69">
        <v>720</v>
      </c>
    </row>
    <row r="219" spans="1:10" ht="15" thickTop="1">
      <c r="B219" s="53">
        <v>15</v>
      </c>
      <c r="C219" s="76">
        <v>873</v>
      </c>
      <c r="D219" s="76">
        <v>1101101001</v>
      </c>
      <c r="E219" s="68">
        <v>0.90763021099999996</v>
      </c>
      <c r="F219" s="63" t="s">
        <v>113</v>
      </c>
      <c r="G219" s="75" t="s">
        <v>70</v>
      </c>
      <c r="H219" s="68"/>
      <c r="I219" s="76">
        <v>1101101001</v>
      </c>
      <c r="J219" s="76">
        <v>873</v>
      </c>
    </row>
    <row r="220" spans="1:10" ht="15" thickBot="1">
      <c r="B220" s="54">
        <v>16</v>
      </c>
      <c r="C220" s="79">
        <v>912</v>
      </c>
      <c r="D220" s="79">
        <v>1110010000</v>
      </c>
      <c r="E220" s="69"/>
      <c r="F220" s="69"/>
      <c r="G220" s="69"/>
      <c r="H220" s="69"/>
      <c r="I220" s="79">
        <v>1110010000</v>
      </c>
      <c r="J220" s="79">
        <v>912</v>
      </c>
    </row>
    <row r="221" spans="1:10" ht="15" thickTop="1"/>
    <row r="224" spans="1:10" ht="18">
      <c r="A224" s="1" t="s">
        <v>115</v>
      </c>
      <c r="B224" s="14"/>
    </row>
    <row r="225" spans="2:7">
      <c r="B225" s="3" t="s">
        <v>80</v>
      </c>
    </row>
    <row r="226" spans="2:7">
      <c r="B226" s="3" t="s">
        <v>116</v>
      </c>
    </row>
    <row r="227" spans="2:7">
      <c r="C227" t="s">
        <v>81</v>
      </c>
    </row>
    <row r="228" spans="2:7">
      <c r="B228" s="3" t="s">
        <v>82</v>
      </c>
    </row>
    <row r="230" spans="2:7" ht="15" thickBot="1"/>
    <row r="231" spans="2:7" ht="43" thickBot="1">
      <c r="B231" s="64" t="s">
        <v>54</v>
      </c>
      <c r="C231" s="67" t="s">
        <v>114</v>
      </c>
      <c r="D231" s="66" t="s">
        <v>85</v>
      </c>
      <c r="E231" s="67" t="s">
        <v>83</v>
      </c>
      <c r="F231" s="67" t="s">
        <v>84</v>
      </c>
      <c r="G231" s="67" t="s">
        <v>117</v>
      </c>
    </row>
    <row r="232" spans="2:7" ht="15" thickTop="1">
      <c r="B232" s="35">
        <v>1</v>
      </c>
      <c r="C232" s="68">
        <v>1001011010</v>
      </c>
      <c r="D232" s="68">
        <v>602</v>
      </c>
      <c r="E232" s="70">
        <v>10</v>
      </c>
      <c r="F232" s="70">
        <v>1</v>
      </c>
      <c r="G232" s="68">
        <v>602</v>
      </c>
    </row>
    <row r="233" spans="2:7" ht="15" thickBot="1">
      <c r="B233" s="42">
        <v>2</v>
      </c>
      <c r="C233" s="69">
        <v>1110010000</v>
      </c>
      <c r="D233" s="69">
        <v>912</v>
      </c>
      <c r="E233" s="71">
        <v>3</v>
      </c>
      <c r="F233" s="71">
        <v>8</v>
      </c>
      <c r="G233" s="69">
        <v>912</v>
      </c>
    </row>
    <row r="234" spans="2:7" ht="15" thickTop="1">
      <c r="B234" s="53">
        <v>3</v>
      </c>
      <c r="C234" s="94">
        <v>111010100</v>
      </c>
      <c r="D234" s="94">
        <v>464</v>
      </c>
      <c r="E234" s="72">
        <v>12</v>
      </c>
      <c r="F234" s="72">
        <v>9</v>
      </c>
      <c r="G234" s="94">
        <v>468</v>
      </c>
    </row>
    <row r="235" spans="2:7" ht="15" thickBot="1">
      <c r="B235" s="54">
        <v>4</v>
      </c>
      <c r="C235" s="69">
        <v>1110010101</v>
      </c>
      <c r="D235" s="69">
        <v>917</v>
      </c>
      <c r="E235" s="92">
        <v>9</v>
      </c>
      <c r="F235" s="92">
        <v>7</v>
      </c>
      <c r="G235" s="69">
        <v>917</v>
      </c>
    </row>
    <row r="236" spans="2:7" ht="15" thickTop="1">
      <c r="B236" s="35">
        <v>5</v>
      </c>
      <c r="C236" s="68">
        <v>111010000</v>
      </c>
      <c r="D236" s="68">
        <v>464</v>
      </c>
      <c r="E236" s="68"/>
      <c r="F236" s="68"/>
      <c r="G236" s="68">
        <v>464</v>
      </c>
    </row>
    <row r="237" spans="2:7" ht="15" thickBot="1">
      <c r="B237" s="42">
        <v>6</v>
      </c>
      <c r="C237" s="69">
        <v>1110010101</v>
      </c>
      <c r="D237" s="69">
        <v>917</v>
      </c>
      <c r="E237" s="69"/>
      <c r="F237" s="69"/>
      <c r="G237" s="69">
        <v>917</v>
      </c>
    </row>
    <row r="238" spans="2:7" ht="15" thickTop="1">
      <c r="B238" s="35">
        <v>7</v>
      </c>
      <c r="C238" s="68">
        <v>1110100011</v>
      </c>
      <c r="D238" s="68">
        <v>931</v>
      </c>
      <c r="E238" s="68"/>
      <c r="F238" s="68"/>
      <c r="G238" s="68">
        <v>931</v>
      </c>
    </row>
    <row r="239" spans="2:7" ht="15" thickBot="1">
      <c r="B239" s="39">
        <v>8</v>
      </c>
      <c r="C239" s="69">
        <v>1110100001</v>
      </c>
      <c r="D239" s="69">
        <v>929</v>
      </c>
      <c r="E239" s="69"/>
      <c r="F239" s="69"/>
      <c r="G239" s="69">
        <v>929</v>
      </c>
    </row>
    <row r="240" spans="2:7" ht="15" thickTop="1">
      <c r="B240" s="41">
        <v>9</v>
      </c>
      <c r="C240" s="96">
        <v>100111000</v>
      </c>
      <c r="D240" s="96">
        <v>304</v>
      </c>
      <c r="E240" s="68"/>
      <c r="F240" s="68"/>
      <c r="G240" s="96">
        <v>312</v>
      </c>
    </row>
    <row r="241" spans="1:7" ht="15" thickBot="1">
      <c r="B241" s="42">
        <v>10</v>
      </c>
      <c r="C241" s="93">
        <v>110010011</v>
      </c>
      <c r="D241" s="93">
        <v>915</v>
      </c>
      <c r="E241" s="69"/>
      <c r="F241" s="69"/>
      <c r="G241" s="93">
        <v>403</v>
      </c>
    </row>
    <row r="242" spans="1:7" ht="15" thickTop="1">
      <c r="B242" s="36">
        <v>11</v>
      </c>
      <c r="C242" s="68">
        <v>1110001011</v>
      </c>
      <c r="D242" s="68">
        <v>907</v>
      </c>
      <c r="E242" s="68"/>
      <c r="F242" s="68"/>
      <c r="G242" s="68">
        <v>907</v>
      </c>
    </row>
    <row r="243" spans="1:7" ht="15" thickBot="1">
      <c r="B243" s="39">
        <v>12</v>
      </c>
      <c r="C243" s="95">
        <v>1000010010</v>
      </c>
      <c r="D243" s="95">
        <v>528</v>
      </c>
      <c r="E243" s="69"/>
      <c r="F243" s="69"/>
      <c r="G243" s="95">
        <v>530</v>
      </c>
    </row>
    <row r="244" spans="1:7" ht="15" thickTop="1">
      <c r="B244" s="41">
        <v>13</v>
      </c>
      <c r="C244" s="68">
        <v>1011010</v>
      </c>
      <c r="D244" s="68">
        <v>90</v>
      </c>
      <c r="E244" s="68"/>
      <c r="F244" s="68"/>
      <c r="G244" s="68">
        <v>90</v>
      </c>
    </row>
    <row r="245" spans="1:7" ht="15" thickBot="1">
      <c r="B245" s="39">
        <v>14</v>
      </c>
      <c r="C245" s="69">
        <v>1011010000</v>
      </c>
      <c r="D245" s="69">
        <v>720</v>
      </c>
      <c r="E245" s="69"/>
      <c r="F245" s="69"/>
      <c r="G245" s="69">
        <v>720</v>
      </c>
    </row>
    <row r="246" spans="1:7" ht="15" thickTop="1">
      <c r="B246" s="53">
        <v>15</v>
      </c>
      <c r="C246" s="68">
        <v>1101101001</v>
      </c>
      <c r="D246" s="68">
        <v>873</v>
      </c>
      <c r="E246" s="68"/>
      <c r="F246" s="68"/>
      <c r="G246" s="68">
        <v>873</v>
      </c>
    </row>
    <row r="247" spans="1:7" ht="15" thickBot="1">
      <c r="B247" s="54">
        <v>16</v>
      </c>
      <c r="C247" s="69">
        <v>1110010000</v>
      </c>
      <c r="D247" s="69">
        <v>912</v>
      </c>
      <c r="E247" s="69"/>
      <c r="F247" s="69"/>
      <c r="G247" s="69">
        <v>912</v>
      </c>
    </row>
    <row r="248" spans="1:7" ht="15" thickTop="1"/>
    <row r="250" spans="1:7" ht="18">
      <c r="A250" s="1" t="s">
        <v>118</v>
      </c>
    </row>
    <row r="252" spans="1:7" ht="18">
      <c r="B252" s="1" t="s">
        <v>123</v>
      </c>
    </row>
    <row r="253" spans="1:7" ht="18">
      <c r="C253" s="1" t="s">
        <v>124</v>
      </c>
    </row>
    <row r="254" spans="1:7" ht="18">
      <c r="C254" s="1" t="s">
        <v>125</v>
      </c>
    </row>
    <row r="255" spans="1:7" ht="18">
      <c r="C255" s="1" t="s">
        <v>126</v>
      </c>
    </row>
    <row r="259" spans="1:6" ht="19" thickBot="1">
      <c r="A259" s="1" t="s">
        <v>119</v>
      </c>
    </row>
    <row r="260" spans="1:6" ht="29" thickBot="1">
      <c r="B260" s="64" t="s">
        <v>54</v>
      </c>
      <c r="C260" s="67" t="s">
        <v>114</v>
      </c>
      <c r="D260" s="67" t="s">
        <v>117</v>
      </c>
      <c r="E260" s="66" t="s">
        <v>15</v>
      </c>
      <c r="F260" s="66" t="s">
        <v>14</v>
      </c>
    </row>
    <row r="261" spans="1:6" ht="15" thickTop="1">
      <c r="B261" s="35">
        <v>1</v>
      </c>
      <c r="C261" s="68">
        <v>1001011010</v>
      </c>
      <c r="D261" s="68">
        <v>602</v>
      </c>
      <c r="E261" s="68">
        <f xml:space="preserve"> 0+D261*(9-0)/(2^10-1)</f>
        <v>5.2961876832844572</v>
      </c>
      <c r="F261" s="68">
        <f xml:space="preserve"> E261+10*SIN(5*E261)+7*COS(4*E261)</f>
        <v>10.204736472092941</v>
      </c>
    </row>
    <row r="262" spans="1:6" ht="15" thickBot="1">
      <c r="B262" s="42">
        <v>2</v>
      </c>
      <c r="C262" s="69">
        <v>1110010000</v>
      </c>
      <c r="D262" s="69">
        <v>912</v>
      </c>
      <c r="E262" s="69">
        <f t="shared" ref="E262:E276" si="3" xml:space="preserve"> 0+D262*(9-0)/(2^10-1)</f>
        <v>8.0234604105571847</v>
      </c>
      <c r="F262" s="69">
        <f t="shared" ref="F262:F276" si="4" xml:space="preserve"> E262+10*SIN(5*E262)+7*COS(4*E262)</f>
        <v>20.095022642733817</v>
      </c>
    </row>
    <row r="263" spans="1:6" ht="15" thickTop="1">
      <c r="B263" s="53">
        <v>3</v>
      </c>
      <c r="C263" s="94">
        <v>111010100</v>
      </c>
      <c r="D263" s="68">
        <v>468</v>
      </c>
      <c r="E263" s="68">
        <f t="shared" si="3"/>
        <v>4.1173020527859236</v>
      </c>
      <c r="F263" s="68">
        <f t="shared" si="4"/>
        <v>8.9117324567858098</v>
      </c>
    </row>
    <row r="264" spans="1:6" ht="15" thickBot="1">
      <c r="B264" s="54">
        <v>4</v>
      </c>
      <c r="C264" s="69">
        <v>1110010101</v>
      </c>
      <c r="D264" s="69">
        <v>917</v>
      </c>
      <c r="E264" s="69">
        <f t="shared" si="3"/>
        <v>8.067448680351907</v>
      </c>
      <c r="F264" s="69">
        <f t="shared" si="4"/>
        <v>17.491554120330491</v>
      </c>
    </row>
    <row r="265" spans="1:6" ht="15" thickTop="1">
      <c r="B265" s="35">
        <v>5</v>
      </c>
      <c r="C265" s="68">
        <v>111010000</v>
      </c>
      <c r="D265" s="68">
        <v>464</v>
      </c>
      <c r="E265" s="68">
        <f t="shared" si="3"/>
        <v>4.0821114369501466</v>
      </c>
      <c r="F265" s="68">
        <f t="shared" si="4"/>
        <v>8.386445555135623</v>
      </c>
    </row>
    <row r="266" spans="1:6" ht="15" thickBot="1">
      <c r="B266" s="42">
        <v>6</v>
      </c>
      <c r="C266" s="69">
        <v>1110010101</v>
      </c>
      <c r="D266" s="69">
        <v>917</v>
      </c>
      <c r="E266" s="69">
        <f t="shared" si="3"/>
        <v>8.067448680351907</v>
      </c>
      <c r="F266" s="69">
        <f t="shared" si="4"/>
        <v>17.491554120330491</v>
      </c>
    </row>
    <row r="267" spans="1:6" ht="15" thickTop="1">
      <c r="B267" s="35">
        <v>7</v>
      </c>
      <c r="C267" s="68">
        <v>1110100011</v>
      </c>
      <c r="D267" s="68">
        <v>931</v>
      </c>
      <c r="E267" s="68">
        <f t="shared" si="3"/>
        <v>8.1906158357771268</v>
      </c>
      <c r="F267" s="68">
        <f t="shared" si="4"/>
        <v>8.6259240417378482</v>
      </c>
    </row>
    <row r="268" spans="1:6" ht="15" thickBot="1">
      <c r="B268" s="39">
        <v>8</v>
      </c>
      <c r="C268" s="69">
        <v>1110100001</v>
      </c>
      <c r="D268" s="69">
        <v>929</v>
      </c>
      <c r="E268" s="69">
        <f t="shared" si="3"/>
        <v>8.1730205278592383</v>
      </c>
      <c r="F268" s="69">
        <f t="shared" si="4"/>
        <v>9.9618360164395661</v>
      </c>
    </row>
    <row r="269" spans="1:6" ht="15" thickTop="1">
      <c r="B269" s="41">
        <v>9</v>
      </c>
      <c r="C269" s="96">
        <v>100111000</v>
      </c>
      <c r="D269" s="68">
        <v>312</v>
      </c>
      <c r="E269" s="68">
        <f t="shared" si="3"/>
        <v>2.7448680351906156</v>
      </c>
      <c r="F269" s="68">
        <f t="shared" si="4"/>
        <v>11.792061729980491</v>
      </c>
    </row>
    <row r="270" spans="1:6" ht="15" thickBot="1">
      <c r="B270" s="42">
        <v>10</v>
      </c>
      <c r="C270" s="93">
        <v>110010011</v>
      </c>
      <c r="D270" s="69">
        <v>403</v>
      </c>
      <c r="E270" s="69">
        <f t="shared" si="3"/>
        <v>3.5454545454545454</v>
      </c>
      <c r="F270" s="69">
        <f t="shared" si="4"/>
        <v>-5.7779287185250752</v>
      </c>
    </row>
    <row r="271" spans="1:6" ht="15" thickTop="1">
      <c r="B271" s="36">
        <v>11</v>
      </c>
      <c r="C271" s="68">
        <v>1110001011</v>
      </c>
      <c r="D271" s="68">
        <v>907</v>
      </c>
      <c r="E271" s="75">
        <f t="shared" si="3"/>
        <v>7.9794721407624634</v>
      </c>
      <c r="F271" s="75">
        <f t="shared" si="4"/>
        <v>22.211210843557478</v>
      </c>
    </row>
    <row r="272" spans="1:6" ht="15" thickBot="1">
      <c r="B272" s="39">
        <v>12</v>
      </c>
      <c r="C272" s="95">
        <v>1000010010</v>
      </c>
      <c r="D272" s="69">
        <v>530</v>
      </c>
      <c r="E272" s="69">
        <f t="shared" si="3"/>
        <v>4.6627565982404695</v>
      </c>
      <c r="F272" s="69">
        <f t="shared" si="4"/>
        <v>1.8316048357649128</v>
      </c>
    </row>
    <row r="273" spans="2:6" ht="15" thickTop="1">
      <c r="B273" s="41">
        <v>13</v>
      </c>
      <c r="C273" s="68">
        <v>1011010</v>
      </c>
      <c r="D273" s="68">
        <v>90</v>
      </c>
      <c r="E273" s="68">
        <f t="shared" si="3"/>
        <v>0.7917888563049853</v>
      </c>
      <c r="F273" s="68">
        <f t="shared" si="4"/>
        <v>-13.499289096412699</v>
      </c>
    </row>
    <row r="274" spans="2:6" ht="15" thickBot="1">
      <c r="B274" s="39">
        <v>14</v>
      </c>
      <c r="C274" s="69">
        <v>1011010000</v>
      </c>
      <c r="D274" s="69">
        <v>720</v>
      </c>
      <c r="E274" s="69">
        <f t="shared" si="3"/>
        <v>6.3343108504398824</v>
      </c>
      <c r="F274" s="69">
        <f t="shared" si="4"/>
        <v>15.716974050576818</v>
      </c>
    </row>
    <row r="275" spans="2:6" ht="15" thickTop="1">
      <c r="B275" s="53">
        <v>15</v>
      </c>
      <c r="C275" s="68">
        <v>1101101001</v>
      </c>
      <c r="D275" s="68">
        <v>873</v>
      </c>
      <c r="E275" s="68">
        <f t="shared" si="3"/>
        <v>7.6803519061583581</v>
      </c>
      <c r="F275" s="68">
        <f t="shared" si="4"/>
        <v>19.521288672717802</v>
      </c>
    </row>
    <row r="276" spans="2:6" ht="15" thickBot="1">
      <c r="B276" s="54">
        <v>16</v>
      </c>
      <c r="C276" s="69">
        <v>1110010000</v>
      </c>
      <c r="D276" s="69">
        <v>912</v>
      </c>
      <c r="E276" s="68">
        <f t="shared" si="3"/>
        <v>8.0234604105571847</v>
      </c>
      <c r="F276" s="68">
        <f t="shared" si="4"/>
        <v>20.095022642733817</v>
      </c>
    </row>
    <row r="277" spans="2:6" ht="15" thickTop="1">
      <c r="E277" s="97" t="s">
        <v>120</v>
      </c>
      <c r="F277" s="98">
        <f>MAX(F261:F276)</f>
        <v>22.211210843557478</v>
      </c>
    </row>
    <row r="280" spans="2:6" ht="15">
      <c r="B280" s="5" t="s">
        <v>121</v>
      </c>
      <c r="C280" s="5"/>
      <c r="D280" s="5"/>
    </row>
    <row r="282" spans="2:6" ht="15">
      <c r="B282" s="5" t="s">
        <v>122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alexyang</dc:creator>
  <cp:lastModifiedBy>Jacob Baek</cp:lastModifiedBy>
  <dcterms:created xsi:type="dcterms:W3CDTF">2020-06-27T06:30:11Z</dcterms:created>
  <dcterms:modified xsi:type="dcterms:W3CDTF">2020-08-16T03:49:31Z</dcterms:modified>
</cp:coreProperties>
</file>