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6773f79d02873e/Bureau/CEGEP V-MTL/Outils de gestion et de soutien/Lab09/"/>
    </mc:Choice>
  </mc:AlternateContent>
  <xr:revisionPtr revIDLastSave="0" documentId="8_{E1244673-D395-4A81-82DD-5F073D46F64B}" xr6:coauthVersionLast="47" xr6:coauthVersionMax="47" xr10:uidLastSave="{00000000-0000-0000-0000-000000000000}"/>
  <bookViews>
    <workbookView xWindow="-120" yWindow="-120" windowWidth="20730" windowHeight="11160" xr2:uid="{B7F26C47-209E-4CF0-926F-5560D37609BD}"/>
  </bookViews>
  <sheets>
    <sheet name="Donné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L15" i="1"/>
  <c r="L23" i="1" l="1"/>
  <c r="L21" i="1"/>
  <c r="L19" i="1"/>
  <c r="L20" i="1"/>
  <c r="L11" i="1"/>
  <c r="L22" i="1"/>
  <c r="L14" i="1"/>
  <c r="L16" i="1"/>
  <c r="L17" i="1"/>
  <c r="L9" i="1"/>
  <c r="L12" i="1"/>
  <c r="L8" i="1"/>
  <c r="L18" i="1"/>
  <c r="L10" i="1"/>
  <c r="L13" i="1"/>
  <c r="B4" i="1"/>
  <c r="B3" i="1"/>
  <c r="P21" i="1"/>
  <c r="P19" i="1"/>
  <c r="P18" i="1"/>
  <c r="P10" i="1"/>
  <c r="P23" i="1"/>
  <c r="O21" i="1"/>
  <c r="P20" i="1"/>
  <c r="K15" i="1"/>
  <c r="P11" i="1"/>
  <c r="P17" i="1"/>
  <c r="P9" i="1"/>
  <c r="P7" i="1"/>
  <c r="P8" i="1"/>
  <c r="P16" i="1"/>
  <c r="P12" i="1"/>
  <c r="P22" i="1"/>
  <c r="P14" i="1"/>
  <c r="P13" i="1"/>
  <c r="P15" i="1"/>
  <c r="O7" i="1"/>
  <c r="O17" i="1"/>
  <c r="O12" i="1"/>
  <c r="O15" i="1"/>
  <c r="O11" i="1"/>
  <c r="O23" i="1"/>
  <c r="O9" i="1"/>
  <c r="O8" i="1"/>
  <c r="O22" i="1"/>
  <c r="O18" i="1"/>
  <c r="O14" i="1"/>
  <c r="O13" i="1"/>
  <c r="O16" i="1"/>
  <c r="O20" i="1"/>
  <c r="O19" i="1"/>
  <c r="O10" i="1"/>
  <c r="J15" i="1"/>
  <c r="J21" i="1"/>
  <c r="J16" i="1"/>
  <c r="J23" i="1"/>
  <c r="K18" i="1"/>
  <c r="K10" i="1"/>
  <c r="K13" i="1"/>
  <c r="K19" i="1"/>
  <c r="K14" i="1"/>
  <c r="K8" i="1"/>
  <c r="K20" i="1"/>
  <c r="K11" i="1"/>
  <c r="K22" i="1"/>
  <c r="K23" i="1"/>
  <c r="K17" i="1"/>
  <c r="K9" i="1"/>
  <c r="K12" i="1"/>
  <c r="K21" i="1"/>
  <c r="K7" i="1"/>
  <c r="K16" i="1"/>
  <c r="J22" i="1"/>
  <c r="J14" i="1"/>
  <c r="J20" i="1"/>
  <c r="J13" i="1"/>
  <c r="J8" i="1"/>
  <c r="J18" i="1"/>
  <c r="J7" i="1"/>
  <c r="I15" i="1"/>
  <c r="J12" i="1"/>
  <c r="J11" i="1"/>
  <c r="J19" i="1"/>
  <c r="J9" i="1"/>
  <c r="J10" i="1"/>
  <c r="I23" i="1"/>
  <c r="I21" i="1"/>
  <c r="I17" i="1"/>
  <c r="J17" i="1"/>
  <c r="I18" i="1"/>
  <c r="I19" i="1"/>
  <c r="I16" i="1"/>
  <c r="I11" i="1"/>
  <c r="I13" i="1"/>
  <c r="I20" i="1"/>
  <c r="I9" i="1"/>
  <c r="I12" i="1"/>
  <c r="I8" i="1"/>
  <c r="I22" i="1"/>
  <c r="I14" i="1"/>
  <c r="I10" i="1"/>
  <c r="I7" i="1"/>
  <c r="B2" i="1"/>
  <c r="H18" i="1"/>
  <c r="H8" i="1"/>
  <c r="M8" i="1" s="1"/>
  <c r="H10" i="1"/>
  <c r="H13" i="1"/>
  <c r="H22" i="1"/>
  <c r="M22" i="1" s="1"/>
  <c r="H20" i="1"/>
  <c r="H9" i="1"/>
  <c r="H17" i="1"/>
  <c r="M17" i="1" s="1"/>
  <c r="H15" i="1"/>
  <c r="H11" i="1"/>
  <c r="M11" i="1" s="1"/>
  <c r="H14" i="1"/>
  <c r="M14" i="1" s="1"/>
  <c r="H23" i="1"/>
  <c r="M23" i="1" s="1"/>
  <c r="H21" i="1"/>
  <c r="H19" i="1"/>
  <c r="H16" i="1"/>
  <c r="M16" i="1" s="1"/>
  <c r="H12" i="1"/>
  <c r="H7" i="1"/>
  <c r="M7" i="1" s="1"/>
  <c r="M20" i="1" l="1"/>
  <c r="M9" i="1"/>
  <c r="M15" i="1"/>
  <c r="M12" i="1"/>
  <c r="M21" i="1"/>
  <c r="M19" i="1"/>
  <c r="M13" i="1"/>
  <c r="M10" i="1"/>
  <c r="M18" i="1"/>
  <c r="B30" i="1"/>
  <c r="B29" i="1"/>
  <c r="B28" i="1"/>
  <c r="B26" i="1"/>
  <c r="B27" i="1"/>
  <c r="N15" i="1"/>
  <c r="N17" i="1"/>
  <c r="N13" i="1"/>
  <c r="N23" i="1"/>
  <c r="N10" i="1"/>
  <c r="N22" i="1"/>
  <c r="N18" i="1"/>
  <c r="N16" i="1"/>
  <c r="N11" i="1"/>
  <c r="N20" i="1"/>
  <c r="N21" i="1"/>
  <c r="N12" i="1"/>
  <c r="N14" i="1"/>
  <c r="N8" i="1"/>
  <c r="N9" i="1"/>
  <c r="N19" i="1"/>
</calcChain>
</file>

<file path=xl/sharedStrings.xml><?xml version="1.0" encoding="utf-8"?>
<sst xmlns="http://schemas.openxmlformats.org/spreadsheetml/2006/main" count="40" uniqueCount="40">
  <si>
    <t>Combien de langage informatique connaissez-vous ?</t>
  </si>
  <si>
    <t>A</t>
  </si>
  <si>
    <t>B</t>
  </si>
  <si>
    <t>C</t>
  </si>
  <si>
    <t>D</t>
  </si>
  <si>
    <t>E</t>
  </si>
  <si>
    <t>F</t>
  </si>
  <si>
    <t>Combien d'IDE utilisez-vous ?</t>
  </si>
  <si>
    <t>Combien de langage fonctionnel utilisez-vous ?</t>
  </si>
  <si>
    <t>Combien de langage de type descriptif connaissez-vous ?</t>
  </si>
  <si>
    <t>Possédez-vous plus d'un type de système ?</t>
  </si>
  <si>
    <t>Quel système possédez-vous ?</t>
  </si>
  <si>
    <t>Connaissez-vous le langage BrainFuck ?</t>
  </si>
  <si>
    <t>Souhaitez-vous apprendre le langage Prolog ?</t>
  </si>
  <si>
    <t>Combien de temps passez-vous sur votre téléphone intelligent ?</t>
  </si>
  <si>
    <t>Nombre de répondant.e.s</t>
  </si>
  <si>
    <t>Nombre de question</t>
  </si>
  <si>
    <t>Nombre de réponse possible</t>
  </si>
  <si>
    <t>Nombre de réponse (&gt; 25)</t>
  </si>
  <si>
    <t>Nombre de question avec une réponse supérieur à 45</t>
  </si>
  <si>
    <t>Au moins une réponse &gt; 45</t>
  </si>
  <si>
    <t>Le plus grand nombre de répondant à une seule question ?</t>
  </si>
  <si>
    <t>La valeur moyenne la plus petite</t>
  </si>
  <si>
    <t>Écart-type</t>
  </si>
  <si>
    <t>L'écart-type des écart-types</t>
  </si>
  <si>
    <t>Écart-type moyen</t>
  </si>
  <si>
    <t>Nombre de question avec la réponse F</t>
  </si>
  <si>
    <t>Nombre de réponse avec la réponse C</t>
  </si>
  <si>
    <t>Nombre de répondant avec une valeur &gt; 15</t>
  </si>
  <si>
    <t>Nombre moyen de répondant.e.s</t>
  </si>
  <si>
    <t>Si le nombre de répondants est plus grand que 142, alors calculer le pourcentage de répondant à la question B sur 42. Sinon, calculer le pourcentage de répondant à la question B sur le nombre de réponses possible multiplié par le nombre de questions avec la réponse F ?</t>
  </si>
  <si>
    <t>Majoration du nombre de répondant.e.s</t>
  </si>
  <si>
    <t>Combien de frameworks connaissez-vous ?</t>
  </si>
  <si>
    <t>Combien de logiciels de gestion de version utilisez-vous ?</t>
  </si>
  <si>
    <t>Dans votre travail quotidien, combien de langage procédural utilisez-vous couramment ?</t>
  </si>
  <si>
    <t>Combien d'ordinateurs possédez-vous ?</t>
  </si>
  <si>
    <t>Quelle est la marque de votre processeur préféré ?</t>
  </si>
  <si>
    <t>Croyez-vous que l'intelligence artificielle ferait un bon ministre ? (N’incluez pas le ministre de l’Éducation dans la réflexion.)</t>
  </si>
  <si>
    <t>Avez-vous déjà acheté un téléphone intelligent ?</t>
  </si>
  <si>
    <t>Combien de téléphones intelligents avez-vous acheté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</si>
</sst>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32F3-0A04-474B-99F3-64713FAE9D75}">
  <sheetPr>
    <pageSetUpPr fitToPage="1"/>
  </sheetPr>
  <dimension ref="A2:P30"/>
  <sheetViews>
    <sheetView showGridLines="0" tabSelected="1" topLeftCell="L8" zoomScaleNormal="100" workbookViewId="0">
      <selection activeCell="L27" sqref="L27"/>
    </sheetView>
  </sheetViews>
  <sheetFormatPr baseColWidth="10" defaultRowHeight="15" x14ac:dyDescent="0.25"/>
  <cols>
    <col min="1" max="1" width="57.5703125" style="1" customWidth="1"/>
    <col min="2" max="7" width="11.42578125" style="1"/>
    <col min="8" max="8" width="24.42578125" style="1" customWidth="1"/>
    <col min="9" max="9" width="26" style="1" customWidth="1"/>
    <col min="10" max="10" width="24.28515625" style="1" bestFit="1" customWidth="1"/>
    <col min="11" max="11" width="30.85546875" style="1" bestFit="1" customWidth="1"/>
    <col min="12" max="12" width="39.5703125" style="1" bestFit="1" customWidth="1"/>
    <col min="13" max="13" width="240.7109375" style="1" bestFit="1" customWidth="1"/>
    <col min="14" max="14" width="37.140625" style="1" bestFit="1" customWidth="1"/>
    <col min="15" max="15" width="25" style="1" bestFit="1" customWidth="1"/>
    <col min="16" max="16384" width="11.42578125" style="1"/>
  </cols>
  <sheetData>
    <row r="2" spans="1:16" x14ac:dyDescent="0.25">
      <c r="A2" s="3" t="s">
        <v>16</v>
      </c>
      <c r="B2" s="1">
        <f>COUNT(B7:B23)</f>
        <v>17</v>
      </c>
    </row>
    <row r="3" spans="1:16" x14ac:dyDescent="0.25">
      <c r="A3" s="3" t="s">
        <v>26</v>
      </c>
      <c r="B3" s="1">
        <f>COUNT(G7:G23)</f>
        <v>10</v>
      </c>
    </row>
    <row r="4" spans="1:16" x14ac:dyDescent="0.25">
      <c r="A4" s="3" t="s">
        <v>27</v>
      </c>
      <c r="B4" s="1">
        <f>COUNT(D7:D23)</f>
        <v>13</v>
      </c>
    </row>
    <row r="5" spans="1:16" x14ac:dyDescent="0.25">
      <c r="A5" s="3"/>
    </row>
    <row r="6" spans="1:16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15</v>
      </c>
      <c r="I6" s="1" t="s">
        <v>17</v>
      </c>
      <c r="J6" s="1" t="s">
        <v>18</v>
      </c>
      <c r="K6" s="1" t="s">
        <v>29</v>
      </c>
      <c r="L6" s="1" t="s">
        <v>28</v>
      </c>
      <c r="M6" s="1" t="s">
        <v>30</v>
      </c>
      <c r="N6" s="1" t="s">
        <v>31</v>
      </c>
      <c r="O6" s="1" t="s">
        <v>20</v>
      </c>
      <c r="P6" s="1" t="s">
        <v>23</v>
      </c>
    </row>
    <row r="7" spans="1:16" x14ac:dyDescent="0.25">
      <c r="A7" s="1" t="s">
        <v>0</v>
      </c>
      <c r="B7" s="2">
        <v>47</v>
      </c>
      <c r="C7" s="2">
        <v>50</v>
      </c>
      <c r="D7" s="2">
        <v>9</v>
      </c>
      <c r="E7" s="2">
        <v>46</v>
      </c>
      <c r="F7" s="2">
        <v>19</v>
      </c>
      <c r="G7" s="2">
        <v>32</v>
      </c>
      <c r="H7" s="2">
        <f>SUM(B7:G7)</f>
        <v>203</v>
      </c>
      <c r="I7" s="2">
        <f>COUNT(B7:G7)</f>
        <v>6</v>
      </c>
      <c r="J7" s="1">
        <f>COUNTIF(B7:G7,"&gt;25")</f>
        <v>4</v>
      </c>
      <c r="K7" s="2">
        <f>AVERAGE(B7:G7)</f>
        <v>33.833333333333336</v>
      </c>
      <c r="L7" s="2">
        <f>SUMIF(B7:G7,"&gt;15")</f>
        <v>194</v>
      </c>
      <c r="M7" s="4">
        <f>IF(H7&gt;142,C7/42,C7/(I7*$B$3))</f>
        <v>1.1904761904761905</v>
      </c>
      <c r="N7" s="1">
        <f>IF(K7&gt;$B$2*3,K7+15,IF(AND(K7&gt;$B$2*2,J7&lt;=2),K7*2,K7-6))</f>
        <v>27.833333333333336</v>
      </c>
      <c r="O7" s="1" t="str">
        <f>IF(COUNTIF(B7:G7,"&gt;45")&gt;=1,"Oui","Non")</f>
        <v>Oui</v>
      </c>
      <c r="P7" s="1">
        <f>_xlfn.STDEV.S(B7:G7)</f>
        <v>16.869103908230176</v>
      </c>
    </row>
    <row r="8" spans="1:16" x14ac:dyDescent="0.25">
      <c r="A8" s="1" t="s">
        <v>7</v>
      </c>
      <c r="B8" s="2">
        <v>10</v>
      </c>
      <c r="C8" s="2">
        <v>32</v>
      </c>
      <c r="D8" s="2">
        <v>3</v>
      </c>
      <c r="E8" s="2">
        <v>12</v>
      </c>
      <c r="F8" s="2">
        <v>45</v>
      </c>
      <c r="G8" s="2">
        <v>5</v>
      </c>
      <c r="H8" s="2">
        <f t="shared" ref="H8:H23" si="0">SUM(B8:G8)</f>
        <v>107</v>
      </c>
      <c r="I8" s="2">
        <f t="shared" ref="I8:I23" si="1">COUNT(B8:G8)</f>
        <v>6</v>
      </c>
      <c r="J8" s="1">
        <f t="shared" ref="J8:J23" si="2">COUNTIF(B8:G8,"&gt;25")</f>
        <v>2</v>
      </c>
      <c r="K8" s="2">
        <f t="shared" ref="K8:K23" si="3">AVERAGE(B8:G8)</f>
        <v>17.833333333333332</v>
      </c>
      <c r="L8" s="2">
        <f t="shared" ref="L8:L23" si="4">SUMIF(B8:G8,"&gt;15")</f>
        <v>77</v>
      </c>
      <c r="M8" s="4">
        <f t="shared" ref="M8:M23" si="5">IF(H8&gt;142,C8/42,C8/(I8*$B$3))</f>
        <v>0.53333333333333333</v>
      </c>
      <c r="N8" s="1">
        <f t="shared" ref="N8:N23" si="6">IF(K8&gt;$B$2*3,K8+15,IF(AND(K8&gt;$B$2*2,J8&lt;=2),K8*2,K8-6))</f>
        <v>11.833333333333332</v>
      </c>
      <c r="O8" s="1" t="str">
        <f t="shared" ref="O8:O23" si="7">IF(COUNTIF(B8:G8,"&gt;45")&gt;=1,"Oui","Non")</f>
        <v>Non</v>
      </c>
      <c r="P8" s="1">
        <f t="shared" ref="P8:P23" si="8">_xlfn.STDEV.S(B8:G8)</f>
        <v>16.845375230806425</v>
      </c>
    </row>
    <row r="9" spans="1:16" x14ac:dyDescent="0.25">
      <c r="A9" s="1" t="s">
        <v>32</v>
      </c>
      <c r="B9" s="2">
        <v>1</v>
      </c>
      <c r="C9" s="2">
        <v>49</v>
      </c>
      <c r="D9" s="2">
        <v>28</v>
      </c>
      <c r="E9" s="2">
        <v>2</v>
      </c>
      <c r="F9" s="2">
        <v>5</v>
      </c>
      <c r="G9" s="2">
        <v>26</v>
      </c>
      <c r="H9" s="2">
        <f t="shared" si="0"/>
        <v>111</v>
      </c>
      <c r="I9" s="2">
        <f t="shared" si="1"/>
        <v>6</v>
      </c>
      <c r="J9" s="1">
        <f t="shared" si="2"/>
        <v>3</v>
      </c>
      <c r="K9" s="2">
        <f t="shared" si="3"/>
        <v>18.5</v>
      </c>
      <c r="L9" s="2">
        <f t="shared" si="4"/>
        <v>103</v>
      </c>
      <c r="M9" s="4">
        <f t="shared" si="5"/>
        <v>0.81666666666666665</v>
      </c>
      <c r="N9" s="1">
        <f t="shared" si="6"/>
        <v>12.5</v>
      </c>
      <c r="O9" s="1" t="str">
        <f t="shared" si="7"/>
        <v>Oui</v>
      </c>
      <c r="P9" s="1">
        <f t="shared" si="8"/>
        <v>19.170289512680814</v>
      </c>
    </row>
    <row r="10" spans="1:16" x14ac:dyDescent="0.25">
      <c r="A10" s="1" t="s">
        <v>33</v>
      </c>
      <c r="B10" s="2">
        <v>11</v>
      </c>
      <c r="C10" s="2">
        <v>32</v>
      </c>
      <c r="D10" s="2">
        <v>38</v>
      </c>
      <c r="E10" s="2"/>
      <c r="F10" s="2"/>
      <c r="G10" s="2"/>
      <c r="H10" s="2">
        <f t="shared" si="0"/>
        <v>81</v>
      </c>
      <c r="I10" s="2">
        <f t="shared" si="1"/>
        <v>3</v>
      </c>
      <c r="J10" s="1">
        <f t="shared" si="2"/>
        <v>2</v>
      </c>
      <c r="K10" s="2">
        <f t="shared" si="3"/>
        <v>27</v>
      </c>
      <c r="L10" s="2">
        <f t="shared" si="4"/>
        <v>70</v>
      </c>
      <c r="M10" s="4">
        <f t="shared" si="5"/>
        <v>1.0666666666666667</v>
      </c>
      <c r="N10" s="1">
        <f t="shared" si="6"/>
        <v>21</v>
      </c>
      <c r="O10" s="1" t="str">
        <f t="shared" si="7"/>
        <v>Non</v>
      </c>
      <c r="P10" s="1">
        <f t="shared" si="8"/>
        <v>14.177446878757825</v>
      </c>
    </row>
    <row r="11" spans="1:16" x14ac:dyDescent="0.25">
      <c r="A11" s="1" t="s">
        <v>9</v>
      </c>
      <c r="B11" s="2">
        <v>34</v>
      </c>
      <c r="C11" s="2">
        <v>42</v>
      </c>
      <c r="D11" s="2">
        <v>35</v>
      </c>
      <c r="E11" s="2">
        <v>34</v>
      </c>
      <c r="F11" s="2">
        <v>0</v>
      </c>
      <c r="G11" s="2">
        <v>5</v>
      </c>
      <c r="H11" s="2">
        <f t="shared" si="0"/>
        <v>150</v>
      </c>
      <c r="I11" s="2">
        <f t="shared" si="1"/>
        <v>6</v>
      </c>
      <c r="J11" s="1">
        <f t="shared" si="2"/>
        <v>4</v>
      </c>
      <c r="K11" s="2">
        <f t="shared" si="3"/>
        <v>25</v>
      </c>
      <c r="L11" s="2">
        <f t="shared" si="4"/>
        <v>145</v>
      </c>
      <c r="M11" s="4">
        <f t="shared" si="5"/>
        <v>1</v>
      </c>
      <c r="N11" s="1">
        <f t="shared" si="6"/>
        <v>19</v>
      </c>
      <c r="O11" s="1" t="str">
        <f t="shared" si="7"/>
        <v>Non</v>
      </c>
      <c r="P11" s="1">
        <f t="shared" si="8"/>
        <v>17.753872816937719</v>
      </c>
    </row>
    <row r="12" spans="1:16" x14ac:dyDescent="0.25">
      <c r="A12" s="1" t="s">
        <v>8</v>
      </c>
      <c r="B12" s="2">
        <v>35</v>
      </c>
      <c r="C12" s="2">
        <v>11</v>
      </c>
      <c r="D12" s="2">
        <v>17</v>
      </c>
      <c r="E12" s="2">
        <v>45</v>
      </c>
      <c r="F12" s="2">
        <v>6</v>
      </c>
      <c r="G12" s="2">
        <v>16</v>
      </c>
      <c r="H12" s="2">
        <f t="shared" si="0"/>
        <v>130</v>
      </c>
      <c r="I12" s="2">
        <f t="shared" si="1"/>
        <v>6</v>
      </c>
      <c r="J12" s="1">
        <f t="shared" si="2"/>
        <v>2</v>
      </c>
      <c r="K12" s="2">
        <f t="shared" si="3"/>
        <v>21.666666666666668</v>
      </c>
      <c r="L12" s="2">
        <f t="shared" si="4"/>
        <v>113</v>
      </c>
      <c r="M12" s="4">
        <f t="shared" si="5"/>
        <v>0.18333333333333332</v>
      </c>
      <c r="N12" s="1">
        <f t="shared" si="6"/>
        <v>15.666666666666668</v>
      </c>
      <c r="O12" s="1" t="str">
        <f t="shared" si="7"/>
        <v>Non</v>
      </c>
      <c r="P12" s="1">
        <f t="shared" si="8"/>
        <v>15.068731421943477</v>
      </c>
    </row>
    <row r="13" spans="1:16" x14ac:dyDescent="0.25">
      <c r="A13" s="1" t="s">
        <v>34</v>
      </c>
      <c r="B13" s="2">
        <v>26</v>
      </c>
      <c r="C13" s="2">
        <v>34</v>
      </c>
      <c r="D13" s="2">
        <v>38</v>
      </c>
      <c r="E13" s="2">
        <v>1</v>
      </c>
      <c r="F13" s="2">
        <v>0</v>
      </c>
      <c r="G13" s="2">
        <v>27</v>
      </c>
      <c r="H13" s="2">
        <f t="shared" si="0"/>
        <v>126</v>
      </c>
      <c r="I13" s="2">
        <f t="shared" si="1"/>
        <v>6</v>
      </c>
      <c r="J13" s="1">
        <f t="shared" si="2"/>
        <v>4</v>
      </c>
      <c r="K13" s="2">
        <f t="shared" si="3"/>
        <v>21</v>
      </c>
      <c r="L13" s="2">
        <f t="shared" si="4"/>
        <v>125</v>
      </c>
      <c r="M13" s="4">
        <f t="shared" si="5"/>
        <v>0.56666666666666665</v>
      </c>
      <c r="N13" s="1">
        <f t="shared" si="6"/>
        <v>15</v>
      </c>
      <c r="O13" s="1" t="str">
        <f t="shared" si="7"/>
        <v>Non</v>
      </c>
      <c r="P13" s="1">
        <f t="shared" si="8"/>
        <v>16.492422502470642</v>
      </c>
    </row>
    <row r="14" spans="1:16" x14ac:dyDescent="0.25">
      <c r="A14" s="1" t="s">
        <v>35</v>
      </c>
      <c r="B14" s="2">
        <v>40</v>
      </c>
      <c r="C14" s="2">
        <v>28</v>
      </c>
      <c r="D14" s="2">
        <v>48</v>
      </c>
      <c r="E14" s="2">
        <v>16</v>
      </c>
      <c r="F14" s="2">
        <v>43</v>
      </c>
      <c r="G14" s="2">
        <v>40</v>
      </c>
      <c r="H14" s="2">
        <f t="shared" si="0"/>
        <v>215</v>
      </c>
      <c r="I14" s="2">
        <f t="shared" si="1"/>
        <v>6</v>
      </c>
      <c r="J14" s="1">
        <f t="shared" si="2"/>
        <v>5</v>
      </c>
      <c r="K14" s="2">
        <f t="shared" si="3"/>
        <v>35.833333333333336</v>
      </c>
      <c r="L14" s="2">
        <f t="shared" si="4"/>
        <v>215</v>
      </c>
      <c r="M14" s="4">
        <f t="shared" si="5"/>
        <v>0.66666666666666663</v>
      </c>
      <c r="N14" s="1">
        <f t="shared" si="6"/>
        <v>29.833333333333336</v>
      </c>
      <c r="O14" s="1" t="str">
        <f t="shared" si="7"/>
        <v>Oui</v>
      </c>
      <c r="P14" s="1">
        <f t="shared" si="8"/>
        <v>11.737404596701376</v>
      </c>
    </row>
    <row r="15" spans="1:16" x14ac:dyDescent="0.25">
      <c r="A15" s="1" t="s">
        <v>10</v>
      </c>
      <c r="B15" s="2">
        <v>13</v>
      </c>
      <c r="C15" s="2">
        <v>34</v>
      </c>
      <c r="D15" s="2"/>
      <c r="E15" s="2"/>
      <c r="F15" s="2"/>
      <c r="G15" s="2"/>
      <c r="H15" s="2">
        <f t="shared" si="0"/>
        <v>47</v>
      </c>
      <c r="I15" s="2">
        <f t="shared" si="1"/>
        <v>2</v>
      </c>
      <c r="J15" s="1">
        <f t="shared" si="2"/>
        <v>1</v>
      </c>
      <c r="K15" s="2">
        <f t="shared" si="3"/>
        <v>23.5</v>
      </c>
      <c r="L15" s="2">
        <f t="shared" si="4"/>
        <v>34</v>
      </c>
      <c r="M15" s="4">
        <f t="shared" si="5"/>
        <v>1.7</v>
      </c>
      <c r="N15" s="1">
        <f t="shared" si="6"/>
        <v>17.5</v>
      </c>
      <c r="O15" s="1" t="str">
        <f t="shared" si="7"/>
        <v>Non</v>
      </c>
      <c r="P15" s="1">
        <f t="shared" si="8"/>
        <v>14.849242404917497</v>
      </c>
    </row>
    <row r="16" spans="1:16" x14ac:dyDescent="0.25">
      <c r="A16" s="1" t="s">
        <v>11</v>
      </c>
      <c r="B16" s="2">
        <v>15</v>
      </c>
      <c r="C16" s="2">
        <v>2</v>
      </c>
      <c r="D16" s="2">
        <v>3</v>
      </c>
      <c r="E16" s="2">
        <v>39</v>
      </c>
      <c r="F16" s="2">
        <v>48</v>
      </c>
      <c r="G16" s="2"/>
      <c r="H16" s="2">
        <f t="shared" si="0"/>
        <v>107</v>
      </c>
      <c r="I16" s="2">
        <f t="shared" si="1"/>
        <v>5</v>
      </c>
      <c r="J16" s="1">
        <f t="shared" si="2"/>
        <v>2</v>
      </c>
      <c r="K16" s="2">
        <f t="shared" si="3"/>
        <v>21.4</v>
      </c>
      <c r="L16" s="2">
        <f t="shared" si="4"/>
        <v>87</v>
      </c>
      <c r="M16" s="4">
        <f t="shared" si="5"/>
        <v>0.04</v>
      </c>
      <c r="N16" s="1">
        <f t="shared" si="6"/>
        <v>15.399999999999999</v>
      </c>
      <c r="O16" s="1" t="str">
        <f t="shared" si="7"/>
        <v>Oui</v>
      </c>
      <c r="P16" s="1">
        <f t="shared" si="8"/>
        <v>21.054690688775267</v>
      </c>
    </row>
    <row r="17" spans="1:16" x14ac:dyDescent="0.25">
      <c r="A17" s="1" t="s">
        <v>36</v>
      </c>
      <c r="B17" s="2">
        <v>13</v>
      </c>
      <c r="C17" s="2">
        <v>3</v>
      </c>
      <c r="D17" s="2">
        <v>27</v>
      </c>
      <c r="E17" s="2">
        <v>49</v>
      </c>
      <c r="F17" s="2">
        <v>38</v>
      </c>
      <c r="G17" s="2">
        <v>32</v>
      </c>
      <c r="H17" s="2">
        <f t="shared" si="0"/>
        <v>162</v>
      </c>
      <c r="I17" s="2">
        <f t="shared" si="1"/>
        <v>6</v>
      </c>
      <c r="J17" s="1">
        <f t="shared" si="2"/>
        <v>4</v>
      </c>
      <c r="K17" s="2">
        <f t="shared" si="3"/>
        <v>27</v>
      </c>
      <c r="L17" s="2">
        <f t="shared" si="4"/>
        <v>146</v>
      </c>
      <c r="M17" s="4">
        <f t="shared" si="5"/>
        <v>7.1428571428571425E-2</v>
      </c>
      <c r="N17" s="1">
        <f t="shared" si="6"/>
        <v>21</v>
      </c>
      <c r="O17" s="1" t="str">
        <f t="shared" si="7"/>
        <v>Oui</v>
      </c>
      <c r="P17" s="1">
        <f t="shared" si="8"/>
        <v>16.745148551147583</v>
      </c>
    </row>
    <row r="18" spans="1:16" x14ac:dyDescent="0.25">
      <c r="A18" s="1" t="s">
        <v>12</v>
      </c>
      <c r="B18" s="2">
        <v>33</v>
      </c>
      <c r="C18" s="2">
        <v>4</v>
      </c>
      <c r="D18" s="2"/>
      <c r="E18" s="2"/>
      <c r="F18" s="2"/>
      <c r="G18" s="2"/>
      <c r="H18" s="2">
        <f t="shared" si="0"/>
        <v>37</v>
      </c>
      <c r="I18" s="2">
        <f t="shared" si="1"/>
        <v>2</v>
      </c>
      <c r="J18" s="1">
        <f t="shared" si="2"/>
        <v>1</v>
      </c>
      <c r="K18" s="2">
        <f t="shared" si="3"/>
        <v>18.5</v>
      </c>
      <c r="L18" s="2">
        <f t="shared" si="4"/>
        <v>33</v>
      </c>
      <c r="M18" s="4">
        <f t="shared" si="5"/>
        <v>0.2</v>
      </c>
      <c r="N18" s="1">
        <f t="shared" si="6"/>
        <v>12.5</v>
      </c>
      <c r="O18" s="1" t="str">
        <f t="shared" si="7"/>
        <v>Non</v>
      </c>
      <c r="P18" s="1">
        <f t="shared" si="8"/>
        <v>20.506096654409877</v>
      </c>
    </row>
    <row r="19" spans="1:16" x14ac:dyDescent="0.25">
      <c r="A19" s="1" t="s">
        <v>13</v>
      </c>
      <c r="B19" s="2">
        <v>25</v>
      </c>
      <c r="C19" s="2">
        <v>2</v>
      </c>
      <c r="D19" s="2"/>
      <c r="E19" s="2"/>
      <c r="F19" s="2"/>
      <c r="G19" s="2"/>
      <c r="H19" s="2">
        <f t="shared" si="0"/>
        <v>27</v>
      </c>
      <c r="I19" s="2">
        <f t="shared" si="1"/>
        <v>2</v>
      </c>
      <c r="J19" s="1">
        <f t="shared" si="2"/>
        <v>0</v>
      </c>
      <c r="K19" s="2">
        <f t="shared" si="3"/>
        <v>13.5</v>
      </c>
      <c r="L19" s="2">
        <f t="shared" si="4"/>
        <v>25</v>
      </c>
      <c r="M19" s="4">
        <f t="shared" si="5"/>
        <v>0.1</v>
      </c>
      <c r="N19" s="1">
        <f t="shared" si="6"/>
        <v>7.5</v>
      </c>
      <c r="O19" s="1" t="str">
        <f t="shared" si="7"/>
        <v>Non</v>
      </c>
      <c r="P19" s="1">
        <f t="shared" si="8"/>
        <v>16.263455967290593</v>
      </c>
    </row>
    <row r="20" spans="1:16" x14ac:dyDescent="0.25">
      <c r="A20" s="1" t="s">
        <v>37</v>
      </c>
      <c r="B20" s="2">
        <v>20</v>
      </c>
      <c r="C20" s="2">
        <v>33</v>
      </c>
      <c r="D20" s="2">
        <v>20</v>
      </c>
      <c r="E20" s="2">
        <v>20</v>
      </c>
      <c r="F20" s="2"/>
      <c r="G20" s="2"/>
      <c r="H20" s="2">
        <f t="shared" si="0"/>
        <v>93</v>
      </c>
      <c r="I20" s="2">
        <f t="shared" si="1"/>
        <v>4</v>
      </c>
      <c r="J20" s="1">
        <f t="shared" si="2"/>
        <v>1</v>
      </c>
      <c r="K20" s="2">
        <f t="shared" si="3"/>
        <v>23.25</v>
      </c>
      <c r="L20" s="2">
        <f t="shared" si="4"/>
        <v>93</v>
      </c>
      <c r="M20" s="4">
        <f t="shared" si="5"/>
        <v>0.82499999999999996</v>
      </c>
      <c r="N20" s="1">
        <f t="shared" si="6"/>
        <v>17.25</v>
      </c>
      <c r="O20" s="1" t="str">
        <f t="shared" si="7"/>
        <v>Non</v>
      </c>
      <c r="P20" s="1">
        <f t="shared" si="8"/>
        <v>6.5</v>
      </c>
    </row>
    <row r="21" spans="1:16" x14ac:dyDescent="0.25">
      <c r="A21" s="1" t="s">
        <v>38</v>
      </c>
      <c r="B21" s="2">
        <v>36</v>
      </c>
      <c r="C21" s="2">
        <v>11</v>
      </c>
      <c r="D21" s="2"/>
      <c r="E21" s="2"/>
      <c r="F21" s="2"/>
      <c r="G21" s="2"/>
      <c r="H21" s="2">
        <f t="shared" si="0"/>
        <v>47</v>
      </c>
      <c r="I21" s="2">
        <f t="shared" si="1"/>
        <v>2</v>
      </c>
      <c r="J21" s="1">
        <f t="shared" si="2"/>
        <v>1</v>
      </c>
      <c r="K21" s="2">
        <f t="shared" si="3"/>
        <v>23.5</v>
      </c>
      <c r="L21" s="2">
        <f t="shared" si="4"/>
        <v>36</v>
      </c>
      <c r="M21" s="4">
        <f t="shared" si="5"/>
        <v>0.55000000000000004</v>
      </c>
      <c r="N21" s="1">
        <f t="shared" si="6"/>
        <v>17.5</v>
      </c>
      <c r="O21" s="1" t="str">
        <f t="shared" si="7"/>
        <v>Non</v>
      </c>
      <c r="P21" s="1">
        <f t="shared" si="8"/>
        <v>17.677669529663689</v>
      </c>
    </row>
    <row r="22" spans="1:16" x14ac:dyDescent="0.25">
      <c r="A22" s="1" t="s">
        <v>39</v>
      </c>
      <c r="B22" s="2">
        <v>20</v>
      </c>
      <c r="C22" s="2">
        <v>14</v>
      </c>
      <c r="D22" s="2">
        <v>5</v>
      </c>
      <c r="E22" s="2">
        <v>21</v>
      </c>
      <c r="F22" s="2">
        <v>49</v>
      </c>
      <c r="G22" s="2">
        <v>41</v>
      </c>
      <c r="H22" s="2">
        <f t="shared" si="0"/>
        <v>150</v>
      </c>
      <c r="I22" s="2">
        <f t="shared" si="1"/>
        <v>6</v>
      </c>
      <c r="J22" s="1">
        <f t="shared" si="2"/>
        <v>2</v>
      </c>
      <c r="K22" s="2">
        <f t="shared" si="3"/>
        <v>25</v>
      </c>
      <c r="L22" s="2">
        <f t="shared" si="4"/>
        <v>131</v>
      </c>
      <c r="M22" s="4">
        <f t="shared" si="5"/>
        <v>0.33333333333333331</v>
      </c>
      <c r="N22" s="1">
        <f t="shared" si="6"/>
        <v>19</v>
      </c>
      <c r="O22" s="1" t="str">
        <f t="shared" si="7"/>
        <v>Oui</v>
      </c>
      <c r="P22" s="1">
        <f t="shared" si="8"/>
        <v>16.697305171793442</v>
      </c>
    </row>
    <row r="23" spans="1:16" x14ac:dyDescent="0.25">
      <c r="A23" s="1" t="s">
        <v>14</v>
      </c>
      <c r="B23" s="2">
        <v>17</v>
      </c>
      <c r="C23" s="2">
        <v>2</v>
      </c>
      <c r="D23" s="2">
        <v>37</v>
      </c>
      <c r="E23" s="2">
        <v>43</v>
      </c>
      <c r="F23" s="2">
        <v>6</v>
      </c>
      <c r="G23" s="2">
        <v>50</v>
      </c>
      <c r="H23" s="2">
        <f t="shared" si="0"/>
        <v>155</v>
      </c>
      <c r="I23" s="2">
        <f t="shared" si="1"/>
        <v>6</v>
      </c>
      <c r="J23" s="1">
        <f t="shared" si="2"/>
        <v>3</v>
      </c>
      <c r="K23" s="2">
        <f t="shared" si="3"/>
        <v>25.833333333333332</v>
      </c>
      <c r="L23" s="2">
        <f t="shared" si="4"/>
        <v>147</v>
      </c>
      <c r="M23" s="4">
        <f t="shared" si="5"/>
        <v>4.7619047619047616E-2</v>
      </c>
      <c r="N23" s="1">
        <f t="shared" si="6"/>
        <v>19.833333333333332</v>
      </c>
      <c r="O23" s="1" t="str">
        <f t="shared" si="7"/>
        <v>Oui</v>
      </c>
      <c r="P23" s="1">
        <f t="shared" si="8"/>
        <v>20.213032099778271</v>
      </c>
    </row>
    <row r="26" spans="1:16" x14ac:dyDescent="0.25">
      <c r="A26" s="3" t="s">
        <v>19</v>
      </c>
      <c r="B26" s="1">
        <f>COUNTIF(O7:O23,"=Oui")</f>
        <v>7</v>
      </c>
    </row>
    <row r="27" spans="1:16" x14ac:dyDescent="0.25">
      <c r="A27" s="3" t="s">
        <v>21</v>
      </c>
      <c r="B27" s="2">
        <f>MAX(H7:H23)</f>
        <v>215</v>
      </c>
    </row>
    <row r="28" spans="1:16" x14ac:dyDescent="0.25">
      <c r="A28" s="3" t="s">
        <v>22</v>
      </c>
      <c r="B28" s="2">
        <f>MIN(K7:K23)</f>
        <v>13.5</v>
      </c>
    </row>
    <row r="29" spans="1:16" x14ac:dyDescent="0.25">
      <c r="A29" s="3" t="s">
        <v>24</v>
      </c>
      <c r="B29" s="1">
        <f>_xlfn.STDEV.S(P7:P23)</f>
        <v>3.4796121399927258</v>
      </c>
    </row>
    <row r="30" spans="1:16" x14ac:dyDescent="0.25">
      <c r="A30" s="3" t="s">
        <v>25</v>
      </c>
      <c r="B30" s="1">
        <f>AVERAGE(P7:P23)</f>
        <v>16.389487525664979</v>
      </c>
    </row>
  </sheetData>
  <sheetProtection algorithmName="SHA-512" hashValue="F0EYvkEDSeyargMsMUAACYf/kzM10zRgS/JZxzH4XR94+/kQAHiuLIY3FRVfeJgAkLtocFeVAKOxjHpnWuR0Eg==" saltValue="Vtazg3KbBNx0o8kYb5esTQ==" spinCount="100000" sheet="1"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28" fitToHeight="0" orientation="landscape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Jacob Thibault</cp:lastModifiedBy>
  <cp:lastPrinted>2022-08-25T16:14:52Z</cp:lastPrinted>
  <dcterms:created xsi:type="dcterms:W3CDTF">2022-08-25T15:16:40Z</dcterms:created>
  <dcterms:modified xsi:type="dcterms:W3CDTF">2022-11-03T13:17:11Z</dcterms:modified>
</cp:coreProperties>
</file>