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UOS\CSAI\y3\bio\capyle\report\"/>
    </mc:Choice>
  </mc:AlternateContent>
  <xr:revisionPtr revIDLastSave="0" documentId="13_ncr:1_{EF37BEC4-B479-4915-80AE-5B20D2FF2C3E}" xr6:coauthVersionLast="41" xr6:coauthVersionMax="41" xr10:uidLastSave="{00000000-0000-0000-0000-000000000000}"/>
  <bookViews>
    <workbookView xWindow="-120" yWindow="330" windowWidth="29040" windowHeight="15990" activeTab="1" xr2:uid="{787A3FB8-3397-480F-ABFF-396DB4DDE3D5}"/>
  </bookViews>
  <sheets>
    <sheet name="wind gens" sheetId="1" r:id="rId1"/>
    <sheet name="water gens" sheetId="2" r:id="rId2"/>
    <sheet name="forest fi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1" i="2" l="1"/>
  <c r="R32" i="2"/>
  <c r="S32" i="2"/>
  <c r="T32" i="2"/>
  <c r="R33" i="2"/>
  <c r="S33" i="2"/>
  <c r="T33" i="2"/>
  <c r="R34" i="2"/>
  <c r="S34" i="2"/>
  <c r="T34" i="2"/>
  <c r="R35" i="2"/>
  <c r="S35" i="2"/>
  <c r="T35" i="2"/>
  <c r="R36" i="2"/>
  <c r="S36" i="2"/>
  <c r="T36" i="2"/>
  <c r="T31" i="2"/>
  <c r="R31" i="2"/>
  <c r="H3" i="2"/>
  <c r="H26" i="2"/>
  <c r="H22" i="2"/>
  <c r="H23" i="2"/>
  <c r="H24" i="2"/>
  <c r="H9" i="2"/>
  <c r="H7" i="2"/>
  <c r="H8" i="2"/>
  <c r="H5" i="2"/>
  <c r="H4" i="2"/>
  <c r="H6" i="2"/>
  <c r="H14" i="2"/>
  <c r="H16" i="2"/>
  <c r="H15" i="2"/>
  <c r="H13" i="2"/>
  <c r="H17" i="2"/>
  <c r="H18" i="2"/>
  <c r="H19" i="2"/>
  <c r="H21" i="2"/>
  <c r="H20" i="2"/>
  <c r="H12" i="2"/>
  <c r="H11" i="2"/>
  <c r="H10" i="2"/>
  <c r="F10" i="2"/>
  <c r="F11" i="2" l="1"/>
  <c r="F12" i="2"/>
  <c r="F20" i="2"/>
  <c r="F21" i="2"/>
  <c r="F19" i="2"/>
  <c r="F18" i="2"/>
  <c r="F17" i="2"/>
  <c r="F13" i="2"/>
  <c r="F15" i="2"/>
  <c r="F16" i="2"/>
  <c r="F14" i="2"/>
  <c r="F9" i="2"/>
  <c r="F3" i="2"/>
  <c r="F25" i="2"/>
  <c r="F26" i="2"/>
  <c r="F22" i="2"/>
  <c r="F23" i="2"/>
  <c r="F7" i="2"/>
  <c r="F8" i="2"/>
  <c r="F5" i="2"/>
  <c r="F4" i="2"/>
  <c r="F6" i="2"/>
  <c r="F24" i="2"/>
  <c r="P8" i="1"/>
  <c r="N3" i="1"/>
  <c r="N4" i="1"/>
  <c r="N5" i="1"/>
  <c r="N6" i="1"/>
  <c r="P6" i="1" s="1"/>
  <c r="N7" i="1"/>
  <c r="P7" i="1" s="1"/>
  <c r="N8" i="1"/>
  <c r="L3" i="1"/>
  <c r="O3" i="1" s="1"/>
  <c r="L4" i="1"/>
  <c r="O4" i="1" s="1"/>
  <c r="L5" i="1"/>
  <c r="P5" i="1" s="1"/>
  <c r="L6" i="1"/>
  <c r="L7" i="1"/>
  <c r="L8" i="1"/>
  <c r="O8" i="1" s="1"/>
  <c r="O7" i="1"/>
  <c r="O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O5" i="1" l="1"/>
  <c r="P4" i="1"/>
  <c r="P3" i="1"/>
</calcChain>
</file>

<file path=xl/sharedStrings.xml><?xml version="1.0" encoding="utf-8"?>
<sst xmlns="http://schemas.openxmlformats.org/spreadsheetml/2006/main" count="209" uniqueCount="86">
  <si>
    <t>ID</t>
  </si>
  <si>
    <t>Name</t>
  </si>
  <si>
    <t>x</t>
  </si>
  <si>
    <t>y</t>
  </si>
  <si>
    <t>gens to city</t>
  </si>
  <si>
    <t>No wind</t>
  </si>
  <si>
    <t>East (Average)</t>
  </si>
  <si>
    <t>East (High moderate)</t>
  </si>
  <si>
    <t>East (Extreme)</t>
  </si>
  <si>
    <t>West (Average)</t>
  </si>
  <si>
    <t>West (High moderate)</t>
  </si>
  <si>
    <t>West (Extreme)</t>
  </si>
  <si>
    <t>South (Average)</t>
  </si>
  <si>
    <t>South (High moderate)</t>
  </si>
  <si>
    <t>South (Extreme)</t>
  </si>
  <si>
    <t>North (Average)</t>
  </si>
  <si>
    <t>North (High moderate)</t>
  </si>
  <si>
    <t>North (Extreme)</t>
  </si>
  <si>
    <t>South-West (Average)</t>
  </si>
  <si>
    <t>South-West (High moderate)</t>
  </si>
  <si>
    <t>South-West (Extreme)</t>
  </si>
  <si>
    <t>North-West (Average)</t>
  </si>
  <si>
    <t>North-West (High Moderate)</t>
  </si>
  <si>
    <t>North-West (Extreme)</t>
  </si>
  <si>
    <t>East</t>
  </si>
  <si>
    <t>West</t>
  </si>
  <si>
    <t>South</t>
  </si>
  <si>
    <t>North</t>
  </si>
  <si>
    <t>South-West</t>
  </si>
  <si>
    <t>North-West</t>
  </si>
  <si>
    <t>% Diff</t>
  </si>
  <si>
    <t>%Diff</t>
  </si>
  <si>
    <t>AVG % Diff</t>
  </si>
  <si>
    <t>Direction</t>
  </si>
  <si>
    <t>High Moderate (10mgen^-1)</t>
  </si>
  <si>
    <t>Average wind speed (6mgen^-1)</t>
  </si>
  <si>
    <t>Extreme (15mgen^-1)</t>
  </si>
  <si>
    <t>Average generations to reach city</t>
  </si>
  <si>
    <t>dump gen</t>
  </si>
  <si>
    <t>190 ,200</t>
  </si>
  <si>
    <t>200, 10</t>
  </si>
  <si>
    <t>Top left</t>
  </si>
  <si>
    <t>Bottom right</t>
  </si>
  <si>
    <t>-</t>
  </si>
  <si>
    <t>20, 192</t>
  </si>
  <si>
    <t>10, 182</t>
  </si>
  <si>
    <t>10,190</t>
  </si>
  <si>
    <t>20,200</t>
  </si>
  <si>
    <t>+/-</t>
  </si>
  <si>
    <t>generation square is reached</t>
  </si>
  <si>
    <t>gen diff</t>
  </si>
  <si>
    <t>80,75</t>
  </si>
  <si>
    <t>90,85</t>
  </si>
  <si>
    <t>Tests to try and block gap between forest and lake</t>
  </si>
  <si>
    <t>Bottom right of town</t>
  </si>
  <si>
    <t>top of town</t>
  </si>
  <si>
    <t>Quenching top right before takes</t>
  </si>
  <si>
    <t>gens to reach</t>
  </si>
  <si>
    <t>80, 75</t>
  </si>
  <si>
    <t>90, 85</t>
  </si>
  <si>
    <t>130,10</t>
  </si>
  <si>
    <t>140,20</t>
  </si>
  <si>
    <t>Tests to block top of canyon</t>
  </si>
  <si>
    <t>130, 140</t>
  </si>
  <si>
    <t>140, 150</t>
  </si>
  <si>
    <t>Tests to block bottom of canyon</t>
  </si>
  <si>
    <t>Reason</t>
  </si>
  <si>
    <t>default</t>
  </si>
  <si>
    <t>to E</t>
  </si>
  <si>
    <t>to W</t>
  </si>
  <si>
    <t>W + E</t>
  </si>
  <si>
    <t>to N</t>
  </si>
  <si>
    <t>to S</t>
  </si>
  <si>
    <t>at gen 0</t>
  </si>
  <si>
    <t>∞</t>
  </si>
  <si>
    <t>delta gen (0)</t>
  </si>
  <si>
    <t>delta gen (cross)</t>
  </si>
  <si>
    <t>delta gen (cross+10)</t>
  </si>
  <si>
    <t>gen cross</t>
  </si>
  <si>
    <t>gen cross+ 10</t>
  </si>
  <si>
    <t>crossgen</t>
  </si>
  <si>
    <t>x_1, y_1</t>
  </si>
  <si>
    <t>x_2, y_2</t>
  </si>
  <si>
    <t>10,</t>
  </si>
  <si>
    <t>130,</t>
  </si>
  <si>
    <t xml:space="preserve">  ,200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</si>
</sst>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DejaVu Sans Mono for Powerline"/>
      <family val="3"/>
    </font>
    <font>
      <sz val="10"/>
      <color rgb="FFDCDFE4"/>
      <name val="DejaVu Sans Mono for Powerline"/>
      <family val="3"/>
    </font>
    <font>
      <b/>
      <sz val="11"/>
      <color theme="0"/>
      <name val="Calibri"/>
      <family val="2"/>
      <scheme val="minor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Font="1" applyBorder="1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3" fontId="3" fillId="0" borderId="0" xfId="0" applyNumberFormat="1" applyFont="1" applyAlignment="1">
      <alignment vertical="center"/>
    </xf>
    <xf numFmtId="0" fontId="0" fillId="0" borderId="0" xfId="0" applyFont="1"/>
    <xf numFmtId="3" fontId="2" fillId="0" borderId="0" xfId="0" applyNumberFormat="1" applyFont="1" applyAlignment="1">
      <alignment vertical="center"/>
    </xf>
    <xf numFmtId="3" fontId="2" fillId="0" borderId="1" xfId="0" applyNumberFormat="1" applyFont="1" applyBorder="1" applyAlignment="1">
      <alignment vertical="center"/>
    </xf>
    <xf numFmtId="3" fontId="2" fillId="0" borderId="0" xfId="0" quotePrefix="1" applyNumberFormat="1" applyFont="1" applyAlignment="1">
      <alignment vertical="center"/>
    </xf>
    <xf numFmtId="0" fontId="0" fillId="0" borderId="0" xfId="0" quotePrefix="1" applyFont="1"/>
    <xf numFmtId="0" fontId="0" fillId="0" borderId="0" xfId="0" quotePrefix="1"/>
    <xf numFmtId="0" fontId="0" fillId="0" borderId="0" xfId="0" applyNumberFormat="1"/>
    <xf numFmtId="3" fontId="0" fillId="0" borderId="0" xfId="0" applyNumberFormat="1" applyFont="1"/>
    <xf numFmtId="0" fontId="4" fillId="2" borderId="1" xfId="0" applyFont="1" applyFill="1" applyBorder="1"/>
    <xf numFmtId="0" fontId="4" fillId="2" borderId="2" xfId="0" applyFont="1" applyFill="1" applyBorder="1"/>
    <xf numFmtId="3" fontId="2" fillId="3" borderId="1" xfId="0" applyNumberFormat="1" applyFont="1" applyFill="1" applyBorder="1" applyAlignment="1">
      <alignment vertical="center"/>
    </xf>
    <xf numFmtId="0" fontId="0" fillId="3" borderId="2" xfId="0" applyFont="1" applyFill="1" applyBorder="1"/>
    <xf numFmtId="3" fontId="0" fillId="3" borderId="2" xfId="0" applyNumberFormat="1" applyFont="1" applyFill="1" applyBorder="1"/>
    <xf numFmtId="3" fontId="0" fillId="0" borderId="2" xfId="0" applyNumberFormat="1" applyFont="1" applyBorder="1"/>
    <xf numFmtId="0" fontId="0" fillId="0" borderId="2" xfId="0" applyNumberFormat="1" applyFont="1" applyBorder="1"/>
    <xf numFmtId="0" fontId="0" fillId="3" borderId="2" xfId="0" applyNumberFormat="1" applyFont="1" applyFill="1" applyBorder="1"/>
    <xf numFmtId="3" fontId="2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0" fillId="0" borderId="2" xfId="0" applyBorder="1"/>
    <xf numFmtId="0" fontId="0" fillId="0" borderId="0" xfId="0" applyBorder="1"/>
    <xf numFmtId="3" fontId="2" fillId="0" borderId="1" xfId="0" quotePrefix="1" applyNumberFormat="1" applyFont="1" applyBorder="1" applyAlignment="1">
      <alignment vertical="center"/>
    </xf>
    <xf numFmtId="0" fontId="0" fillId="0" borderId="2" xfId="0" quotePrefix="1" applyFont="1" applyBorder="1"/>
    <xf numFmtId="3" fontId="2" fillId="3" borderId="1" xfId="0" quotePrefix="1" applyNumberFormat="1" applyFont="1" applyFill="1" applyBorder="1" applyAlignment="1">
      <alignment vertical="center"/>
    </xf>
    <xf numFmtId="0" fontId="0" fillId="3" borderId="2" xfId="0" quotePrefix="1" applyFont="1" applyFill="1" applyBorder="1"/>
    <xf numFmtId="0" fontId="0" fillId="0" borderId="0" xfId="0" applyNumberFormat="1" applyBorder="1"/>
    <xf numFmtId="0" fontId="4" fillId="2" borderId="2" xfId="0" quotePrefix="1" applyFont="1" applyFill="1" applyBorder="1"/>
    <xf numFmtId="0" fontId="5" fillId="0" borderId="0" xfId="0" applyFont="1"/>
    <xf numFmtId="3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ejaVu Sans Mono for Powerline"/>
        <family val="3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ejaVu Sans Mono for Powerline"/>
        <family val="3"/>
        <scheme val="none"/>
      </font>
      <numFmt numFmtId="3" formatCode="#,##0"/>
      <alignment horizontal="general" vertical="center" textRotation="0" wrapText="0" indent="0" justifyLastLine="0" shrinkToFit="0" readingOrder="0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2000"/>
              <a:t>Number of generations to reach city</a:t>
            </a:r>
            <a:r>
              <a:rPr lang="en-GB" sz="2000" baseline="0"/>
              <a:t> against differing wind vectors</a:t>
            </a:r>
            <a:endParaRPr lang="en-GB" sz="2000"/>
          </a:p>
        </c:rich>
      </c:tx>
      <c:layout>
        <c:manualLayout>
          <c:xMode val="edge"/>
          <c:yMode val="edge"/>
          <c:x val="0.20674864536960505"/>
          <c:y val="2.9166630414292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'wind gens'!$J$2</c:f>
              <c:strCache>
                <c:ptCount val="1"/>
                <c:pt idx="0">
                  <c:v>Average wind speed (6mgen^-1)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'wind gens'!$I$3:$I$8</c:f>
              <c:strCache>
                <c:ptCount val="6"/>
                <c:pt idx="0">
                  <c:v>South-West</c:v>
                </c:pt>
                <c:pt idx="1">
                  <c:v>West</c:v>
                </c:pt>
                <c:pt idx="2">
                  <c:v>South</c:v>
                </c:pt>
                <c:pt idx="3">
                  <c:v>North</c:v>
                </c:pt>
                <c:pt idx="4">
                  <c:v>East</c:v>
                </c:pt>
                <c:pt idx="5">
                  <c:v>North-West</c:v>
                </c:pt>
              </c:strCache>
            </c:strRef>
          </c:cat>
          <c:val>
            <c:numRef>
              <c:f>'wind gens'!$J$3:$J$8</c:f>
              <c:numCache>
                <c:formatCode>General</c:formatCode>
                <c:ptCount val="6"/>
                <c:pt idx="0">
                  <c:v>298</c:v>
                </c:pt>
                <c:pt idx="1">
                  <c:v>325</c:v>
                </c:pt>
                <c:pt idx="2">
                  <c:v>335</c:v>
                </c:pt>
                <c:pt idx="3">
                  <c:v>460</c:v>
                </c:pt>
                <c:pt idx="4">
                  <c:v>478</c:v>
                </c:pt>
                <c:pt idx="5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D-4580-A7A6-04EF69035023}"/>
            </c:ext>
          </c:extLst>
        </c:ser>
        <c:ser>
          <c:idx val="1"/>
          <c:order val="1"/>
          <c:tx>
            <c:strRef>
              <c:f>'wind gens'!$K$2</c:f>
              <c:strCache>
                <c:ptCount val="1"/>
                <c:pt idx="0">
                  <c:v>High Moderate (10mgen^-1)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'wind gens'!$I$3:$I$8</c:f>
              <c:strCache>
                <c:ptCount val="6"/>
                <c:pt idx="0">
                  <c:v>South-West</c:v>
                </c:pt>
                <c:pt idx="1">
                  <c:v>West</c:v>
                </c:pt>
                <c:pt idx="2">
                  <c:v>South</c:v>
                </c:pt>
                <c:pt idx="3">
                  <c:v>North</c:v>
                </c:pt>
                <c:pt idx="4">
                  <c:v>East</c:v>
                </c:pt>
                <c:pt idx="5">
                  <c:v>North-West</c:v>
                </c:pt>
              </c:strCache>
            </c:strRef>
          </c:cat>
          <c:val>
            <c:numRef>
              <c:f>'wind gens'!$K$3:$K$8</c:f>
              <c:numCache>
                <c:formatCode>General</c:formatCode>
                <c:ptCount val="6"/>
                <c:pt idx="0">
                  <c:v>296</c:v>
                </c:pt>
                <c:pt idx="1">
                  <c:v>349</c:v>
                </c:pt>
                <c:pt idx="2">
                  <c:v>379</c:v>
                </c:pt>
                <c:pt idx="3">
                  <c:v>600</c:v>
                </c:pt>
                <c:pt idx="4">
                  <c:v>669</c:v>
                </c:pt>
                <c:pt idx="5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D-4580-A7A6-04EF69035023}"/>
            </c:ext>
          </c:extLst>
        </c:ser>
        <c:ser>
          <c:idx val="3"/>
          <c:order val="3"/>
          <c:tx>
            <c:strRef>
              <c:f>'wind gens'!$M$2</c:f>
              <c:strCache>
                <c:ptCount val="1"/>
                <c:pt idx="0">
                  <c:v>Extreme (15mgen^-1)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'wind gens'!$I$3:$I$8</c:f>
              <c:strCache>
                <c:ptCount val="6"/>
                <c:pt idx="0">
                  <c:v>South-West</c:v>
                </c:pt>
                <c:pt idx="1">
                  <c:v>West</c:v>
                </c:pt>
                <c:pt idx="2">
                  <c:v>South</c:v>
                </c:pt>
                <c:pt idx="3">
                  <c:v>North</c:v>
                </c:pt>
                <c:pt idx="4">
                  <c:v>East</c:v>
                </c:pt>
                <c:pt idx="5">
                  <c:v>North-West</c:v>
                </c:pt>
              </c:strCache>
            </c:strRef>
          </c:cat>
          <c:val>
            <c:numRef>
              <c:f>'wind gens'!$M$3:$M$8</c:f>
              <c:numCache>
                <c:formatCode>General</c:formatCode>
                <c:ptCount val="6"/>
                <c:pt idx="0">
                  <c:v>329</c:v>
                </c:pt>
                <c:pt idx="1">
                  <c:v>385</c:v>
                </c:pt>
                <c:pt idx="2">
                  <c:v>388</c:v>
                </c:pt>
                <c:pt idx="3">
                  <c:v>921</c:v>
                </c:pt>
                <c:pt idx="4">
                  <c:v>1085</c:v>
                </c:pt>
                <c:pt idx="5">
                  <c:v>2337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D-4580-A7A6-04EF69035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2347583"/>
        <c:axId val="195129227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'wind gens'!$L$2</c15:sqref>
                        </c15:formulaRef>
                      </c:ext>
                    </c:extLst>
                    <c:strCache>
                      <c:ptCount val="1"/>
                      <c:pt idx="0">
                        <c:v>% Diff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'wind gens'!$I$3:$I$8</c15:sqref>
                        </c15:formulaRef>
                      </c:ext>
                    </c:extLst>
                    <c:strCache>
                      <c:ptCount val="6"/>
                      <c:pt idx="0">
                        <c:v>South-West</c:v>
                      </c:pt>
                      <c:pt idx="1">
                        <c:v>West</c:v>
                      </c:pt>
                      <c:pt idx="2">
                        <c:v>South</c:v>
                      </c:pt>
                      <c:pt idx="3">
                        <c:v>North</c:v>
                      </c:pt>
                      <c:pt idx="4">
                        <c:v>East</c:v>
                      </c:pt>
                      <c:pt idx="5">
                        <c:v>North-West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'wind gens'!$L$3:$L$8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-6.7567567567567988E-3</c:v>
                      </c:pt>
                      <c:pt idx="1">
                        <c:v>6.8767908309455672E-2</c:v>
                      </c:pt>
                      <c:pt idx="2">
                        <c:v>0.11609498680738783</c:v>
                      </c:pt>
                      <c:pt idx="3">
                        <c:v>0.23333333333333339</c:v>
                      </c:pt>
                      <c:pt idx="4">
                        <c:v>0.28550074738415543</c:v>
                      </c:pt>
                      <c:pt idx="5">
                        <c:v>0.37834224598930488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65D-4580-A7A6-04EF6903502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'wind gens'!$O$2</c:f>
              <c:strCache>
                <c:ptCount val="1"/>
                <c:pt idx="0">
                  <c:v>Average generations to reach city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'wind gens'!$I$3:$I$8</c:f>
              <c:strCache>
                <c:ptCount val="6"/>
                <c:pt idx="0">
                  <c:v>South-West</c:v>
                </c:pt>
                <c:pt idx="1">
                  <c:v>West</c:v>
                </c:pt>
                <c:pt idx="2">
                  <c:v>South</c:v>
                </c:pt>
                <c:pt idx="3">
                  <c:v>North</c:v>
                </c:pt>
                <c:pt idx="4">
                  <c:v>East</c:v>
                </c:pt>
                <c:pt idx="5">
                  <c:v>North-West</c:v>
                </c:pt>
              </c:strCache>
            </c:strRef>
          </c:cat>
          <c:val>
            <c:numRef>
              <c:f>'wind gens'!$O$3:$O$8</c:f>
              <c:numCache>
                <c:formatCode>0.00</c:formatCode>
                <c:ptCount val="6"/>
                <c:pt idx="0">
                  <c:v>230.74831081081081</c:v>
                </c:pt>
                <c:pt idx="1">
                  <c:v>264.76719197707735</c:v>
                </c:pt>
                <c:pt idx="2">
                  <c:v>275.52902374670185</c:v>
                </c:pt>
                <c:pt idx="3">
                  <c:v>495.30833333333334</c:v>
                </c:pt>
                <c:pt idx="4">
                  <c:v>558.07137518684601</c:v>
                </c:pt>
                <c:pt idx="5">
                  <c:v>887.5945855614973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D-4580-A7A6-04EF69035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347583"/>
        <c:axId val="195129227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'wind gens'!$N$2</c15:sqref>
                        </c15:formulaRef>
                      </c:ext>
                    </c:extLst>
                    <c:strCache>
                      <c:ptCount val="1"/>
                      <c:pt idx="0">
                        <c:v>%Diff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'wind gens'!$I$3:$I$8</c15:sqref>
                        </c15:formulaRef>
                      </c:ext>
                    </c:extLst>
                    <c:strCache>
                      <c:ptCount val="6"/>
                      <c:pt idx="0">
                        <c:v>South-West</c:v>
                      </c:pt>
                      <c:pt idx="1">
                        <c:v>West</c:v>
                      </c:pt>
                      <c:pt idx="2">
                        <c:v>South</c:v>
                      </c:pt>
                      <c:pt idx="3">
                        <c:v>North</c:v>
                      </c:pt>
                      <c:pt idx="4">
                        <c:v>East</c:v>
                      </c:pt>
                      <c:pt idx="5">
                        <c:v>North-West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'wind gens'!$N$3:$N$8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0.10030395136778114</c:v>
                      </c:pt>
                      <c:pt idx="1">
                        <c:v>9.3506493506493538E-2</c:v>
                      </c:pt>
                      <c:pt idx="2">
                        <c:v>2.3195876288659822E-2</c:v>
                      </c:pt>
                      <c:pt idx="3">
                        <c:v>0.34853420195439733</c:v>
                      </c:pt>
                      <c:pt idx="4">
                        <c:v>0.38341013824884795</c:v>
                      </c:pt>
                      <c:pt idx="5">
                        <c:v>0.67993153615746693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65D-4580-A7A6-04EF6903502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6"/>
          <c:order val="6"/>
          <c:tx>
            <c:strRef>
              <c:f>'wind gens'!$P$2</c:f>
              <c:strCache>
                <c:ptCount val="1"/>
                <c:pt idx="0">
                  <c:v>AVG % Diff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gens'!$I$3:$I$8</c:f>
              <c:strCache>
                <c:ptCount val="6"/>
                <c:pt idx="0">
                  <c:v>South-West</c:v>
                </c:pt>
                <c:pt idx="1">
                  <c:v>West</c:v>
                </c:pt>
                <c:pt idx="2">
                  <c:v>South</c:v>
                </c:pt>
                <c:pt idx="3">
                  <c:v>North</c:v>
                </c:pt>
                <c:pt idx="4">
                  <c:v>East</c:v>
                </c:pt>
                <c:pt idx="5">
                  <c:v>North-West</c:v>
                </c:pt>
              </c:strCache>
            </c:strRef>
          </c:cat>
          <c:val>
            <c:numRef>
              <c:f>'wind gens'!$P$3:$P$8</c:f>
              <c:numCache>
                <c:formatCode>0.00%</c:formatCode>
                <c:ptCount val="6"/>
                <c:pt idx="0">
                  <c:v>4.6773597305512171E-2</c:v>
                </c:pt>
                <c:pt idx="1">
                  <c:v>8.1137200907974605E-2</c:v>
                </c:pt>
                <c:pt idx="2">
                  <c:v>6.9645431548023828E-2</c:v>
                </c:pt>
                <c:pt idx="3">
                  <c:v>0.29093376764386536</c:v>
                </c:pt>
                <c:pt idx="4">
                  <c:v>0.33445544281650169</c:v>
                </c:pt>
                <c:pt idx="5">
                  <c:v>0.52913689107338591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D-4580-A7A6-04EF69035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284543"/>
        <c:axId val="1951295599"/>
      </c:lineChart>
      <c:catAx>
        <c:axId val="184234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1292271"/>
        <c:crosses val="autoZero"/>
        <c:auto val="1"/>
        <c:lblAlgn val="ctr"/>
        <c:lblOffset val="100"/>
        <c:noMultiLvlLbl val="0"/>
      </c:catAx>
      <c:valAx>
        <c:axId val="19512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2347583"/>
        <c:crosses val="autoZero"/>
        <c:crossBetween val="between"/>
        <c:majorUnit val="250"/>
      </c:valAx>
      <c:valAx>
        <c:axId val="195129559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5284543"/>
        <c:crosses val="max"/>
        <c:crossBetween val="between"/>
      </c:valAx>
      <c:catAx>
        <c:axId val="1885284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1295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12</xdr:row>
      <xdr:rowOff>161925</xdr:rowOff>
    </xdr:from>
    <xdr:to>
      <xdr:col>25</xdr:col>
      <xdr:colOff>66675</xdr:colOff>
      <xdr:row>49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020E0-2A34-4FE1-8158-9E07CE86B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0E1CE8-54A8-469B-AC94-A26123C0D5DE}" name="Table1" displayName="Table1" ref="I2:P9" totalsRowCount="1">
  <autoFilter ref="I2:P8" xr:uid="{B8133E00-9CF4-4547-9116-3B924DCEF428}"/>
  <sortState xmlns:xlrd2="http://schemas.microsoft.com/office/spreadsheetml/2017/richdata2" ref="I3:O8">
    <sortCondition ref="O2:O8"/>
  </sortState>
  <tableColumns count="8">
    <tableColumn id="1" xr3:uid="{CF9145E6-9A92-4290-A2FE-2216643263E1}" name="Direction"/>
    <tableColumn id="2" xr3:uid="{E2B5D661-5EF5-4A3B-BDBC-AD76A4CE4A9B}" name="Average wind speed (6mgen^-1)"/>
    <tableColumn id="3" xr3:uid="{F5EEB602-1075-4B03-A683-2F4E50D8F512}" name="High Moderate (10mgen^-1)"/>
    <tableColumn id="8" xr3:uid="{BA2F515F-7772-4893-A81C-2C61EC210934}" name="% Diff" dataDxfId="17" totalsRowDxfId="7">
      <calculatedColumnFormula>1-(1/(Table1[[#This Row],[High Moderate (10mgen^-1)]]/Table1[[#This Row],[Average wind speed (6mgen^-1)]]))</calculatedColumnFormula>
    </tableColumn>
    <tableColumn id="4" xr3:uid="{F32D3504-CFB4-4082-B4FE-033200916E98}" name="Extreme (15mgen^-1)"/>
    <tableColumn id="9" xr3:uid="{E90D4C9A-5851-4B57-842E-2B8E4B8CDE98}" name="%Diff" dataDxfId="16" totalsRowDxfId="6">
      <calculatedColumnFormula>1-(1/(Table1[[#This Row],[Extreme (15mgen^-1)]]/Table1[[#This Row],[High Moderate (10mgen^-1)]]))</calculatedColumnFormula>
    </tableColumn>
    <tableColumn id="6" xr3:uid="{0CF70BE5-B268-404C-8064-C33F38D1FA7C}" name="Average generations to reach city" dataDxfId="15" totalsRowDxfId="5">
      <calculatedColumnFormula>AVERAGE(Table1[[#This Row],[Average wind speed (6mgen^-1)]:[Extreme (15mgen^-1)]])</calculatedColumnFormula>
    </tableColumn>
    <tableColumn id="10" xr3:uid="{FFE3271D-1400-4B44-991D-C4182176F045}" name="AVG % Diff" dataDxfId="14" totalsRowDxfId="4">
      <calculatedColumnFormula>AVERAGE(Table1[[#This Row],[% Diff]],Table1[[#This Row],[%Diff]])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8920D4-1BBF-4995-B860-FA513B336B74}" name="Table2" displayName="Table2" ref="B2:I26" totalsRowShown="0">
  <autoFilter ref="B2:I26" xr:uid="{078C8CB9-A90D-4980-A1F3-1D161DC14DFA}"/>
  <sortState xmlns:xlrd2="http://schemas.microsoft.com/office/spreadsheetml/2017/richdata2" ref="B3:I26">
    <sortCondition descending="1" ref="D2:D26"/>
  </sortState>
  <tableColumns count="8">
    <tableColumn id="1" xr3:uid="{5494C4BE-5DF4-4C32-AD6B-49038DFA0521}" name="Top left" dataDxfId="13"/>
    <tableColumn id="2" xr3:uid="{1115D02F-4EF3-4527-BD2A-AEC4186D827A}" name="Bottom right" dataDxfId="12"/>
    <tableColumn id="6" xr3:uid="{E13156E6-4343-4436-BE2B-51C92CFAC8D9}" name="generation square is reached" dataDxfId="11"/>
    <tableColumn id="3" xr3:uid="{95D154C6-8267-4230-BC51-86FE585260F4}" name="dump gen"/>
    <tableColumn id="7" xr3:uid="{5AECB824-B6CE-4AE8-AAA1-DA4530725A7D}" name="gen diff" dataDxfId="10">
      <calculatedColumnFormula>Table2[[#This Row],[dump gen]]-Table2[[#This Row],[generation square is reached]]</calculatedColumnFormula>
    </tableColumn>
    <tableColumn id="4" xr3:uid="{E102F69D-39E0-46EB-8A7B-5770C67B7871}" name="gens to reach"/>
    <tableColumn id="5" xr3:uid="{6C6D29D6-4A79-42F0-930E-728A5E0D402D}" name="+/-" dataDxfId="8">
      <calculatedColumnFormula>Table2[[#This Row],[gens to reach]]-$N$3</calculatedColumnFormula>
    </tableColumn>
    <tableColumn id="8" xr3:uid="{A14C98A2-243C-4E16-9E4F-59314517CC9A}" name="Reason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0BFB8A-15A9-4EF3-BD42-FBDD59C7C3EC}" name="Table3" displayName="Table3" ref="L30:T37" totalsRowShown="0">
  <autoFilter ref="L30:T37" xr:uid="{D105AECD-B3B2-40F4-8C8E-F87D1A63CA1E}"/>
  <tableColumns count="9">
    <tableColumn id="1" xr3:uid="{3B673584-FA62-45AF-AA56-783800BDC6B0}" name="x_1, y_1" dataDxfId="3"/>
    <tableColumn id="2" xr3:uid="{33DF2CA5-B5F9-464C-BEBD-5D0EB8422C25}" name="x_2, y_2"/>
    <tableColumn id="3" xr3:uid="{BCAD9BE5-60CA-4076-8386-63320D31FF7F}" name="crossgen" dataDxfId="2"/>
    <tableColumn id="4" xr3:uid="{6C6C145A-8CAD-4B1C-8F0A-E0DDABF05FA0}" name="at gen 0" dataDxfId="1"/>
    <tableColumn id="5" xr3:uid="{2927CBCD-C3EC-4BB6-9C05-4FA28AE40BBA}" name="gen cross" dataDxfId="0"/>
    <tableColumn id="6" xr3:uid="{2AD8C1A6-6043-42DB-A619-06C08C087058}" name="gen cross+ 10"/>
    <tableColumn id="7" xr3:uid="{8B191B06-A60C-4DD4-9704-1CBED8E9746B}" name="delta gen (0)"/>
    <tableColumn id="8" xr3:uid="{711F246C-9C0E-409B-9610-23BDBBB4CAC4}" name="delta gen (cross)"/>
    <tableColumn id="9" xr3:uid="{2A1FB801-2725-4A1D-A899-7AEFB7708DE3}" name="delta gen (cross+10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DFC86-A04F-482D-A5FA-F1B2889BD254}">
  <dimension ref="A1:P20"/>
  <sheetViews>
    <sheetView topLeftCell="C1" workbookViewId="0">
      <selection activeCell="H11" sqref="H11"/>
    </sheetView>
  </sheetViews>
  <sheetFormatPr defaultRowHeight="15" x14ac:dyDescent="0.25"/>
  <cols>
    <col min="1" max="1" width="3" bestFit="1" customWidth="1"/>
    <col min="2" max="2" width="27" bestFit="1" customWidth="1"/>
    <col min="3" max="4" width="3.7109375" bestFit="1" customWidth="1"/>
    <col min="5" max="5" width="11" bestFit="1" customWidth="1"/>
    <col min="9" max="9" width="11.42578125" bestFit="1" customWidth="1"/>
    <col min="10" max="10" width="10.42578125" customWidth="1"/>
    <col min="11" max="11" width="16.42578125" customWidth="1"/>
    <col min="12" max="12" width="11.140625" style="7" bestFit="1" customWidth="1"/>
    <col min="13" max="13" width="10.5703125" customWidth="1"/>
    <col min="14" max="14" width="8.5703125" style="7" bestFit="1" customWidth="1"/>
    <col min="15" max="15" width="21.85546875" style="6" bestFit="1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16" x14ac:dyDescent="0.25">
      <c r="A2" s="3">
        <v>1</v>
      </c>
      <c r="B2" s="4" t="s">
        <v>5</v>
      </c>
      <c r="C2" s="3">
        <v>0</v>
      </c>
      <c r="D2" s="3">
        <v>0</v>
      </c>
      <c r="E2" s="4">
        <v>304</v>
      </c>
      <c r="I2" t="s">
        <v>33</v>
      </c>
      <c r="J2" t="s">
        <v>35</v>
      </c>
      <c r="K2" t="s">
        <v>34</v>
      </c>
      <c r="L2" s="7" t="s">
        <v>30</v>
      </c>
      <c r="M2" t="s">
        <v>36</v>
      </c>
      <c r="N2" s="7" t="s">
        <v>31</v>
      </c>
      <c r="O2" s="6" t="s">
        <v>37</v>
      </c>
      <c r="P2" t="s">
        <v>32</v>
      </c>
    </row>
    <row r="3" spans="1:16" x14ac:dyDescent="0.25">
      <c r="A3" s="3">
        <f>A2+1</f>
        <v>2</v>
      </c>
      <c r="B3" s="4" t="s">
        <v>6</v>
      </c>
      <c r="C3" s="3">
        <v>6</v>
      </c>
      <c r="D3" s="3">
        <v>0</v>
      </c>
      <c r="E3" s="4">
        <v>478</v>
      </c>
      <c r="I3" t="s">
        <v>28</v>
      </c>
      <c r="J3">
        <v>298</v>
      </c>
      <c r="K3">
        <v>296</v>
      </c>
      <c r="L3" s="7">
        <f>1-(1/(Table1[[#This Row],[High Moderate (10mgen^-1)]]/Table1[[#This Row],[Average wind speed (6mgen^-1)]]))</f>
        <v>-6.7567567567567988E-3</v>
      </c>
      <c r="M3" s="8">
        <v>329</v>
      </c>
      <c r="N3" s="7">
        <f>1-(1/(Table1[[#This Row],[Extreme (15mgen^-1)]]/Table1[[#This Row],[High Moderate (10mgen^-1)]]))</f>
        <v>0.10030395136778114</v>
      </c>
      <c r="O3" s="6">
        <f>AVERAGE(Table1[[#This Row],[Average wind speed (6mgen^-1)]:[Extreme (15mgen^-1)]])</f>
        <v>230.74831081081081</v>
      </c>
      <c r="P3" s="7">
        <f>AVERAGE(Table1[[#This Row],[% Diff]],Table1[[#This Row],[%Diff]])</f>
        <v>4.6773597305512171E-2</v>
      </c>
    </row>
    <row r="4" spans="1:16" x14ac:dyDescent="0.25">
      <c r="A4" s="3">
        <f t="shared" ref="A4:A20" si="0">A3+1</f>
        <v>3</v>
      </c>
      <c r="B4" s="4" t="s">
        <v>7</v>
      </c>
      <c r="C4" s="3">
        <v>10</v>
      </c>
      <c r="D4" s="3">
        <v>0</v>
      </c>
      <c r="E4" s="4">
        <v>669</v>
      </c>
      <c r="I4" t="s">
        <v>25</v>
      </c>
      <c r="J4">
        <v>325</v>
      </c>
      <c r="K4">
        <v>349</v>
      </c>
      <c r="L4" s="7">
        <f>1-(1/(Table1[[#This Row],[High Moderate (10mgen^-1)]]/Table1[[#This Row],[Average wind speed (6mgen^-1)]]))</f>
        <v>6.8767908309455672E-2</v>
      </c>
      <c r="M4">
        <v>385</v>
      </c>
      <c r="N4" s="7">
        <f>1-(1/(Table1[[#This Row],[Extreme (15mgen^-1)]]/Table1[[#This Row],[High Moderate (10mgen^-1)]]))</f>
        <v>9.3506493506493538E-2</v>
      </c>
      <c r="O4" s="6">
        <f>AVERAGE(Table1[[#This Row],[Average wind speed (6mgen^-1)]:[Extreme (15mgen^-1)]])</f>
        <v>264.76719197707735</v>
      </c>
      <c r="P4" s="7">
        <f>AVERAGE(Table1[[#This Row],[% Diff]],Table1[[#This Row],[%Diff]])</f>
        <v>8.1137200907974605E-2</v>
      </c>
    </row>
    <row r="5" spans="1:16" x14ac:dyDescent="0.25">
      <c r="A5" s="3">
        <f t="shared" si="0"/>
        <v>4</v>
      </c>
      <c r="B5" s="4" t="s">
        <v>8</v>
      </c>
      <c r="C5" s="3">
        <v>15</v>
      </c>
      <c r="D5" s="3">
        <v>0</v>
      </c>
      <c r="E5" s="4">
        <v>1085</v>
      </c>
      <c r="I5" t="s">
        <v>26</v>
      </c>
      <c r="J5">
        <v>335</v>
      </c>
      <c r="K5">
        <v>379</v>
      </c>
      <c r="L5" s="7">
        <f>1-(1/(Table1[[#This Row],[High Moderate (10mgen^-1)]]/Table1[[#This Row],[Average wind speed (6mgen^-1)]]))</f>
        <v>0.11609498680738783</v>
      </c>
      <c r="M5">
        <v>388</v>
      </c>
      <c r="N5" s="7">
        <f>1-(1/(Table1[[#This Row],[Extreme (15mgen^-1)]]/Table1[[#This Row],[High Moderate (10mgen^-1)]]))</f>
        <v>2.3195876288659822E-2</v>
      </c>
      <c r="O5" s="6">
        <f>AVERAGE(Table1[[#This Row],[Average wind speed (6mgen^-1)]:[Extreme (15mgen^-1)]])</f>
        <v>275.52902374670185</v>
      </c>
      <c r="P5" s="7">
        <f>AVERAGE(Table1[[#This Row],[% Diff]],Table1[[#This Row],[%Diff]])</f>
        <v>6.9645431548023828E-2</v>
      </c>
    </row>
    <row r="6" spans="1:16" x14ac:dyDescent="0.25">
      <c r="A6" s="3">
        <f t="shared" si="0"/>
        <v>5</v>
      </c>
      <c r="B6" s="4" t="s">
        <v>9</v>
      </c>
      <c r="C6" s="3">
        <v>-6</v>
      </c>
      <c r="D6" s="3">
        <v>0</v>
      </c>
      <c r="E6" s="4">
        <v>325</v>
      </c>
      <c r="I6" t="s">
        <v>27</v>
      </c>
      <c r="J6">
        <v>460</v>
      </c>
      <c r="K6">
        <v>600</v>
      </c>
      <c r="L6" s="7">
        <f>1-(1/(Table1[[#This Row],[High Moderate (10mgen^-1)]]/Table1[[#This Row],[Average wind speed (6mgen^-1)]]))</f>
        <v>0.23333333333333339</v>
      </c>
      <c r="M6">
        <v>921</v>
      </c>
      <c r="N6" s="7">
        <f>1-(1/(Table1[[#This Row],[Extreme (15mgen^-1)]]/Table1[[#This Row],[High Moderate (10mgen^-1)]]))</f>
        <v>0.34853420195439733</v>
      </c>
      <c r="O6" s="6">
        <f>AVERAGE(Table1[[#This Row],[Average wind speed (6mgen^-1)]:[Extreme (15mgen^-1)]])</f>
        <v>495.30833333333334</v>
      </c>
      <c r="P6" s="7">
        <f>AVERAGE(Table1[[#This Row],[% Diff]],Table1[[#This Row],[%Diff]])</f>
        <v>0.29093376764386536</v>
      </c>
    </row>
    <row r="7" spans="1:16" x14ac:dyDescent="0.25">
      <c r="A7" s="3">
        <f t="shared" si="0"/>
        <v>6</v>
      </c>
      <c r="B7" s="4" t="s">
        <v>10</v>
      </c>
      <c r="C7" s="3">
        <v>-10</v>
      </c>
      <c r="D7" s="3">
        <v>0</v>
      </c>
      <c r="E7" s="4">
        <v>349</v>
      </c>
      <c r="I7" t="s">
        <v>24</v>
      </c>
      <c r="J7">
        <v>478</v>
      </c>
      <c r="K7">
        <v>669</v>
      </c>
      <c r="L7" s="7">
        <f>1-(1/(Table1[[#This Row],[High Moderate (10mgen^-1)]]/Table1[[#This Row],[Average wind speed (6mgen^-1)]]))</f>
        <v>0.28550074738415543</v>
      </c>
      <c r="M7">
        <v>1085</v>
      </c>
      <c r="N7" s="7">
        <f>1-(1/(Table1[[#This Row],[Extreme (15mgen^-1)]]/Table1[[#This Row],[High Moderate (10mgen^-1)]]))</f>
        <v>0.38341013824884795</v>
      </c>
      <c r="O7" s="6">
        <f>AVERAGE(Table1[[#This Row],[Average wind speed (6mgen^-1)]:[Extreme (15mgen^-1)]])</f>
        <v>558.07137518684601</v>
      </c>
      <c r="P7" s="7">
        <f>AVERAGE(Table1[[#This Row],[% Diff]],Table1[[#This Row],[%Diff]])</f>
        <v>0.33445544281650169</v>
      </c>
    </row>
    <row r="8" spans="1:16" x14ac:dyDescent="0.25">
      <c r="A8" s="3">
        <f t="shared" si="0"/>
        <v>7</v>
      </c>
      <c r="B8" s="4" t="s">
        <v>11</v>
      </c>
      <c r="C8" s="3">
        <v>-15</v>
      </c>
      <c r="D8" s="3">
        <v>0</v>
      </c>
      <c r="E8" s="4">
        <v>385</v>
      </c>
      <c r="I8" t="s">
        <v>29</v>
      </c>
      <c r="J8">
        <v>465</v>
      </c>
      <c r="K8">
        <v>748</v>
      </c>
      <c r="L8" s="7">
        <f>1-(1/(Table1[[#This Row],[High Moderate (10mgen^-1)]]/Table1[[#This Row],[Average wind speed (6mgen^-1)]]))</f>
        <v>0.37834224598930488</v>
      </c>
      <c r="M8">
        <v>2337</v>
      </c>
      <c r="N8" s="7">
        <f>1-(1/(Table1[[#This Row],[Extreme (15mgen^-1)]]/Table1[[#This Row],[High Moderate (10mgen^-1)]]))</f>
        <v>0.67993153615746693</v>
      </c>
      <c r="O8" s="6">
        <f>AVERAGE(Table1[[#This Row],[Average wind speed (6mgen^-1)]:[Extreme (15mgen^-1)]])</f>
        <v>887.5945855614973</v>
      </c>
      <c r="P8" s="7">
        <f>AVERAGE(Table1[[#This Row],[% Diff]],Table1[[#This Row],[%Diff]])</f>
        <v>0.52913689107338591</v>
      </c>
    </row>
    <row r="9" spans="1:16" x14ac:dyDescent="0.25">
      <c r="A9" s="3">
        <f t="shared" si="0"/>
        <v>8</v>
      </c>
      <c r="B9" s="4" t="s">
        <v>12</v>
      </c>
      <c r="C9" s="3">
        <v>0</v>
      </c>
      <c r="D9" s="3">
        <v>6</v>
      </c>
      <c r="E9" s="4">
        <v>335</v>
      </c>
      <c r="P9" s="7"/>
    </row>
    <row r="10" spans="1:16" x14ac:dyDescent="0.25">
      <c r="A10" s="3">
        <f t="shared" si="0"/>
        <v>9</v>
      </c>
      <c r="B10" s="4" t="s">
        <v>13</v>
      </c>
      <c r="C10" s="3">
        <v>0</v>
      </c>
      <c r="D10" s="3">
        <v>10</v>
      </c>
      <c r="E10" s="4">
        <v>379</v>
      </c>
    </row>
    <row r="11" spans="1:16" x14ac:dyDescent="0.25">
      <c r="A11" s="3">
        <f t="shared" si="0"/>
        <v>10</v>
      </c>
      <c r="B11" s="4" t="s">
        <v>14</v>
      </c>
      <c r="C11" s="3">
        <v>0</v>
      </c>
      <c r="D11" s="3">
        <v>15</v>
      </c>
      <c r="E11" s="4">
        <v>388</v>
      </c>
    </row>
    <row r="12" spans="1:16" x14ac:dyDescent="0.25">
      <c r="A12" s="3">
        <f t="shared" si="0"/>
        <v>11</v>
      </c>
      <c r="B12" s="4" t="s">
        <v>15</v>
      </c>
      <c r="C12" s="3">
        <v>0</v>
      </c>
      <c r="D12" s="3">
        <v>-6</v>
      </c>
      <c r="E12" s="4">
        <v>460</v>
      </c>
    </row>
    <row r="13" spans="1:16" x14ac:dyDescent="0.25">
      <c r="A13" s="3">
        <f t="shared" si="0"/>
        <v>12</v>
      </c>
      <c r="B13" s="4" t="s">
        <v>16</v>
      </c>
      <c r="C13" s="3">
        <v>0</v>
      </c>
      <c r="D13" s="3">
        <v>-10</v>
      </c>
      <c r="E13" s="4">
        <v>600</v>
      </c>
    </row>
    <row r="14" spans="1:16" x14ac:dyDescent="0.25">
      <c r="A14" s="3">
        <f t="shared" si="0"/>
        <v>13</v>
      </c>
      <c r="B14" s="4" t="s">
        <v>17</v>
      </c>
      <c r="C14" s="3">
        <v>0</v>
      </c>
      <c r="D14" s="3">
        <v>-15</v>
      </c>
      <c r="E14" s="4">
        <v>921</v>
      </c>
    </row>
    <row r="15" spans="1:16" x14ac:dyDescent="0.25">
      <c r="A15" s="3">
        <f t="shared" si="0"/>
        <v>14</v>
      </c>
      <c r="B15" s="4" t="s">
        <v>18</v>
      </c>
      <c r="C15" s="3">
        <v>-6</v>
      </c>
      <c r="D15" s="3">
        <v>6</v>
      </c>
      <c r="E15" s="4">
        <v>298</v>
      </c>
    </row>
    <row r="16" spans="1:16" x14ac:dyDescent="0.25">
      <c r="A16" s="3">
        <f t="shared" si="0"/>
        <v>15</v>
      </c>
      <c r="B16" s="4" t="s">
        <v>19</v>
      </c>
      <c r="C16" s="3">
        <v>-10</v>
      </c>
      <c r="D16" s="3">
        <v>10</v>
      </c>
      <c r="E16" s="4">
        <v>280</v>
      </c>
    </row>
    <row r="17" spans="1:5" x14ac:dyDescent="0.25">
      <c r="A17" s="3">
        <f t="shared" si="0"/>
        <v>16</v>
      </c>
      <c r="B17" s="4" t="s">
        <v>20</v>
      </c>
      <c r="C17" s="3">
        <v>-15</v>
      </c>
      <c r="D17" s="3">
        <v>15</v>
      </c>
      <c r="E17" s="4">
        <v>329</v>
      </c>
    </row>
    <row r="18" spans="1:5" x14ac:dyDescent="0.25">
      <c r="A18" s="3">
        <f t="shared" si="0"/>
        <v>17</v>
      </c>
      <c r="B18" s="4" t="s">
        <v>21</v>
      </c>
      <c r="C18" s="3">
        <v>-6</v>
      </c>
      <c r="D18" s="3">
        <v>-6</v>
      </c>
      <c r="E18" s="4">
        <v>465</v>
      </c>
    </row>
    <row r="19" spans="1:5" x14ac:dyDescent="0.25">
      <c r="A19" s="3">
        <f t="shared" si="0"/>
        <v>18</v>
      </c>
      <c r="B19" s="4" t="s">
        <v>22</v>
      </c>
      <c r="C19" s="3">
        <v>-10</v>
      </c>
      <c r="D19" s="3">
        <v>-10</v>
      </c>
      <c r="E19" s="4">
        <v>748</v>
      </c>
    </row>
    <row r="20" spans="1:5" x14ac:dyDescent="0.25">
      <c r="A20" s="3">
        <f t="shared" si="0"/>
        <v>19</v>
      </c>
      <c r="B20" s="4" t="s">
        <v>23</v>
      </c>
      <c r="C20" s="3">
        <v>-15</v>
      </c>
      <c r="D20" s="3">
        <v>-15</v>
      </c>
      <c r="E20" s="4">
        <v>2337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54D5-A414-421C-BEDC-FB0A3CC00BBF}">
  <dimension ref="B2:V43"/>
  <sheetViews>
    <sheetView tabSelected="1" topLeftCell="E10" zoomScaleNormal="100" workbookViewId="0">
      <selection activeCell="I28" sqref="I28"/>
    </sheetView>
  </sheetViews>
  <sheetFormatPr defaultRowHeight="15" x14ac:dyDescent="0.25"/>
  <cols>
    <col min="2" max="2" width="10.140625" style="10" bestFit="1" customWidth="1"/>
    <col min="3" max="3" width="14.42578125" style="10" bestFit="1" customWidth="1"/>
    <col min="4" max="4" width="11.42578125" style="10" customWidth="1"/>
    <col min="5" max="6" width="12" customWidth="1"/>
    <col min="7" max="7" width="15" bestFit="1" customWidth="1"/>
    <col min="8" max="8" width="8.42578125" customWidth="1"/>
    <col min="9" max="9" width="46.42578125" bestFit="1" customWidth="1"/>
    <col min="12" max="12" width="9.7109375" customWidth="1"/>
    <col min="13" max="13" width="14.28515625" customWidth="1"/>
    <col min="14" max="14" width="10.85546875" customWidth="1"/>
    <col min="15" max="15" width="10" customWidth="1"/>
    <col min="16" max="16" width="15.42578125" bestFit="1" customWidth="1"/>
    <col min="17" max="17" width="19.42578125" bestFit="1" customWidth="1"/>
    <col min="18" max="18" width="14.28515625" customWidth="1"/>
    <col min="19" max="19" width="17.7109375" customWidth="1"/>
    <col min="20" max="20" width="20.7109375" customWidth="1"/>
  </cols>
  <sheetData>
    <row r="2" spans="2:22" x14ac:dyDescent="0.25">
      <c r="B2" s="10" t="s">
        <v>41</v>
      </c>
      <c r="C2" s="10" t="s">
        <v>42</v>
      </c>
      <c r="D2" s="10" t="s">
        <v>49</v>
      </c>
      <c r="E2" t="s">
        <v>38</v>
      </c>
      <c r="F2" t="s">
        <v>50</v>
      </c>
      <c r="G2" t="s">
        <v>57</v>
      </c>
      <c r="H2" s="15" t="s">
        <v>48</v>
      </c>
      <c r="I2" s="15" t="s">
        <v>66</v>
      </c>
      <c r="P2" s="18" t="s">
        <v>41</v>
      </c>
      <c r="Q2" s="19" t="s">
        <v>42</v>
      </c>
      <c r="R2" s="19" t="s">
        <v>49</v>
      </c>
      <c r="S2" s="19" t="s">
        <v>38</v>
      </c>
      <c r="T2" s="19" t="s">
        <v>50</v>
      </c>
      <c r="U2" s="19" t="s">
        <v>57</v>
      </c>
      <c r="V2" s="35" t="s">
        <v>48</v>
      </c>
    </row>
    <row r="3" spans="2:22" x14ac:dyDescent="0.25">
      <c r="B3" s="26" t="s">
        <v>43</v>
      </c>
      <c r="C3" s="27" t="s">
        <v>43</v>
      </c>
      <c r="D3" s="27" t="s">
        <v>43</v>
      </c>
      <c r="E3" s="29" t="s">
        <v>43</v>
      </c>
      <c r="F3" s="29" t="e">
        <f>Table2[[#This Row],[dump gen]]-Table2[[#This Row],[generation square is reached]]</f>
        <v>#VALUE!</v>
      </c>
      <c r="G3" s="29">
        <v>306</v>
      </c>
      <c r="H3">
        <f>Table2[[#This Row],[gens to reach]]-$N$3</f>
        <v>0</v>
      </c>
      <c r="I3" t="s">
        <v>56</v>
      </c>
      <c r="N3">
        <v>306</v>
      </c>
      <c r="P3" s="20" t="s">
        <v>63</v>
      </c>
      <c r="Q3" s="21" t="s">
        <v>64</v>
      </c>
      <c r="R3" s="21">
        <v>172</v>
      </c>
      <c r="S3" s="21">
        <v>182</v>
      </c>
      <c r="T3" s="25">
        <v>10</v>
      </c>
      <c r="U3" s="21">
        <v>298</v>
      </c>
      <c r="V3" s="21">
        <v>-8</v>
      </c>
    </row>
    <row r="4" spans="2:22" x14ac:dyDescent="0.25">
      <c r="B4" s="13" t="s">
        <v>46</v>
      </c>
      <c r="C4" s="14" t="s">
        <v>47</v>
      </c>
      <c r="D4" s="14">
        <v>295</v>
      </c>
      <c r="E4">
        <v>305</v>
      </c>
      <c r="F4">
        <f>Table2[[#This Row],[dump gen]]-Table2[[#This Row],[generation square is reached]]</f>
        <v>10</v>
      </c>
      <c r="G4">
        <v>306</v>
      </c>
      <c r="H4">
        <f>Table2[[#This Row],[gens to reach]]-$N$3</f>
        <v>0</v>
      </c>
      <c r="I4" t="s">
        <v>54</v>
      </c>
      <c r="P4" s="12" t="s">
        <v>39</v>
      </c>
      <c r="Q4" s="5" t="s">
        <v>40</v>
      </c>
      <c r="R4" s="5">
        <v>0</v>
      </c>
      <c r="S4" s="5">
        <v>14</v>
      </c>
      <c r="T4" s="5">
        <v>14</v>
      </c>
      <c r="U4" s="5">
        <v>302</v>
      </c>
      <c r="V4" s="5">
        <v>-4</v>
      </c>
    </row>
    <row r="5" spans="2:22" x14ac:dyDescent="0.25">
      <c r="B5" s="13" t="s">
        <v>46</v>
      </c>
      <c r="C5" s="14" t="s">
        <v>47</v>
      </c>
      <c r="D5" s="14">
        <v>295</v>
      </c>
      <c r="E5">
        <v>300</v>
      </c>
      <c r="F5">
        <f>Table2[[#This Row],[dump gen]]-Table2[[#This Row],[generation square is reached]]</f>
        <v>5</v>
      </c>
      <c r="G5">
        <v>310</v>
      </c>
      <c r="H5">
        <f>Table2[[#This Row],[gens to reach]]-$N$3</f>
        <v>4</v>
      </c>
      <c r="I5" t="s">
        <v>54</v>
      </c>
      <c r="P5" s="32" t="s">
        <v>51</v>
      </c>
      <c r="Q5" s="22" t="s">
        <v>52</v>
      </c>
      <c r="R5" s="21">
        <v>150</v>
      </c>
      <c r="S5" s="21">
        <v>0</v>
      </c>
      <c r="T5" s="25">
        <v>-150</v>
      </c>
      <c r="U5" s="21">
        <v>303</v>
      </c>
      <c r="V5" s="21">
        <v>-3</v>
      </c>
    </row>
    <row r="6" spans="2:22" x14ac:dyDescent="0.25">
      <c r="B6" s="13" t="s">
        <v>46</v>
      </c>
      <c r="C6" s="14" t="s">
        <v>47</v>
      </c>
      <c r="D6" s="14">
        <v>295</v>
      </c>
      <c r="E6">
        <v>0</v>
      </c>
      <c r="F6">
        <f>Table2[[#This Row],[dump gen]]-Table2[[#This Row],[generation square is reached]]</f>
        <v>-295</v>
      </c>
      <c r="G6">
        <v>314</v>
      </c>
      <c r="H6">
        <f>Table2[[#This Row],[gens to reach]]-$N$3</f>
        <v>8</v>
      </c>
      <c r="I6" t="s">
        <v>54</v>
      </c>
      <c r="P6" s="12" t="s">
        <v>60</v>
      </c>
      <c r="Q6" s="5" t="s">
        <v>61</v>
      </c>
      <c r="R6" s="5">
        <v>77</v>
      </c>
      <c r="S6" s="5">
        <v>0</v>
      </c>
      <c r="T6" s="24">
        <v>-77</v>
      </c>
      <c r="U6" s="5">
        <v>303</v>
      </c>
      <c r="V6" s="5">
        <v>-3</v>
      </c>
    </row>
    <row r="7" spans="2:22" x14ac:dyDescent="0.25">
      <c r="B7" s="13" t="s">
        <v>45</v>
      </c>
      <c r="C7" s="14" t="s">
        <v>44</v>
      </c>
      <c r="D7" s="14">
        <v>290</v>
      </c>
      <c r="E7">
        <v>300</v>
      </c>
      <c r="F7">
        <f>Table2[[#This Row],[dump gen]]-Table2[[#This Row],[generation square is reached]]</f>
        <v>10</v>
      </c>
      <c r="G7">
        <v>307</v>
      </c>
      <c r="H7">
        <f>Table2[[#This Row],[gens to reach]]-$N$3</f>
        <v>1</v>
      </c>
      <c r="I7" t="s">
        <v>55</v>
      </c>
      <c r="P7" s="20" t="s">
        <v>63</v>
      </c>
      <c r="Q7" s="21" t="s">
        <v>64</v>
      </c>
      <c r="R7" s="21">
        <v>172</v>
      </c>
      <c r="S7" s="21">
        <v>172</v>
      </c>
      <c r="T7" s="25">
        <v>0</v>
      </c>
      <c r="U7" s="21">
        <v>304</v>
      </c>
      <c r="V7" s="21">
        <v>-2</v>
      </c>
    </row>
    <row r="8" spans="2:22" x14ac:dyDescent="0.25">
      <c r="B8" s="30" t="s">
        <v>45</v>
      </c>
      <c r="C8" s="31" t="s">
        <v>44</v>
      </c>
      <c r="D8" s="31">
        <v>290</v>
      </c>
      <c r="E8" s="28">
        <v>0</v>
      </c>
      <c r="F8" s="28">
        <f>Table2[[#This Row],[dump gen]]-Table2[[#This Row],[generation square is reached]]</f>
        <v>-290</v>
      </c>
      <c r="G8" s="28">
        <v>308</v>
      </c>
      <c r="H8">
        <f>Table2[[#This Row],[gens to reach]]-$N$3</f>
        <v>2</v>
      </c>
      <c r="I8" t="s">
        <v>55</v>
      </c>
      <c r="P8" s="12" t="s">
        <v>43</v>
      </c>
      <c r="Q8" s="5" t="s">
        <v>43</v>
      </c>
      <c r="R8" s="5" t="s">
        <v>43</v>
      </c>
      <c r="S8" s="5" t="s">
        <v>43</v>
      </c>
      <c r="T8" s="5" t="e">
        <v>#VALUE!</v>
      </c>
      <c r="U8" s="5">
        <v>306</v>
      </c>
      <c r="V8" s="5">
        <v>0</v>
      </c>
    </row>
    <row r="9" spans="2:22" x14ac:dyDescent="0.25">
      <c r="B9" s="13" t="s">
        <v>45</v>
      </c>
      <c r="C9" s="14" t="s">
        <v>44</v>
      </c>
      <c r="D9" s="14">
        <v>290</v>
      </c>
      <c r="E9">
        <v>295</v>
      </c>
      <c r="F9">
        <f>Table2[[#This Row],[dump gen]]-Table2[[#This Row],[generation square is reached]]</f>
        <v>5</v>
      </c>
      <c r="G9">
        <v>313</v>
      </c>
      <c r="H9">
        <f>Table2[[#This Row],[gens to reach]]-$N$3</f>
        <v>7</v>
      </c>
      <c r="I9" t="s">
        <v>55</v>
      </c>
      <c r="P9" s="32" t="s">
        <v>46</v>
      </c>
      <c r="Q9" s="33" t="s">
        <v>47</v>
      </c>
      <c r="R9" s="33">
        <v>295</v>
      </c>
      <c r="S9" s="21">
        <v>305</v>
      </c>
      <c r="T9" s="21">
        <v>10</v>
      </c>
      <c r="U9" s="21">
        <v>306</v>
      </c>
      <c r="V9" s="21">
        <v>0</v>
      </c>
    </row>
    <row r="10" spans="2:22" x14ac:dyDescent="0.25">
      <c r="B10" s="11" t="s">
        <v>63</v>
      </c>
      <c r="C10" s="10" t="s">
        <v>64</v>
      </c>
      <c r="D10" s="10">
        <v>172</v>
      </c>
      <c r="E10">
        <v>182</v>
      </c>
      <c r="F10" s="16">
        <f>Table2[[#This Row],[dump gen]]-Table2[[#This Row],[generation square is reached]]</f>
        <v>10</v>
      </c>
      <c r="G10">
        <v>298</v>
      </c>
      <c r="H10">
        <f>Table2[[#This Row],[gens to reach]]-$N$3</f>
        <v>-8</v>
      </c>
      <c r="I10" t="s">
        <v>65</v>
      </c>
      <c r="P10" s="12">
        <v>80100</v>
      </c>
      <c r="Q10" s="23">
        <v>90110</v>
      </c>
      <c r="R10" s="5">
        <v>157</v>
      </c>
      <c r="S10" s="5">
        <v>167</v>
      </c>
      <c r="T10" s="24">
        <v>10</v>
      </c>
      <c r="U10" s="5">
        <v>306</v>
      </c>
      <c r="V10" s="5">
        <v>0</v>
      </c>
    </row>
    <row r="11" spans="2:22" x14ac:dyDescent="0.25">
      <c r="B11" s="11" t="s">
        <v>63</v>
      </c>
      <c r="C11" s="10" t="s">
        <v>64</v>
      </c>
      <c r="D11" s="10">
        <v>172</v>
      </c>
      <c r="E11">
        <v>172</v>
      </c>
      <c r="F11" s="16">
        <f>Table2[[#This Row],[dump gen]]-Table2[[#This Row],[generation square is reached]]</f>
        <v>0</v>
      </c>
      <c r="G11">
        <v>304</v>
      </c>
      <c r="H11">
        <f>Table2[[#This Row],[gens to reach]]-$N$3</f>
        <v>-2</v>
      </c>
      <c r="I11" t="s">
        <v>65</v>
      </c>
      <c r="P11" s="20" t="s">
        <v>60</v>
      </c>
      <c r="Q11" s="21" t="s">
        <v>61</v>
      </c>
      <c r="R11" s="21">
        <v>77</v>
      </c>
      <c r="S11" s="21">
        <v>87</v>
      </c>
      <c r="T11" s="25">
        <v>10</v>
      </c>
      <c r="U11" s="21">
        <v>306</v>
      </c>
      <c r="V11" s="21">
        <v>0</v>
      </c>
    </row>
    <row r="12" spans="2:22" x14ac:dyDescent="0.25">
      <c r="B12" s="11" t="s">
        <v>63</v>
      </c>
      <c r="C12" s="10" t="s">
        <v>64</v>
      </c>
      <c r="D12" s="10">
        <v>172</v>
      </c>
      <c r="E12">
        <v>0</v>
      </c>
      <c r="F12" s="16">
        <f>Table2[[#This Row],[dump gen]]-Table2[[#This Row],[generation square is reached]]</f>
        <v>-172</v>
      </c>
      <c r="G12">
        <v>312</v>
      </c>
      <c r="H12">
        <f>Table2[[#This Row],[gens to reach]]-$N$3</f>
        <v>6</v>
      </c>
      <c r="I12" t="s">
        <v>65</v>
      </c>
      <c r="P12" s="30" t="s">
        <v>45</v>
      </c>
      <c r="Q12" s="31" t="s">
        <v>44</v>
      </c>
      <c r="R12" s="31">
        <v>290</v>
      </c>
      <c r="S12" s="5">
        <v>300</v>
      </c>
      <c r="T12" s="5">
        <v>10</v>
      </c>
      <c r="U12" s="5">
        <v>307</v>
      </c>
      <c r="V12" s="5">
        <v>1</v>
      </c>
    </row>
    <row r="13" spans="2:22" x14ac:dyDescent="0.25">
      <c r="B13" s="11">
        <v>80100</v>
      </c>
      <c r="C13" s="17">
        <v>90110</v>
      </c>
      <c r="D13" s="10">
        <v>157</v>
      </c>
      <c r="E13">
        <v>167</v>
      </c>
      <c r="F13" s="16">
        <f>Table2[[#This Row],[dump gen]]-Table2[[#This Row],[generation square is reached]]</f>
        <v>10</v>
      </c>
      <c r="G13">
        <v>306</v>
      </c>
      <c r="H13">
        <f>Table2[[#This Row],[gens to reach]]-$N$3</f>
        <v>0</v>
      </c>
      <c r="I13" t="s">
        <v>53</v>
      </c>
      <c r="P13" s="32" t="s">
        <v>45</v>
      </c>
      <c r="Q13" s="33" t="s">
        <v>44</v>
      </c>
      <c r="R13" s="33">
        <v>290</v>
      </c>
      <c r="S13" s="21">
        <v>0</v>
      </c>
      <c r="T13" s="21">
        <v>-290</v>
      </c>
      <c r="U13" s="21">
        <v>308</v>
      </c>
      <c r="V13" s="21">
        <v>2</v>
      </c>
    </row>
    <row r="14" spans="2:22" x14ac:dyDescent="0.25">
      <c r="B14" s="11">
        <v>80100</v>
      </c>
      <c r="C14" s="17">
        <v>90110</v>
      </c>
      <c r="D14" s="10">
        <v>157</v>
      </c>
      <c r="E14">
        <v>0</v>
      </c>
      <c r="F14">
        <f>Table2[[#This Row],[dump gen]]-Table2[[#This Row],[generation square is reached]]</f>
        <v>-157</v>
      </c>
      <c r="G14">
        <v>309</v>
      </c>
      <c r="H14">
        <f>Table2[[#This Row],[gens to reach]]-$N$3</f>
        <v>3</v>
      </c>
      <c r="I14" t="s">
        <v>53</v>
      </c>
      <c r="P14" s="12">
        <v>80100</v>
      </c>
      <c r="Q14" s="23">
        <v>90110</v>
      </c>
      <c r="R14" s="5">
        <v>157</v>
      </c>
      <c r="S14" s="5">
        <v>0</v>
      </c>
      <c r="T14" s="5">
        <v>-157</v>
      </c>
      <c r="U14" s="5">
        <v>309</v>
      </c>
      <c r="V14" s="5">
        <v>3</v>
      </c>
    </row>
    <row r="15" spans="2:22" x14ac:dyDescent="0.25">
      <c r="B15" s="11">
        <v>80100</v>
      </c>
      <c r="C15" s="17">
        <v>90110</v>
      </c>
      <c r="D15" s="10">
        <v>157</v>
      </c>
      <c r="E15">
        <v>157</v>
      </c>
      <c r="F15" s="16">
        <f>Table2[[#This Row],[dump gen]]-Table2[[#This Row],[generation square is reached]]</f>
        <v>0</v>
      </c>
      <c r="G15">
        <v>309</v>
      </c>
      <c r="H15">
        <f>Table2[[#This Row],[gens to reach]]-$N$3</f>
        <v>3</v>
      </c>
      <c r="I15" t="s">
        <v>53</v>
      </c>
      <c r="P15" s="20">
        <v>80100</v>
      </c>
      <c r="Q15" s="22">
        <v>90110</v>
      </c>
      <c r="R15" s="21">
        <v>157</v>
      </c>
      <c r="S15" s="21">
        <v>157</v>
      </c>
      <c r="T15" s="25">
        <v>0</v>
      </c>
      <c r="U15" s="21">
        <v>309</v>
      </c>
      <c r="V15" s="21">
        <v>3</v>
      </c>
    </row>
    <row r="16" spans="2:22" x14ac:dyDescent="0.25">
      <c r="B16" s="13" t="s">
        <v>51</v>
      </c>
      <c r="C16" s="17" t="s">
        <v>52</v>
      </c>
      <c r="D16" s="10">
        <v>150</v>
      </c>
      <c r="E16">
        <v>0</v>
      </c>
      <c r="F16" s="16">
        <f>Table2[[#This Row],[dump gen]]-Table2[[#This Row],[generation square is reached]]</f>
        <v>-150</v>
      </c>
      <c r="G16">
        <v>303</v>
      </c>
      <c r="H16">
        <f>Table2[[#This Row],[gens to reach]]-$N$3</f>
        <v>-3</v>
      </c>
      <c r="I16" t="s">
        <v>53</v>
      </c>
      <c r="K16" s="9"/>
      <c r="P16" s="12" t="s">
        <v>58</v>
      </c>
      <c r="Q16" s="5" t="s">
        <v>59</v>
      </c>
      <c r="R16" s="5">
        <v>150</v>
      </c>
      <c r="S16" s="5">
        <v>160</v>
      </c>
      <c r="T16" s="24">
        <v>10</v>
      </c>
      <c r="U16" s="5">
        <v>309</v>
      </c>
      <c r="V16" s="5">
        <v>3</v>
      </c>
    </row>
    <row r="17" spans="2:22" x14ac:dyDescent="0.25">
      <c r="B17" s="11" t="s">
        <v>58</v>
      </c>
      <c r="C17" s="10" t="s">
        <v>59</v>
      </c>
      <c r="D17" s="10">
        <v>150</v>
      </c>
      <c r="E17">
        <v>160</v>
      </c>
      <c r="F17" s="16">
        <f>Table2[[#This Row],[dump gen]]-Table2[[#This Row],[generation square is reached]]</f>
        <v>10</v>
      </c>
      <c r="G17">
        <v>309</v>
      </c>
      <c r="H17">
        <f>Table2[[#This Row],[gens to reach]]-$N$3</f>
        <v>3</v>
      </c>
      <c r="I17" t="s">
        <v>53</v>
      </c>
      <c r="P17" s="32" t="s">
        <v>46</v>
      </c>
      <c r="Q17" s="33" t="s">
        <v>47</v>
      </c>
      <c r="R17" s="33">
        <v>295</v>
      </c>
      <c r="S17" s="21">
        <v>300</v>
      </c>
      <c r="T17" s="21">
        <v>5</v>
      </c>
      <c r="U17" s="21">
        <v>310</v>
      </c>
      <c r="V17" s="21">
        <v>4</v>
      </c>
    </row>
    <row r="18" spans="2:22" x14ac:dyDescent="0.25">
      <c r="B18" s="11" t="s">
        <v>58</v>
      </c>
      <c r="C18" s="10" t="s">
        <v>59</v>
      </c>
      <c r="D18" s="10">
        <v>150</v>
      </c>
      <c r="E18">
        <v>150</v>
      </c>
      <c r="F18" s="16">
        <f>Table2[[#This Row],[dump gen]]-Table2[[#This Row],[generation square is reached]]</f>
        <v>0</v>
      </c>
      <c r="G18">
        <v>310</v>
      </c>
      <c r="H18">
        <f>Table2[[#This Row],[gens to reach]]-$N$3</f>
        <v>4</v>
      </c>
      <c r="I18" t="s">
        <v>53</v>
      </c>
      <c r="P18" s="12" t="s">
        <v>58</v>
      </c>
      <c r="Q18" s="5" t="s">
        <v>59</v>
      </c>
      <c r="R18" s="5">
        <v>150</v>
      </c>
      <c r="S18" s="5">
        <v>150</v>
      </c>
      <c r="T18" s="24">
        <v>0</v>
      </c>
      <c r="U18" s="5">
        <v>310</v>
      </c>
      <c r="V18" s="5">
        <v>4</v>
      </c>
    </row>
    <row r="19" spans="2:22" x14ac:dyDescent="0.25">
      <c r="B19" s="26" t="s">
        <v>60</v>
      </c>
      <c r="C19" s="27" t="s">
        <v>61</v>
      </c>
      <c r="D19" s="27">
        <v>77</v>
      </c>
      <c r="E19" s="29">
        <v>0</v>
      </c>
      <c r="F19" s="34">
        <f>Table2[[#This Row],[dump gen]]-Table2[[#This Row],[generation square is reached]]</f>
        <v>-77</v>
      </c>
      <c r="G19" s="29">
        <v>303</v>
      </c>
      <c r="H19">
        <f>Table2[[#This Row],[gens to reach]]-$N$3</f>
        <v>-3</v>
      </c>
      <c r="I19" t="s">
        <v>62</v>
      </c>
      <c r="P19" s="20" t="s">
        <v>60</v>
      </c>
      <c r="Q19" s="21" t="s">
        <v>61</v>
      </c>
      <c r="R19" s="21">
        <v>77</v>
      </c>
      <c r="S19" s="21">
        <v>77</v>
      </c>
      <c r="T19" s="25">
        <v>0</v>
      </c>
      <c r="U19" s="21">
        <v>311</v>
      </c>
      <c r="V19" s="21">
        <v>5</v>
      </c>
    </row>
    <row r="20" spans="2:22" x14ac:dyDescent="0.25">
      <c r="B20" s="11" t="s">
        <v>60</v>
      </c>
      <c r="C20" s="10" t="s">
        <v>61</v>
      </c>
      <c r="D20" s="10">
        <v>77</v>
      </c>
      <c r="E20">
        <v>87</v>
      </c>
      <c r="F20" s="16">
        <f>Table2[[#This Row],[dump gen]]-Table2[[#This Row],[generation square is reached]]</f>
        <v>10</v>
      </c>
      <c r="G20">
        <v>306</v>
      </c>
      <c r="H20">
        <f>Table2[[#This Row],[gens to reach]]-$N$3</f>
        <v>0</v>
      </c>
      <c r="I20" t="s">
        <v>62</v>
      </c>
      <c r="P20" s="12" t="s">
        <v>39</v>
      </c>
      <c r="Q20" s="5" t="s">
        <v>40</v>
      </c>
      <c r="R20" s="5">
        <v>0</v>
      </c>
      <c r="S20" s="5">
        <v>15</v>
      </c>
      <c r="T20" s="5">
        <v>15</v>
      </c>
      <c r="U20" s="5">
        <v>312</v>
      </c>
      <c r="V20" s="5">
        <v>6</v>
      </c>
    </row>
    <row r="21" spans="2:22" x14ac:dyDescent="0.25">
      <c r="B21" s="11" t="s">
        <v>60</v>
      </c>
      <c r="C21" s="10" t="s">
        <v>61</v>
      </c>
      <c r="D21" s="10">
        <v>77</v>
      </c>
      <c r="E21">
        <v>77</v>
      </c>
      <c r="F21" s="16">
        <f>Table2[[#This Row],[dump gen]]-Table2[[#This Row],[generation square is reached]]</f>
        <v>0</v>
      </c>
      <c r="G21">
        <v>311</v>
      </c>
      <c r="H21">
        <f>Table2[[#This Row],[gens to reach]]-$N$3</f>
        <v>5</v>
      </c>
      <c r="I21" t="s">
        <v>62</v>
      </c>
      <c r="P21" s="20" t="s">
        <v>39</v>
      </c>
      <c r="Q21" s="21" t="s">
        <v>40</v>
      </c>
      <c r="R21" s="21">
        <v>0</v>
      </c>
      <c r="S21" s="21">
        <v>20</v>
      </c>
      <c r="T21" s="21">
        <v>20</v>
      </c>
      <c r="U21" s="21">
        <v>312</v>
      </c>
      <c r="V21" s="21">
        <v>6</v>
      </c>
    </row>
    <row r="22" spans="2:22" x14ac:dyDescent="0.25">
      <c r="B22" s="11" t="s">
        <v>39</v>
      </c>
      <c r="C22" s="10" t="s">
        <v>40</v>
      </c>
      <c r="D22" s="10">
        <v>0</v>
      </c>
      <c r="E22">
        <v>14</v>
      </c>
      <c r="F22">
        <f>Table2[[#This Row],[dump gen]]-Table2[[#This Row],[generation square is reached]]</f>
        <v>14</v>
      </c>
      <c r="G22">
        <v>302</v>
      </c>
      <c r="H22">
        <f>Table2[[#This Row],[gens to reach]]-$N$3</f>
        <v>-4</v>
      </c>
      <c r="I22" t="s">
        <v>56</v>
      </c>
      <c r="P22" s="12" t="s">
        <v>63</v>
      </c>
      <c r="Q22" s="5" t="s">
        <v>64</v>
      </c>
      <c r="R22" s="5">
        <v>172</v>
      </c>
      <c r="S22" s="5">
        <v>0</v>
      </c>
      <c r="T22" s="24">
        <v>-172</v>
      </c>
      <c r="U22" s="5">
        <v>312</v>
      </c>
      <c r="V22" s="5">
        <v>6</v>
      </c>
    </row>
    <row r="23" spans="2:22" x14ac:dyDescent="0.25">
      <c r="B23" s="11" t="s">
        <v>39</v>
      </c>
      <c r="C23" s="10" t="s">
        <v>40</v>
      </c>
      <c r="D23" s="10">
        <v>0</v>
      </c>
      <c r="E23">
        <v>15</v>
      </c>
      <c r="F23">
        <f>Table2[[#This Row],[dump gen]]-Table2[[#This Row],[generation square is reached]]</f>
        <v>15</v>
      </c>
      <c r="G23">
        <v>312</v>
      </c>
      <c r="H23">
        <f>Table2[[#This Row],[gens to reach]]-$N$3</f>
        <v>6</v>
      </c>
      <c r="I23" t="s">
        <v>56</v>
      </c>
      <c r="P23" s="32" t="s">
        <v>45</v>
      </c>
      <c r="Q23" s="33" t="s">
        <v>44</v>
      </c>
      <c r="R23" s="33">
        <v>290</v>
      </c>
      <c r="S23" s="21">
        <v>295</v>
      </c>
      <c r="T23" s="21">
        <v>5</v>
      </c>
      <c r="U23" s="21">
        <v>313</v>
      </c>
      <c r="V23" s="21">
        <v>7</v>
      </c>
    </row>
    <row r="24" spans="2:22" x14ac:dyDescent="0.25">
      <c r="B24" s="26" t="s">
        <v>39</v>
      </c>
      <c r="C24" s="27" t="s">
        <v>40</v>
      </c>
      <c r="D24" s="27">
        <v>0</v>
      </c>
      <c r="E24" s="27">
        <v>20</v>
      </c>
      <c r="F24" s="27">
        <f>Table2[[#This Row],[dump gen]]-Table2[[#This Row],[generation square is reached]]</f>
        <v>20</v>
      </c>
      <c r="G24" s="27">
        <v>312</v>
      </c>
      <c r="H24">
        <f>Table2[[#This Row],[gens to reach]]-$N$3</f>
        <v>6</v>
      </c>
      <c r="I24" t="s">
        <v>56</v>
      </c>
      <c r="P24" s="30" t="s">
        <v>46</v>
      </c>
      <c r="Q24" s="31" t="s">
        <v>47</v>
      </c>
      <c r="R24" s="31">
        <v>295</v>
      </c>
      <c r="S24" s="5">
        <v>0</v>
      </c>
      <c r="T24" s="5">
        <v>-295</v>
      </c>
      <c r="U24" s="5">
        <v>314</v>
      </c>
      <c r="V24" s="5">
        <v>8</v>
      </c>
    </row>
    <row r="25" spans="2:22" x14ac:dyDescent="0.25">
      <c r="B25" s="11" t="s">
        <v>39</v>
      </c>
      <c r="C25" s="10" t="s">
        <v>40</v>
      </c>
      <c r="D25" s="10">
        <v>0</v>
      </c>
      <c r="E25">
        <v>0</v>
      </c>
      <c r="F25">
        <f>Table2[[#This Row],[dump gen]]-Table2[[#This Row],[generation square is reached]]</f>
        <v>0</v>
      </c>
      <c r="G25" t="s">
        <v>43</v>
      </c>
      <c r="H25" t="s">
        <v>43</v>
      </c>
      <c r="I25" t="s">
        <v>56</v>
      </c>
      <c r="P25" s="20" t="s">
        <v>39</v>
      </c>
      <c r="Q25" s="21" t="s">
        <v>40</v>
      </c>
      <c r="R25" s="21">
        <v>0</v>
      </c>
      <c r="S25" s="21">
        <v>0</v>
      </c>
      <c r="T25" s="21">
        <v>0</v>
      </c>
      <c r="U25" s="21" t="s">
        <v>43</v>
      </c>
      <c r="V25" s="21" t="s">
        <v>43</v>
      </c>
    </row>
    <row r="26" spans="2:22" x14ac:dyDescent="0.25">
      <c r="B26" s="11" t="s">
        <v>39</v>
      </c>
      <c r="C26" s="10" t="s">
        <v>40</v>
      </c>
      <c r="D26" s="10">
        <v>0</v>
      </c>
      <c r="E26">
        <v>13</v>
      </c>
      <c r="F26">
        <f>Table2[[#This Row],[dump gen]]-Table2[[#This Row],[generation square is reached]]</f>
        <v>13</v>
      </c>
      <c r="G26" t="s">
        <v>43</v>
      </c>
      <c r="H26" t="e">
        <f>Table2[[#This Row],[gens to reach]]-$N$3</f>
        <v>#VALUE!</v>
      </c>
      <c r="I26" t="s">
        <v>56</v>
      </c>
      <c r="P26" s="12" t="s">
        <v>39</v>
      </c>
      <c r="Q26" s="5" t="s">
        <v>40</v>
      </c>
      <c r="R26" s="5">
        <v>0</v>
      </c>
      <c r="S26" s="5">
        <v>13</v>
      </c>
      <c r="T26" s="5">
        <v>13</v>
      </c>
      <c r="U26" s="5" t="s">
        <v>43</v>
      </c>
      <c r="V26" s="5" t="e">
        <v>#VALUE!</v>
      </c>
    </row>
    <row r="30" spans="2:22" x14ac:dyDescent="0.25">
      <c r="L30" t="s">
        <v>81</v>
      </c>
      <c r="M30" t="s">
        <v>82</v>
      </c>
      <c r="N30" t="s">
        <v>80</v>
      </c>
      <c r="O30" t="s">
        <v>73</v>
      </c>
      <c r="P30" t="s">
        <v>78</v>
      </c>
      <c r="Q30" t="s">
        <v>79</v>
      </c>
      <c r="R30" t="s">
        <v>75</v>
      </c>
      <c r="S30" t="s">
        <v>76</v>
      </c>
      <c r="T30" t="s">
        <v>77</v>
      </c>
    </row>
    <row r="31" spans="2:22" x14ac:dyDescent="0.25">
      <c r="L31" s="30" t="s">
        <v>46</v>
      </c>
      <c r="M31" s="31" t="s">
        <v>47</v>
      </c>
      <c r="N31" s="31">
        <v>295</v>
      </c>
      <c r="O31" s="5">
        <v>314</v>
      </c>
      <c r="P31" s="21">
        <v>310</v>
      </c>
      <c r="Q31" s="5">
        <v>306</v>
      </c>
      <c r="R31">
        <f>O31-$N$3</f>
        <v>8</v>
      </c>
      <c r="S31">
        <f>P31-$N$3</f>
        <v>4</v>
      </c>
      <c r="T31">
        <f t="shared" ref="S31:T31" si="0">Q31-$N$3</f>
        <v>0</v>
      </c>
    </row>
    <row r="32" spans="2:22" x14ac:dyDescent="0.25">
      <c r="L32" s="32" t="s">
        <v>45</v>
      </c>
      <c r="M32" s="33" t="s">
        <v>44</v>
      </c>
      <c r="N32" s="33">
        <v>290</v>
      </c>
      <c r="O32" s="5">
        <v>308</v>
      </c>
      <c r="P32" s="21">
        <v>313</v>
      </c>
      <c r="Q32" s="21">
        <v>307</v>
      </c>
      <c r="R32">
        <f t="shared" ref="R32:R36" si="1">O32-$N$3</f>
        <v>2</v>
      </c>
      <c r="S32">
        <f t="shared" ref="S32:S36" si="2">P32-$N$3</f>
        <v>7</v>
      </c>
      <c r="T32">
        <f t="shared" ref="T32:T36" si="3">Q32-$N$3</f>
        <v>1</v>
      </c>
    </row>
    <row r="33" spans="5:20" x14ac:dyDescent="0.25">
      <c r="L33" s="12" t="s">
        <v>63</v>
      </c>
      <c r="M33" s="5" t="s">
        <v>64</v>
      </c>
      <c r="N33" s="5">
        <v>172</v>
      </c>
      <c r="O33" s="5">
        <v>312</v>
      </c>
      <c r="P33" s="21">
        <v>304</v>
      </c>
      <c r="Q33" s="5">
        <v>298</v>
      </c>
      <c r="R33">
        <f t="shared" si="1"/>
        <v>6</v>
      </c>
      <c r="S33">
        <f t="shared" si="2"/>
        <v>-2</v>
      </c>
      <c r="T33">
        <f t="shared" si="3"/>
        <v>-8</v>
      </c>
    </row>
    <row r="34" spans="5:20" x14ac:dyDescent="0.25">
      <c r="E34" s="37">
        <v>10190</v>
      </c>
      <c r="L34" s="20">
        <v>80100</v>
      </c>
      <c r="M34" s="22">
        <v>90110</v>
      </c>
      <c r="N34" s="21">
        <v>157</v>
      </c>
      <c r="O34" s="5">
        <v>309</v>
      </c>
      <c r="P34" s="21">
        <v>309</v>
      </c>
      <c r="Q34" s="21">
        <v>306</v>
      </c>
      <c r="R34">
        <f t="shared" si="1"/>
        <v>3</v>
      </c>
      <c r="S34">
        <f t="shared" si="2"/>
        <v>3</v>
      </c>
      <c r="T34">
        <f t="shared" si="3"/>
        <v>0</v>
      </c>
    </row>
    <row r="35" spans="5:20" x14ac:dyDescent="0.25">
      <c r="E35" s="38" t="s">
        <v>83</v>
      </c>
      <c r="L35" s="30" t="s">
        <v>51</v>
      </c>
      <c r="M35" s="23" t="s">
        <v>52</v>
      </c>
      <c r="N35" s="5">
        <v>150</v>
      </c>
      <c r="O35" s="5">
        <v>303</v>
      </c>
      <c r="P35" s="5">
        <v>310</v>
      </c>
      <c r="Q35" s="21">
        <v>309</v>
      </c>
      <c r="R35">
        <f t="shared" si="1"/>
        <v>-3</v>
      </c>
      <c r="S35">
        <f t="shared" si="2"/>
        <v>4</v>
      </c>
      <c r="T35">
        <f t="shared" si="3"/>
        <v>3</v>
      </c>
    </row>
    <row r="36" spans="5:20" x14ac:dyDescent="0.25">
      <c r="E36" s="38">
        <v>182</v>
      </c>
      <c r="L36" s="20" t="s">
        <v>60</v>
      </c>
      <c r="M36" s="21" t="s">
        <v>61</v>
      </c>
      <c r="N36" s="21">
        <v>77</v>
      </c>
      <c r="O36" s="21">
        <v>303</v>
      </c>
      <c r="P36" s="21">
        <v>311</v>
      </c>
      <c r="Q36" s="5">
        <v>306</v>
      </c>
      <c r="R36">
        <f t="shared" si="1"/>
        <v>-3</v>
      </c>
      <c r="S36">
        <f t="shared" si="2"/>
        <v>5</v>
      </c>
      <c r="T36">
        <f t="shared" si="3"/>
        <v>0</v>
      </c>
    </row>
    <row r="37" spans="5:20" ht="15.75" x14ac:dyDescent="0.25">
      <c r="E37" s="38" t="s">
        <v>84</v>
      </c>
      <c r="L37" s="12" t="s">
        <v>39</v>
      </c>
      <c r="M37" s="5" t="s">
        <v>40</v>
      </c>
      <c r="N37" s="5">
        <v>0</v>
      </c>
      <c r="O37" s="36" t="s">
        <v>74</v>
      </c>
      <c r="P37" s="36" t="s">
        <v>74</v>
      </c>
      <c r="Q37" s="36" t="s">
        <v>74</v>
      </c>
      <c r="R37" s="36" t="s">
        <v>74</v>
      </c>
      <c r="S37" s="36" t="s">
        <v>74</v>
      </c>
      <c r="T37" s="36" t="s">
        <v>74</v>
      </c>
    </row>
    <row r="38" spans="5:20" x14ac:dyDescent="0.25">
      <c r="E38" s="38">
        <v>140</v>
      </c>
    </row>
    <row r="39" spans="5:20" x14ac:dyDescent="0.25">
      <c r="E39" s="37">
        <v>80100</v>
      </c>
    </row>
    <row r="40" spans="5:20" x14ac:dyDescent="0.25">
      <c r="E40" s="38" t="s">
        <v>51</v>
      </c>
    </row>
    <row r="41" spans="5:20" x14ac:dyDescent="0.25">
      <c r="E41" s="38" t="s">
        <v>60</v>
      </c>
    </row>
    <row r="42" spans="5:20" x14ac:dyDescent="0.25">
      <c r="E42" s="38">
        <v>190</v>
      </c>
    </row>
    <row r="43" spans="5:20" x14ac:dyDescent="0.25">
      <c r="E43" s="38" t="s">
        <v>85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5CE5B-AF13-48B8-8502-44F0B5743538}">
  <dimension ref="B2:C7"/>
  <sheetViews>
    <sheetView workbookViewId="0">
      <selection activeCell="C7" sqref="C7"/>
    </sheetView>
  </sheetViews>
  <sheetFormatPr defaultRowHeight="15" x14ac:dyDescent="0.25"/>
  <sheetData>
    <row r="2" spans="2:3" x14ac:dyDescent="0.25">
      <c r="B2" t="s">
        <v>67</v>
      </c>
      <c r="C2">
        <v>306</v>
      </c>
    </row>
    <row r="3" spans="2:3" x14ac:dyDescent="0.25">
      <c r="B3" t="s">
        <v>69</v>
      </c>
      <c r="C3">
        <v>321</v>
      </c>
    </row>
    <row r="4" spans="2:3" x14ac:dyDescent="0.25">
      <c r="B4" t="s">
        <v>68</v>
      </c>
      <c r="C4">
        <v>309</v>
      </c>
    </row>
    <row r="5" spans="2:3" x14ac:dyDescent="0.25">
      <c r="B5" t="s">
        <v>70</v>
      </c>
      <c r="C5">
        <v>316</v>
      </c>
    </row>
    <row r="6" spans="2:3" x14ac:dyDescent="0.25">
      <c r="B6" t="s">
        <v>71</v>
      </c>
      <c r="C6">
        <v>320</v>
      </c>
    </row>
    <row r="7" spans="2:3" x14ac:dyDescent="0.25">
      <c r="B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wind gens</vt:lpstr>
      <vt:lpstr>water gens</vt:lpstr>
      <vt:lpstr>forest fire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Barratt</dc:creator>
  <cp:lastModifiedBy>Thomas Barratt</cp:lastModifiedBy>
  <dcterms:created xsi:type="dcterms:W3CDTF">2019-12-09T12:35:34Z</dcterms:created>
  <dcterms:modified xsi:type="dcterms:W3CDTF">2019-12-10T00:28:09Z</dcterms:modified>
</cp:coreProperties>
</file>