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jdine\Desktop\SYracuse\Business Analytics\Homeworks\Hw3\"/>
    </mc:Choice>
  </mc:AlternateContent>
  <bookViews>
    <workbookView xWindow="0" yWindow="0" windowWidth="21570" windowHeight="7950"/>
  </bookViews>
  <sheets>
    <sheet name="Price vs. Demand" sheetId="1" r:id="rId1"/>
  </sheets>
  <definedNames>
    <definedName name="solver_adj" localSheetId="0" hidden="1">'Price vs. Demand'!$H$28</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'Price vs. Demand'!$H$29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'Price vs. Demand'!$H$33</definedName>
    <definedName name="solver_pre" localSheetId="0" hidden="1">0.000001</definedName>
    <definedName name="solver_rbv" localSheetId="0" hidden="1">1</definedName>
    <definedName name="solver_rel1" localSheetId="0" hidden="1">3</definedName>
    <definedName name="solver_rhs1" localSheetId="0" hidden="1">50000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2" i="1" l="1"/>
  <c r="H21" i="1"/>
  <c r="H20" i="1"/>
  <c r="H19" i="1"/>
  <c r="H18" i="1"/>
  <c r="H17" i="1"/>
  <c r="H16" i="1"/>
  <c r="H15" i="1"/>
  <c r="H14" i="1"/>
  <c r="H13" i="1"/>
  <c r="H12" i="1"/>
  <c r="H11" i="1"/>
  <c r="H10" i="1"/>
  <c r="H9" i="1"/>
  <c r="H8" i="1"/>
  <c r="H7" i="1"/>
  <c r="H6" i="1"/>
  <c r="H5" i="1"/>
  <c r="H4" i="1"/>
  <c r="H3" i="1"/>
  <c r="H2" i="1"/>
  <c r="G22" i="1"/>
  <c r="G21" i="1"/>
  <c r="G20" i="1"/>
  <c r="G19" i="1"/>
  <c r="G18" i="1"/>
  <c r="G17" i="1"/>
  <c r="G16" i="1"/>
  <c r="G15" i="1"/>
  <c r="G14" i="1"/>
  <c r="G13" i="1"/>
  <c r="G12" i="1"/>
  <c r="G11" i="1"/>
  <c r="G10" i="1"/>
  <c r="G9" i="1"/>
  <c r="G8" i="1"/>
  <c r="G7" i="1"/>
  <c r="G6" i="1"/>
  <c r="G5" i="1"/>
  <c r="G4" i="1"/>
  <c r="G3" i="1"/>
  <c r="G2" i="1"/>
  <c r="F22" i="1"/>
  <c r="F21" i="1"/>
  <c r="F20" i="1"/>
  <c r="F19" i="1"/>
  <c r="F18" i="1"/>
  <c r="F17" i="1"/>
  <c r="F16" i="1"/>
  <c r="F15" i="1"/>
  <c r="F14" i="1"/>
  <c r="F13" i="1"/>
  <c r="F12" i="1"/>
  <c r="F11" i="1"/>
  <c r="F10" i="1"/>
  <c r="F9" i="1"/>
  <c r="F8" i="1"/>
  <c r="F7" i="1"/>
  <c r="F6" i="1"/>
  <c r="F5" i="1"/>
  <c r="F4" i="1"/>
  <c r="F3" i="1"/>
  <c r="F2" i="1"/>
  <c r="D22" i="1" l="1"/>
  <c r="D21" i="1"/>
  <c r="D20" i="1"/>
  <c r="D19" i="1"/>
  <c r="D18" i="1"/>
  <c r="D17" i="1"/>
  <c r="D16" i="1"/>
  <c r="D15" i="1"/>
  <c r="D14" i="1"/>
  <c r="D13" i="1"/>
  <c r="D12" i="1"/>
  <c r="D11" i="1"/>
  <c r="D10" i="1"/>
  <c r="D9" i="1"/>
  <c r="D8" i="1"/>
  <c r="D7" i="1"/>
  <c r="D6" i="1"/>
  <c r="D5" i="1"/>
  <c r="D4" i="1"/>
  <c r="D3" i="1"/>
  <c r="D2" i="1"/>
  <c r="H29" i="1"/>
  <c r="E29" i="1"/>
  <c r="B29" i="1"/>
  <c r="B31" i="1"/>
  <c r="B32" i="1"/>
  <c r="B33" i="1"/>
  <c r="C2" i="1"/>
  <c r="H32" i="1"/>
  <c r="H31" i="1"/>
  <c r="H33" i="1"/>
  <c r="E2" i="1"/>
  <c r="C3" i="1"/>
  <c r="C7" i="1"/>
  <c r="C8" i="1"/>
  <c r="E32" i="1"/>
  <c r="C4" i="1"/>
  <c r="C5" i="1"/>
  <c r="C6" i="1"/>
  <c r="C9" i="1"/>
  <c r="C10" i="1"/>
  <c r="C11" i="1"/>
  <c r="C12" i="1"/>
  <c r="C13" i="1"/>
  <c r="C14" i="1"/>
  <c r="C15" i="1"/>
  <c r="C16" i="1"/>
  <c r="C17" i="1"/>
  <c r="C18" i="1"/>
  <c r="C19" i="1"/>
  <c r="C20" i="1"/>
  <c r="C21" i="1"/>
  <c r="C22" i="1"/>
  <c r="E31" i="1"/>
  <c r="E33" i="1"/>
  <c r="E8" i="1"/>
  <c r="E12" i="1"/>
  <c r="E20" i="1"/>
  <c r="E19" i="1"/>
  <c r="E15" i="1"/>
  <c r="E11" i="1"/>
  <c r="E7" i="1"/>
  <c r="E3" i="1"/>
  <c r="E22" i="1"/>
  <c r="E18" i="1"/>
  <c r="E14" i="1"/>
  <c r="E10" i="1"/>
  <c r="E6" i="1"/>
  <c r="E21" i="1"/>
  <c r="E17" i="1"/>
  <c r="E13" i="1"/>
  <c r="E9" i="1"/>
  <c r="E5" i="1"/>
  <c r="E4" i="1"/>
  <c r="E16" i="1"/>
</calcChain>
</file>

<file path=xl/sharedStrings.xml><?xml version="1.0" encoding="utf-8"?>
<sst xmlns="http://schemas.openxmlformats.org/spreadsheetml/2006/main" count="48" uniqueCount="34">
  <si>
    <t>Price</t>
  </si>
  <si>
    <t>% Purchased</t>
  </si>
  <si>
    <t>Predicted %</t>
  </si>
  <si>
    <t>Predicted Sales</t>
  </si>
  <si>
    <t>Revenue</t>
  </si>
  <si>
    <t>Book Cost</t>
  </si>
  <si>
    <t>Customers</t>
  </si>
  <si>
    <t>price</t>
  </si>
  <si>
    <t>demand</t>
  </si>
  <si>
    <t>unit cost</t>
  </si>
  <si>
    <t>revenue</t>
  </si>
  <si>
    <t>profit</t>
  </si>
  <si>
    <t>cost</t>
  </si>
  <si>
    <t>i.)</t>
  </si>
  <si>
    <t>ii.)</t>
  </si>
  <si>
    <t>iii.)</t>
  </si>
  <si>
    <t>Constraint</t>
  </si>
  <si>
    <t>Profit at $4.00 Unit Cost</t>
  </si>
  <si>
    <t>Profit at $4.50 Unit Cost</t>
  </si>
  <si>
    <t>Profit at $5.00 Unit Cost</t>
  </si>
  <si>
    <t>2b</t>
  </si>
  <si>
    <t>We would choose ii</t>
  </si>
  <si>
    <t>A) Risks of using harry potter 7 data</t>
  </si>
  <si>
    <t>This assumes that Harry Potter 8 will be equally as good to the fans. This is risk for two reasons: 
1) If the sequel isn't as good then you will charge too high of a price and demand could fall below 30,000 and our costs would rise, negatively effecting profits. 
2) If the sequel is better than 7 then you will charge too low of a price and wprofit will not be maximized - If we had data from all of harry potter books or sample data of pre-releases we could see we should charge a higher price. The risk here is that only using HP7 data is myopic</t>
  </si>
  <si>
    <t>Past performance is not necessarily an indication of the future. Demand may not behave the same due to some unforseen disruption such as a new story about magic kids that becomes more popular - increase competition may arrise within that market segment</t>
  </si>
  <si>
    <t>The data originally collected by The Book Emporium could be dirty data. We know nothing about the data collection process so there is risk in assuming those same mystery assumptions will apply to Harry Potter 8</t>
  </si>
  <si>
    <t>Risky to use perfect data</t>
  </si>
  <si>
    <t>B) Other data</t>
  </si>
  <si>
    <t>Sample data from test markets (polling data) for the new book to measure how fans will react: better than HP7, worse than HP7, or the same</t>
  </si>
  <si>
    <t>Issue pre-releases of the book in select market to gauge demand</t>
  </si>
  <si>
    <t>Advertising costs for each Harry Potter book prior to HP8 release</t>
  </si>
  <si>
    <t>Seasonality data, competition analysis, previous pricing structures and demand</t>
  </si>
  <si>
    <t>Regression analysis</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</si>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</sst>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2.1"/>
      <color rgb="FF000000"/>
      <name val="Calibri"/>
      <family val="2"/>
      <scheme val="minor"/>
    </font>
    <font>
      <sz val="12.1"/>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44" fontId="0" fillId="0" borderId="0" xfId="2" applyFont="1"/>
    <xf numFmtId="164" fontId="0" fillId="0" borderId="0" xfId="1" applyNumberFormat="1" applyFont="1"/>
    <xf numFmtId="0" fontId="2" fillId="0" borderId="0" xfId="0" applyFont="1"/>
    <xf numFmtId="44" fontId="2" fillId="0" borderId="0" xfId="2" applyFont="1"/>
    <xf numFmtId="0" fontId="2" fillId="0" borderId="1" xfId="0" applyFont="1" applyBorder="1"/>
    <xf numFmtId="44" fontId="0" fillId="0" borderId="1" xfId="2" applyFont="1" applyBorder="1"/>
    <xf numFmtId="9" fontId="0" fillId="0" borderId="1" xfId="3" applyNumberFormat="1" applyFont="1" applyBorder="1"/>
    <xf numFmtId="164" fontId="0" fillId="0" borderId="1" xfId="1" applyNumberFormat="1" applyFont="1" applyBorder="1"/>
    <xf numFmtId="165" fontId="0" fillId="0" borderId="1" xfId="2" applyNumberFormat="1" applyFont="1" applyBorder="1"/>
    <xf numFmtId="0" fontId="3" fillId="0" borderId="2" xfId="0" applyFont="1" applyBorder="1"/>
    <xf numFmtId="0" fontId="4" fillId="0" borderId="2" xfId="0" applyFont="1" applyBorder="1" applyAlignment="1">
      <alignment wrapText="1"/>
    </xf>
    <xf numFmtId="0" fontId="3" fillId="0" borderId="2" xfId="0" applyFont="1" applyBorder="1" applyAlignment="1">
      <alignment horizontal="left"/>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'Price vs. Demand'!$B$1</c:f>
              <c:strCache>
                <c:ptCount val="1"/>
                <c:pt idx="0">
                  <c:v>% Purchased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3.7388451443569554E-3"/>
                  <c:y val="-0.235332093904928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'Price vs. Demand'!$A$2:$A$22</c:f>
              <c:numCache>
                <c:formatCode>_("$"* #,##0.00_);_("$"* \(#,##0.00\);_("$"* "-"??_);_(@_)</c:formatCode>
                <c:ptCount val="2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numCache>
            </c:numRef>
          </c:xVal>
          <c:yVal>
            <c:numRef>
              <c:f>'Price vs. Demand'!$B$2:$B$22</c:f>
              <c:numCache>
                <c:formatCode>0%</c:formatCode>
                <c:ptCount val="21"/>
                <c:pt idx="0">
                  <c:v>0.65</c:v>
                </c:pt>
                <c:pt idx="1">
                  <c:v>0.5</c:v>
                </c:pt>
                <c:pt idx="2">
                  <c:v>0.4</c:v>
                </c:pt>
                <c:pt idx="3">
                  <c:v>0.32</c:v>
                </c:pt>
                <c:pt idx="4">
                  <c:v>0.25</c:v>
                </c:pt>
                <c:pt idx="5">
                  <c:v>0.2</c:v>
                </c:pt>
                <c:pt idx="6">
                  <c:v>0.16</c:v>
                </c:pt>
                <c:pt idx="7">
                  <c:v>0.13</c:v>
                </c:pt>
                <c:pt idx="8">
                  <c:v>0.11</c:v>
                </c:pt>
                <c:pt idx="9">
                  <c:v>9.5000000000000001E-2</c:v>
                </c:pt>
                <c:pt idx="10">
                  <c:v>0.08</c:v>
                </c:pt>
                <c:pt idx="11">
                  <c:v>7.0000000000000007E-2</c:v>
                </c:pt>
                <c:pt idx="12">
                  <c:v>6.3E-2</c:v>
                </c:pt>
                <c:pt idx="13">
                  <c:v>5.8000000000000003E-2</c:v>
                </c:pt>
                <c:pt idx="14">
                  <c:v>5.2999999999999999E-2</c:v>
                </c:pt>
                <c:pt idx="15">
                  <c:v>4.9000000000000002E-2</c:v>
                </c:pt>
                <c:pt idx="16">
                  <c:v>4.5999999999999999E-2</c:v>
                </c:pt>
                <c:pt idx="17">
                  <c:v>4.3999999999999997E-2</c:v>
                </c:pt>
                <c:pt idx="18">
                  <c:v>4.2999999999999997E-2</c:v>
                </c:pt>
                <c:pt idx="19">
                  <c:v>4.2000000000000003E-2</c:v>
                </c:pt>
                <c:pt idx="20">
                  <c:v>4.1000000000000002E-2</c:v>
                </c:pt>
              </c:numCache>
            </c:numRef>
          </c:yVal>
          <c:smooth val="1"/>
          <c:extLst>
            <c:ext xmlns:c16="http://schemas.microsoft.com/office/drawing/2014/chart" uri="{C3380CC4-5D6E-409C-BE32-E72D297353CC}">
              <c16:uniqueId val="{00000001-9A1B-4284-B774-E4468D904D1C}"/>
            </c:ext>
          </c:extLst>
        </c:ser>
        <c:dLbls>
          <c:showLegendKey val="0"/>
          <c:showVal val="0"/>
          <c:showCatName val="0"/>
          <c:showSerName val="0"/>
          <c:showPercent val="0"/>
          <c:showBubbleSize val="0"/>
        </c:dLbls>
        <c:axId val="471871000"/>
        <c:axId val="471871984"/>
      </c:scatterChart>
      <c:valAx>
        <c:axId val="47187100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71984"/>
        <c:crosses val="autoZero"/>
        <c:crossBetween val="midCat"/>
      </c:valAx>
      <c:valAx>
        <c:axId val="471871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710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'Price vs. Demand'!$C$1</c:f>
              <c:strCache>
                <c:ptCount val="1"/>
                <c:pt idx="0">
                  <c:v>Predicted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5.459448818897638E-2"/>
                  <c:y val="-0.3325543161271507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'Price vs. Demand'!$A$2:$A$22</c:f>
              <c:numCache>
                <c:formatCode>_("$"* #,##0.00_);_("$"* \(#,##0.00\);_("$"* "-"??_);_(@_)</c:formatCode>
                <c:ptCount val="2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numCache>
            </c:numRef>
          </c:xVal>
          <c:yVal>
            <c:numRef>
              <c:f>'Price vs. Demand'!$C$2:$C$22</c:f>
              <c:numCache>
                <c:formatCode>0%</c:formatCode>
                <c:ptCount val="21"/>
                <c:pt idx="0">
                  <c:v>0.69292408674781014</c:v>
                </c:pt>
                <c:pt idx="1">
                  <c:v>0.49255912094665855</c:v>
                </c:pt>
                <c:pt idx="2">
                  <c:v>0.36909144187581711</c:v>
                </c:pt>
                <c:pt idx="3">
                  <c:v>0.28745710707060823</c:v>
                </c:pt>
                <c:pt idx="4">
                  <c:v>0.23057675801164021</c:v>
                </c:pt>
                <c:pt idx="5">
                  <c:v>0.18930300422121596</c:v>
                </c:pt>
                <c:pt idx="6">
                  <c:v>0.15836908211415465</c:v>
                </c:pt>
                <c:pt idx="7">
                  <c:v>0.13456441064041047</c:v>
                </c:pt>
                <c:pt idx="8">
                  <c:v>0.11583920030461227</c:v>
                </c:pt>
                <c:pt idx="9">
                  <c:v>0.10083372784364156</c:v>
                </c:pt>
                <c:pt idx="10">
                  <c:v>8.8616515538890578E-2</c:v>
                </c:pt>
                <c:pt idx="11">
                  <c:v>7.8531681888279928E-2</c:v>
                </c:pt>
                <c:pt idx="12">
                  <c:v>7.010631266444263E-2</c:v>
                </c:pt>
                <c:pt idx="13">
                  <c:v>6.2992287077296968E-2</c:v>
                </c:pt>
                <c:pt idx="14">
                  <c:v>5.6928634286817013E-2</c:v>
                </c:pt>
                <c:pt idx="15">
                  <c:v>5.1716527239469616E-2</c:v>
                </c:pt>
                <c:pt idx="16">
                  <c:v>4.7202281057612906E-2</c:v>
                </c:pt>
                <c:pt idx="17">
                  <c:v>4.3265551874049714E-2</c:v>
                </c:pt>
                <c:pt idx="18">
                  <c:v>3.9810991802954027E-2</c:v>
                </c:pt>
                <c:pt idx="19">
                  <c:v>3.676224810576998E-2</c:v>
                </c:pt>
                <c:pt idx="20">
                  <c:v>3.4057581926180067E-2</c:v>
                </c:pt>
              </c:numCache>
            </c:numRef>
          </c:yVal>
          <c:smooth val="0"/>
          <c:extLst>
            <c:ext xmlns:c16="http://schemas.microsoft.com/office/drawing/2014/chart" uri="{C3380CC4-5D6E-409C-BE32-E72D297353CC}">
              <c16:uniqueId val="{00000000-2B44-4901-BE45-6D06A00C0046}"/>
            </c:ext>
          </c:extLst>
        </c:ser>
        <c:dLbls>
          <c:showLegendKey val="0"/>
          <c:showVal val="0"/>
          <c:showCatName val="0"/>
          <c:showSerName val="0"/>
          <c:showPercent val="0"/>
          <c:showBubbleSize val="0"/>
        </c:dLbls>
        <c:axId val="1062532208"/>
        <c:axId val="1062530896"/>
      </c:scatterChart>
      <c:valAx>
        <c:axId val="106253220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30896"/>
        <c:crosses val="autoZero"/>
        <c:crossBetween val="midCat"/>
      </c:valAx>
      <c:valAx>
        <c:axId val="1062530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32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114301</xdr:colOff>
      <xdr:row>2</xdr:row>
      <xdr:rowOff>0</xdr:rowOff>
    </xdr:from>
    <xdr:to>
      <xdr:col>18</xdr:col>
      <xdr:colOff>247651</xdr:colOff>
      <xdr:row>15</xdr:row>
      <xdr:rowOff>180975</xdr:rowOff>
    </xdr:to>
    <xdr:graphicFrame macro="">
      <xdr:nvGraphicFramePr>
        <xdr:cNvPr id="3" name="Chart 1">
          <a:extLst>
            <a:ext uri="{FF2B5EF4-FFF2-40B4-BE49-F238E27FC236}">
              <a16:creationId xmlns:a16="http://schemas.microsoft.com/office/drawing/2014/main" id="{5A3E016C-6CA8-4F4D-9314-173D15CA3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17</xdr:row>
      <xdr:rowOff>100012</xdr:rowOff>
    </xdr:from>
    <xdr:to>
      <xdr:col>18</xdr:col>
      <xdr:colOff>152400</xdr:colOff>
      <xdr:row>31</xdr:row>
      <xdr:rowOff>176212</xdr:rowOff>
    </xdr:to>
    <xdr:graphicFrame macro="">
      <xdr:nvGraphicFramePr>
        <xdr:cNvPr id="2" name="Chart 1">
          <a:extLst>
            <a:ext uri="{FF2B5EF4-FFF2-40B4-BE49-F238E27FC236}">
              <a16:creationId xmlns:a16="http://schemas.microsoft.com/office/drawing/2014/main" id="{C5AB3C83-CA33-4BBF-8A9A-D64449524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abSelected="1" workbookViewId="0">
      <selection activeCell="H21" sqref="H21"/>
    </sheetView>
  </sheetViews>
  <sheetFormatPr defaultRowHeight="15" x14ac:dyDescent="0.25"/>
  <cols>
    <col min="1" max="1" width="14.28515625" customWidth="1"/>
    <col min="2" max="2" width="12.5703125" bestFit="1" customWidth="1"/>
    <col min="3" max="3" width="15.28515625" customWidth="1"/>
    <col min="4" max="4" width="16.140625" customWidth="1"/>
    <col min="5" max="5" width="12.7109375" customWidth="1"/>
    <col min="6" max="8" width="22" bestFit="1" customWidth="1"/>
  </cols>
  <sheetData>
    <row r="1" spans="1:8" x14ac:dyDescent="0.25">
      <c r="A1" s="5" t="s">
        <v>0</v>
      </c>
      <c r="B1" s="5" t="s">
        <v>1</v>
      </c>
      <c r="C1" s="5" t="s">
        <v>2</v>
      </c>
      <c r="D1" s="5" t="s">
        <v>3</v>
      </c>
      <c r="E1" s="5" t="s">
        <v>4</v>
      </c>
      <c r="F1" s="5" t="s">
        <v>17</v>
      </c>
      <c r="G1" s="5" t="s">
        <v>18</v>
      </c>
      <c r="H1" s="5" t="s">
        <v>19</v>
      </c>
    </row>
    <row r="2" spans="1:8" x14ac:dyDescent="0.25">
      <c r="A2" s="6">
        <v>5</v>
      </c>
      <c r="B2" s="7">
        <v>0.65</v>
      </c>
      <c r="C2" s="7">
        <f>14.098*(A2^-1.872)</f>
        <v>0.69292408674781014</v>
      </c>
      <c r="D2" s="8">
        <f>(C2*$B$25)</f>
        <v>69292.408674781007</v>
      </c>
      <c r="E2" s="9">
        <f>+D2*A2</f>
        <v>346462.04337390501</v>
      </c>
      <c r="F2" s="9">
        <f>+(A2-4)*D2</f>
        <v>69292.408674781007</v>
      </c>
      <c r="G2" s="9">
        <f>+(A2-4.5)*D2</f>
        <v>34646.204337390503</v>
      </c>
      <c r="H2" s="9">
        <f>+(A2-5)*D2</f>
        <v>0</v>
      </c>
    </row>
    <row r="3" spans="1:8" x14ac:dyDescent="0.25">
      <c r="A3" s="6">
        <v>6</v>
      </c>
      <c r="B3" s="7">
        <v>0.5</v>
      </c>
      <c r="C3" s="7">
        <f>14.098*(A3^-1.872)</f>
        <v>0.49255912094665855</v>
      </c>
      <c r="D3" s="8">
        <f t="shared" ref="D3:D22" si="0">(C3*$B$25)</f>
        <v>49255.912094665851</v>
      </c>
      <c r="E3" s="9">
        <f t="shared" ref="E3:E22" si="1">+D3*A3</f>
        <v>295535.47256799508</v>
      </c>
      <c r="F3" s="9">
        <f t="shared" ref="F3:F22" si="2">+(A3-4)*D3</f>
        <v>98511.824189331703</v>
      </c>
      <c r="G3" s="9">
        <f t="shared" ref="G3:G22" si="3">+(A3-4.5)*D3</f>
        <v>73883.86814199877</v>
      </c>
      <c r="H3" s="9">
        <f t="shared" ref="H3:H22" si="4">+(A3-5)*D3</f>
        <v>49255.912094665851</v>
      </c>
    </row>
    <row r="4" spans="1:8" x14ac:dyDescent="0.25">
      <c r="A4" s="6">
        <v>7</v>
      </c>
      <c r="B4" s="7">
        <v>0.4</v>
      </c>
      <c r="C4" s="7">
        <f t="shared" ref="C4:C22" si="5">14.098*(A4^-1.872)</f>
        <v>0.36909144187581711</v>
      </c>
      <c r="D4" s="8">
        <f t="shared" si="0"/>
        <v>36909.144187581711</v>
      </c>
      <c r="E4" s="9">
        <f t="shared" si="1"/>
        <v>258364.00931307196</v>
      </c>
      <c r="F4" s="9">
        <f t="shared" si="2"/>
        <v>110727.43256274513</v>
      </c>
      <c r="G4" s="9">
        <f t="shared" si="3"/>
        <v>92272.860468954284</v>
      </c>
      <c r="H4" s="9">
        <f t="shared" si="4"/>
        <v>73818.288375163422</v>
      </c>
    </row>
    <row r="5" spans="1:8" x14ac:dyDescent="0.25">
      <c r="A5" s="6">
        <v>8</v>
      </c>
      <c r="B5" s="7">
        <v>0.32</v>
      </c>
      <c r="C5" s="7">
        <f t="shared" si="5"/>
        <v>0.28745710707060823</v>
      </c>
      <c r="D5" s="8">
        <f t="shared" si="0"/>
        <v>28745.710707060822</v>
      </c>
      <c r="E5" s="9">
        <f t="shared" si="1"/>
        <v>229965.68565648657</v>
      </c>
      <c r="F5" s="9">
        <f t="shared" si="2"/>
        <v>114982.84282824329</v>
      </c>
      <c r="G5" s="9">
        <f t="shared" si="3"/>
        <v>100609.98747471288</v>
      </c>
      <c r="H5" s="9">
        <f t="shared" si="4"/>
        <v>86237.132121182469</v>
      </c>
    </row>
    <row r="6" spans="1:8" x14ac:dyDescent="0.25">
      <c r="A6" s="6">
        <v>9</v>
      </c>
      <c r="B6" s="7">
        <v>0.25</v>
      </c>
      <c r="C6" s="7">
        <f t="shared" si="5"/>
        <v>0.23057675801164021</v>
      </c>
      <c r="D6" s="8">
        <f t="shared" si="0"/>
        <v>23057.67580116402</v>
      </c>
      <c r="E6" s="9">
        <f t="shared" si="1"/>
        <v>207519.08221047616</v>
      </c>
      <c r="F6" s="9">
        <f t="shared" si="2"/>
        <v>115288.3790058201</v>
      </c>
      <c r="G6" s="9">
        <f t="shared" si="3"/>
        <v>103759.54110523808</v>
      </c>
      <c r="H6" s="9">
        <f t="shared" si="4"/>
        <v>92230.703204656078</v>
      </c>
    </row>
    <row r="7" spans="1:8" x14ac:dyDescent="0.25">
      <c r="A7" s="6">
        <v>10</v>
      </c>
      <c r="B7" s="7">
        <v>0.2</v>
      </c>
      <c r="C7" s="7">
        <f>14.098*(A7^-1.872)</f>
        <v>0.18930300422121596</v>
      </c>
      <c r="D7" s="8">
        <f t="shared" si="0"/>
        <v>18930.300422121596</v>
      </c>
      <c r="E7" s="9">
        <f t="shared" si="1"/>
        <v>189303.00422121596</v>
      </c>
      <c r="F7" s="9">
        <f t="shared" si="2"/>
        <v>113581.80253272958</v>
      </c>
      <c r="G7" s="9">
        <f t="shared" si="3"/>
        <v>104116.65232166878</v>
      </c>
      <c r="H7" s="9">
        <f t="shared" si="4"/>
        <v>94651.50211060798</v>
      </c>
    </row>
    <row r="8" spans="1:8" x14ac:dyDescent="0.25">
      <c r="A8" s="6">
        <v>11</v>
      </c>
      <c r="B8" s="7">
        <v>0.16</v>
      </c>
      <c r="C8" s="7">
        <f t="shared" si="5"/>
        <v>0.15836908211415465</v>
      </c>
      <c r="D8" s="8">
        <f t="shared" si="0"/>
        <v>15836.908211415464</v>
      </c>
      <c r="E8" s="9">
        <f t="shared" si="1"/>
        <v>174205.99032557011</v>
      </c>
      <c r="F8" s="9">
        <f t="shared" si="2"/>
        <v>110858.35747990826</v>
      </c>
      <c r="G8" s="9">
        <f t="shared" si="3"/>
        <v>102939.90337420051</v>
      </c>
      <c r="H8" s="9">
        <f t="shared" si="4"/>
        <v>95021.449268492783</v>
      </c>
    </row>
    <row r="9" spans="1:8" x14ac:dyDescent="0.25">
      <c r="A9" s="6">
        <v>12</v>
      </c>
      <c r="B9" s="7">
        <v>0.13</v>
      </c>
      <c r="C9" s="7">
        <f t="shared" si="5"/>
        <v>0.13456441064041047</v>
      </c>
      <c r="D9" s="8">
        <f t="shared" si="0"/>
        <v>13456.441064041048</v>
      </c>
      <c r="E9" s="9">
        <f t="shared" si="1"/>
        <v>161477.29276849257</v>
      </c>
      <c r="F9" s="9">
        <f t="shared" si="2"/>
        <v>107651.52851232838</v>
      </c>
      <c r="G9" s="9">
        <f t="shared" si="3"/>
        <v>100923.30798030786</v>
      </c>
      <c r="H9" s="9">
        <f t="shared" si="4"/>
        <v>94195.087448287333</v>
      </c>
    </row>
    <row r="10" spans="1:8" x14ac:dyDescent="0.25">
      <c r="A10" s="6">
        <v>13</v>
      </c>
      <c r="B10" s="7">
        <v>0.11</v>
      </c>
      <c r="C10" s="7">
        <f t="shared" si="5"/>
        <v>0.11583920030461227</v>
      </c>
      <c r="D10" s="8">
        <f t="shared" si="0"/>
        <v>11583.920030461228</v>
      </c>
      <c r="E10" s="9">
        <f t="shared" si="1"/>
        <v>150590.96039599596</v>
      </c>
      <c r="F10" s="9">
        <f t="shared" si="2"/>
        <v>104255.28027415105</v>
      </c>
      <c r="G10" s="9">
        <f t="shared" si="3"/>
        <v>98463.32025892043</v>
      </c>
      <c r="H10" s="9">
        <f t="shared" si="4"/>
        <v>92671.360243689822</v>
      </c>
    </row>
    <row r="11" spans="1:8" x14ac:dyDescent="0.25">
      <c r="A11" s="6">
        <v>14</v>
      </c>
      <c r="B11" s="7">
        <v>9.5000000000000001E-2</v>
      </c>
      <c r="C11" s="7">
        <f t="shared" si="5"/>
        <v>0.10083372784364156</v>
      </c>
      <c r="D11" s="8">
        <f t="shared" si="0"/>
        <v>10083.372784364155</v>
      </c>
      <c r="E11" s="9">
        <f t="shared" si="1"/>
        <v>141167.21898109818</v>
      </c>
      <c r="F11" s="9">
        <f t="shared" si="2"/>
        <v>100833.72784364155</v>
      </c>
      <c r="G11" s="9">
        <f t="shared" si="3"/>
        <v>95792.041451459474</v>
      </c>
      <c r="H11" s="9">
        <f t="shared" si="4"/>
        <v>90750.355059277397</v>
      </c>
    </row>
    <row r="12" spans="1:8" x14ac:dyDescent="0.25">
      <c r="A12" s="6">
        <v>15</v>
      </c>
      <c r="B12" s="7">
        <v>0.08</v>
      </c>
      <c r="C12" s="7">
        <f t="shared" si="5"/>
        <v>8.8616515538890578E-2</v>
      </c>
      <c r="D12" s="8">
        <f t="shared" si="0"/>
        <v>8861.6515538890581</v>
      </c>
      <c r="E12" s="9">
        <f t="shared" si="1"/>
        <v>132924.77330833586</v>
      </c>
      <c r="F12" s="9">
        <f t="shared" si="2"/>
        <v>97478.167092779637</v>
      </c>
      <c r="G12" s="9">
        <f t="shared" si="3"/>
        <v>93047.341315835103</v>
      </c>
      <c r="H12" s="9">
        <f t="shared" si="4"/>
        <v>88616.515538890584</v>
      </c>
    </row>
    <row r="13" spans="1:8" x14ac:dyDescent="0.25">
      <c r="A13" s="6">
        <v>16</v>
      </c>
      <c r="B13" s="7">
        <v>7.0000000000000007E-2</v>
      </c>
      <c r="C13" s="7">
        <f t="shared" si="5"/>
        <v>7.8531681888279928E-2</v>
      </c>
      <c r="D13" s="8">
        <f t="shared" si="0"/>
        <v>7853.1681888279927</v>
      </c>
      <c r="E13" s="9">
        <f t="shared" si="1"/>
        <v>125650.69102124788</v>
      </c>
      <c r="F13" s="9">
        <f t="shared" si="2"/>
        <v>94238.018265935912</v>
      </c>
      <c r="G13" s="9">
        <f t="shared" si="3"/>
        <v>90311.43417152192</v>
      </c>
      <c r="H13" s="9">
        <f t="shared" si="4"/>
        <v>86384.850077107927</v>
      </c>
    </row>
    <row r="14" spans="1:8" x14ac:dyDescent="0.25">
      <c r="A14" s="6">
        <v>17</v>
      </c>
      <c r="B14" s="7">
        <v>6.3E-2</v>
      </c>
      <c r="C14" s="7">
        <f t="shared" si="5"/>
        <v>7.010631266444263E-2</v>
      </c>
      <c r="D14" s="8">
        <f t="shared" si="0"/>
        <v>7010.631266444263</v>
      </c>
      <c r="E14" s="9">
        <f t="shared" si="1"/>
        <v>119180.73152955247</v>
      </c>
      <c r="F14" s="9">
        <f t="shared" si="2"/>
        <v>91138.206463775423</v>
      </c>
      <c r="G14" s="9">
        <f t="shared" si="3"/>
        <v>87632.890830553282</v>
      </c>
      <c r="H14" s="9">
        <f t="shared" si="4"/>
        <v>84127.575197331156</v>
      </c>
    </row>
    <row r="15" spans="1:8" x14ac:dyDescent="0.25">
      <c r="A15" s="6">
        <v>18</v>
      </c>
      <c r="B15" s="7">
        <v>5.8000000000000003E-2</v>
      </c>
      <c r="C15" s="7">
        <f t="shared" si="5"/>
        <v>6.2992287077296968E-2</v>
      </c>
      <c r="D15" s="8">
        <f t="shared" si="0"/>
        <v>6299.2287077296969</v>
      </c>
      <c r="E15" s="9">
        <f t="shared" si="1"/>
        <v>113386.11673913454</v>
      </c>
      <c r="F15" s="9">
        <f t="shared" si="2"/>
        <v>88189.201908215764</v>
      </c>
      <c r="G15" s="9">
        <f t="shared" si="3"/>
        <v>85039.587554350903</v>
      </c>
      <c r="H15" s="9">
        <f t="shared" si="4"/>
        <v>81889.973200486056</v>
      </c>
    </row>
    <row r="16" spans="1:8" x14ac:dyDescent="0.25">
      <c r="A16" s="6">
        <v>19</v>
      </c>
      <c r="B16" s="7">
        <v>5.2999999999999999E-2</v>
      </c>
      <c r="C16" s="7">
        <f t="shared" si="5"/>
        <v>5.6928634286817013E-2</v>
      </c>
      <c r="D16" s="8">
        <f t="shared" si="0"/>
        <v>5692.8634286817014</v>
      </c>
      <c r="E16" s="9">
        <f t="shared" si="1"/>
        <v>108164.40514495232</v>
      </c>
      <c r="F16" s="9">
        <f t="shared" si="2"/>
        <v>85392.951430225527</v>
      </c>
      <c r="G16" s="9">
        <f t="shared" si="3"/>
        <v>82546.519715884671</v>
      </c>
      <c r="H16" s="9">
        <f t="shared" si="4"/>
        <v>79700.088001543816</v>
      </c>
    </row>
    <row r="17" spans="1:8" x14ac:dyDescent="0.25">
      <c r="A17" s="6">
        <v>20</v>
      </c>
      <c r="B17" s="7">
        <v>4.9000000000000002E-2</v>
      </c>
      <c r="C17" s="7">
        <f t="shared" si="5"/>
        <v>5.1716527239469616E-2</v>
      </c>
      <c r="D17" s="8">
        <f t="shared" si="0"/>
        <v>5171.6527239469615</v>
      </c>
      <c r="E17" s="9">
        <f t="shared" si="1"/>
        <v>103433.05447893923</v>
      </c>
      <c r="F17" s="9">
        <f t="shared" si="2"/>
        <v>82746.443583151384</v>
      </c>
      <c r="G17" s="9">
        <f t="shared" si="3"/>
        <v>80160.617221177905</v>
      </c>
      <c r="H17" s="9">
        <f t="shared" si="4"/>
        <v>77574.790859204426</v>
      </c>
    </row>
    <row r="18" spans="1:8" x14ac:dyDescent="0.25">
      <c r="A18" s="6">
        <v>21</v>
      </c>
      <c r="B18" s="7">
        <v>4.5999999999999999E-2</v>
      </c>
      <c r="C18" s="7">
        <f t="shared" si="5"/>
        <v>4.7202281057612906E-2</v>
      </c>
      <c r="D18" s="8">
        <f t="shared" si="0"/>
        <v>4720.2281057612909</v>
      </c>
      <c r="E18" s="9">
        <f t="shared" si="1"/>
        <v>99124.79022098711</v>
      </c>
      <c r="F18" s="9">
        <f t="shared" si="2"/>
        <v>80243.877797941939</v>
      </c>
      <c r="G18" s="9">
        <f t="shared" si="3"/>
        <v>77883.763745061297</v>
      </c>
      <c r="H18" s="9">
        <f t="shared" si="4"/>
        <v>75523.649692180654</v>
      </c>
    </row>
    <row r="19" spans="1:8" x14ac:dyDescent="0.25">
      <c r="A19" s="6">
        <v>22</v>
      </c>
      <c r="B19" s="7">
        <v>4.3999999999999997E-2</v>
      </c>
      <c r="C19" s="7">
        <f t="shared" si="5"/>
        <v>4.3265551874049714E-2</v>
      </c>
      <c r="D19" s="8">
        <f t="shared" si="0"/>
        <v>4326.5551874049715</v>
      </c>
      <c r="E19" s="9">
        <f t="shared" si="1"/>
        <v>95184.214122909369</v>
      </c>
      <c r="F19" s="9">
        <f t="shared" si="2"/>
        <v>77877.993373289486</v>
      </c>
      <c r="G19" s="9">
        <f t="shared" si="3"/>
        <v>75714.715779587001</v>
      </c>
      <c r="H19" s="9">
        <f t="shared" si="4"/>
        <v>73551.438185884515</v>
      </c>
    </row>
    <row r="20" spans="1:8" x14ac:dyDescent="0.25">
      <c r="A20" s="6">
        <v>23</v>
      </c>
      <c r="B20" s="7">
        <v>4.2999999999999997E-2</v>
      </c>
      <c r="C20" s="7">
        <f t="shared" si="5"/>
        <v>3.9810991802954027E-2</v>
      </c>
      <c r="D20" s="8">
        <f t="shared" si="0"/>
        <v>3981.0991802954027</v>
      </c>
      <c r="E20" s="9">
        <f t="shared" si="1"/>
        <v>91565.281146794267</v>
      </c>
      <c r="F20" s="9">
        <f t="shared" si="2"/>
        <v>75640.884425612647</v>
      </c>
      <c r="G20" s="9">
        <f t="shared" si="3"/>
        <v>73650.33483546495</v>
      </c>
      <c r="H20" s="9">
        <f t="shared" si="4"/>
        <v>71659.785245317253</v>
      </c>
    </row>
    <row r="21" spans="1:8" x14ac:dyDescent="0.25">
      <c r="A21" s="6">
        <v>24</v>
      </c>
      <c r="B21" s="7">
        <v>4.2000000000000003E-2</v>
      </c>
      <c r="C21" s="7">
        <f t="shared" si="5"/>
        <v>3.676224810576998E-2</v>
      </c>
      <c r="D21" s="8">
        <f t="shared" si="0"/>
        <v>3676.2248105769982</v>
      </c>
      <c r="E21" s="9">
        <f t="shared" si="1"/>
        <v>88229.395453847959</v>
      </c>
      <c r="F21" s="9">
        <f t="shared" si="2"/>
        <v>73524.496211539968</v>
      </c>
      <c r="G21" s="9">
        <f t="shared" si="3"/>
        <v>71686.38380625147</v>
      </c>
      <c r="H21" s="9">
        <f t="shared" si="4"/>
        <v>69848.271400962971</v>
      </c>
    </row>
    <row r="22" spans="1:8" x14ac:dyDescent="0.25">
      <c r="A22" s="6">
        <v>25</v>
      </c>
      <c r="B22" s="7">
        <v>4.1000000000000002E-2</v>
      </c>
      <c r="C22" s="7">
        <f t="shared" si="5"/>
        <v>3.4057581926180067E-2</v>
      </c>
      <c r="D22" s="8">
        <f t="shared" si="0"/>
        <v>3405.7581926180069</v>
      </c>
      <c r="E22" s="9">
        <f t="shared" si="1"/>
        <v>85143.954815450168</v>
      </c>
      <c r="F22" s="9">
        <f t="shared" si="2"/>
        <v>71520.922044978142</v>
      </c>
      <c r="G22" s="9">
        <f t="shared" si="3"/>
        <v>69818.042948669143</v>
      </c>
      <c r="H22" s="9">
        <f t="shared" si="4"/>
        <v>68115.163852360143</v>
      </c>
    </row>
    <row r="24" spans="1:8" x14ac:dyDescent="0.25">
      <c r="A24" t="s">
        <v>5</v>
      </c>
      <c r="B24" s="1">
        <v>5</v>
      </c>
    </row>
    <row r="25" spans="1:8" x14ac:dyDescent="0.25">
      <c r="A25" t="s">
        <v>6</v>
      </c>
      <c r="B25" s="2">
        <v>100000</v>
      </c>
    </row>
    <row r="27" spans="1:8" x14ac:dyDescent="0.25">
      <c r="A27" t="s">
        <v>13</v>
      </c>
      <c r="D27" t="s">
        <v>14</v>
      </c>
      <c r="G27" t="s">
        <v>15</v>
      </c>
    </row>
    <row r="28" spans="1:8" x14ac:dyDescent="0.25">
      <c r="A28" t="s">
        <v>7</v>
      </c>
      <c r="B28" s="1">
        <v>10.733944798650887</v>
      </c>
      <c r="D28" t="s">
        <v>7</v>
      </c>
      <c r="E28" s="1">
        <v>7.8195499516741638</v>
      </c>
      <c r="G28" t="s">
        <v>7</v>
      </c>
      <c r="H28" s="1">
        <v>5.9521337456284202</v>
      </c>
    </row>
    <row r="29" spans="1:8" x14ac:dyDescent="0.25">
      <c r="A29" t="s">
        <v>8</v>
      </c>
      <c r="B29" s="2">
        <f>(14.098*(B28^-1.872)*B25)</f>
        <v>16579.674077784992</v>
      </c>
      <c r="D29" t="s">
        <v>8</v>
      </c>
      <c r="E29" s="2">
        <f>(14.098*(E28^-1.872)*B25)</f>
        <v>30000.000000013872</v>
      </c>
      <c r="G29" t="s">
        <v>8</v>
      </c>
      <c r="H29" s="2">
        <f>(14.098*(H28^-1.872)*B25)</f>
        <v>50000.027912471422</v>
      </c>
    </row>
    <row r="30" spans="1:8" x14ac:dyDescent="0.25">
      <c r="A30" t="s">
        <v>9</v>
      </c>
      <c r="B30" s="1">
        <v>5</v>
      </c>
      <c r="D30" t="s">
        <v>9</v>
      </c>
      <c r="E30" s="1">
        <v>4.5</v>
      </c>
      <c r="G30" t="s">
        <v>9</v>
      </c>
      <c r="H30" s="1">
        <v>4</v>
      </c>
    </row>
    <row r="31" spans="1:8" x14ac:dyDescent="0.25">
      <c r="A31" t="s">
        <v>12</v>
      </c>
      <c r="B31" s="1">
        <f>+B29*B30</f>
        <v>82898.370388924959</v>
      </c>
      <c r="D31" t="s">
        <v>12</v>
      </c>
      <c r="E31" s="1">
        <f>+E29*E30</f>
        <v>135000.00000006243</v>
      </c>
      <c r="G31" t="s">
        <v>12</v>
      </c>
      <c r="H31" s="1">
        <f>+H29*H30</f>
        <v>200000.11164988569</v>
      </c>
    </row>
    <row r="32" spans="1:8" x14ac:dyDescent="0.25">
      <c r="A32" t="s">
        <v>10</v>
      </c>
      <c r="B32" s="1">
        <f>+B29*B28</f>
        <v>177965.30633056717</v>
      </c>
      <c r="D32" t="s">
        <v>10</v>
      </c>
      <c r="E32" s="1">
        <f>+E29*E28</f>
        <v>234586.49855033337</v>
      </c>
      <c r="G32" t="s">
        <v>10</v>
      </c>
      <c r="H32" s="1">
        <f>+H29*H28</f>
        <v>297606.85342018411</v>
      </c>
    </row>
    <row r="33" spans="1:10" x14ac:dyDescent="0.25">
      <c r="A33" t="s">
        <v>11</v>
      </c>
      <c r="B33" s="1">
        <f>+B32-B31</f>
        <v>95066.935941642208</v>
      </c>
      <c r="D33" t="s">
        <v>11</v>
      </c>
      <c r="E33" s="1">
        <f>+E32-E31</f>
        <v>99586.498550270946</v>
      </c>
      <c r="G33" t="s">
        <v>11</v>
      </c>
      <c r="H33" s="1">
        <f>+H32-H31</f>
        <v>97606.741770298424</v>
      </c>
    </row>
    <row r="35" spans="1:10" x14ac:dyDescent="0.25">
      <c r="A35" t="s">
        <v>16</v>
      </c>
      <c r="B35">
        <v>0</v>
      </c>
      <c r="D35" t="s">
        <v>16</v>
      </c>
      <c r="E35">
        <v>30000</v>
      </c>
      <c r="G35" t="s">
        <v>16</v>
      </c>
      <c r="H35">
        <v>50000</v>
      </c>
    </row>
    <row r="36" spans="1:10" x14ac:dyDescent="0.25">
      <c r="A36" s="3"/>
      <c r="B36" s="4"/>
      <c r="C36" s="3"/>
      <c r="D36" s="3"/>
      <c r="E36" s="3"/>
      <c r="F36" s="3"/>
      <c r="G36" s="3"/>
      <c r="H36" s="3"/>
      <c r="I36" s="3"/>
      <c r="J36" s="3"/>
    </row>
    <row r="37" spans="1:10" ht="15.75" thickBot="1" x14ac:dyDescent="0.3"/>
    <row r="38" spans="1:10" ht="16.5" thickBot="1" x14ac:dyDescent="0.3">
      <c r="A38" s="10" t="s">
        <v>20</v>
      </c>
      <c r="B38" s="13" t="s">
        <v>21</v>
      </c>
      <c r="C38" s="14"/>
      <c r="D38" s="14"/>
      <c r="E38" s="14"/>
      <c r="F38" s="14"/>
      <c r="G38" s="14"/>
      <c r="H38" s="15"/>
    </row>
    <row r="39" spans="1:10" ht="16.5" thickBot="1" x14ac:dyDescent="0.3">
      <c r="A39" s="11"/>
      <c r="B39" s="11"/>
      <c r="C39" s="11"/>
      <c r="D39" s="11"/>
      <c r="E39" s="11"/>
      <c r="F39" s="11"/>
      <c r="G39" s="11"/>
      <c r="H39" s="11"/>
    </row>
    <row r="40" spans="1:10" ht="16.5" thickBot="1" x14ac:dyDescent="0.3">
      <c r="A40" s="11"/>
      <c r="B40" s="11"/>
      <c r="C40" s="11"/>
      <c r="D40" s="11"/>
      <c r="E40" s="11"/>
      <c r="F40" s="11"/>
      <c r="G40" s="11"/>
      <c r="H40" s="11"/>
    </row>
    <row r="41" spans="1:10" ht="16.5" thickBot="1" x14ac:dyDescent="0.3">
      <c r="A41" s="12">
        <v>3</v>
      </c>
      <c r="B41" s="10" t="s">
        <v>22</v>
      </c>
      <c r="C41" s="11"/>
      <c r="D41" s="11"/>
      <c r="E41" s="11"/>
      <c r="F41" s="11"/>
      <c r="G41" s="11"/>
      <c r="H41" s="11"/>
    </row>
    <row r="42" spans="1:10" ht="126" customHeight="1" thickBot="1" x14ac:dyDescent="0.3">
      <c r="A42" s="11"/>
      <c r="B42" s="11"/>
      <c r="C42" s="13" t="s">
        <v>23</v>
      </c>
      <c r="D42" s="14"/>
      <c r="E42" s="14"/>
      <c r="F42" s="14"/>
      <c r="G42" s="14"/>
      <c r="H42" s="15"/>
    </row>
    <row r="43" spans="1:10" ht="47.25" customHeight="1" thickBot="1" x14ac:dyDescent="0.3">
      <c r="A43" s="11"/>
      <c r="B43" s="11"/>
      <c r="C43" s="13" t="s">
        <v>24</v>
      </c>
      <c r="D43" s="14"/>
      <c r="E43" s="14"/>
      <c r="F43" s="14"/>
      <c r="G43" s="14"/>
      <c r="H43" s="15"/>
    </row>
    <row r="44" spans="1:10" ht="31.5" customHeight="1" thickBot="1" x14ac:dyDescent="0.3">
      <c r="A44" s="11"/>
      <c r="B44" s="11"/>
      <c r="C44" s="13" t="s">
        <v>25</v>
      </c>
      <c r="D44" s="14"/>
      <c r="E44" s="14"/>
      <c r="F44" s="14"/>
      <c r="G44" s="14"/>
      <c r="H44" s="15"/>
    </row>
    <row r="45" spans="1:10" ht="16.5" thickBot="1" x14ac:dyDescent="0.3">
      <c r="A45" s="11"/>
      <c r="B45" s="11"/>
      <c r="C45" s="13" t="s">
        <v>26</v>
      </c>
      <c r="D45" s="14"/>
      <c r="E45" s="14"/>
      <c r="F45" s="14"/>
      <c r="G45" s="14"/>
      <c r="H45" s="15"/>
    </row>
    <row r="46" spans="1:10" ht="16.5" thickBot="1" x14ac:dyDescent="0.3">
      <c r="A46" s="11"/>
      <c r="B46" s="12" t="s">
        <v>27</v>
      </c>
      <c r="C46" s="11"/>
      <c r="D46" s="11"/>
      <c r="E46" s="11"/>
      <c r="F46" s="11"/>
      <c r="G46" s="11"/>
      <c r="H46" s="11"/>
    </row>
    <row r="47" spans="1:10" ht="31.5" customHeight="1" thickBot="1" x14ac:dyDescent="0.3">
      <c r="A47" s="11"/>
      <c r="B47" s="11"/>
      <c r="C47" s="13" t="s">
        <v>28</v>
      </c>
      <c r="D47" s="14"/>
      <c r="E47" s="14"/>
      <c r="F47" s="14"/>
      <c r="G47" s="14"/>
      <c r="H47" s="15"/>
    </row>
    <row r="48" spans="1:10" ht="16.5" thickBot="1" x14ac:dyDescent="0.3">
      <c r="A48" s="11"/>
      <c r="B48" s="11"/>
      <c r="C48" s="16" t="s">
        <v>29</v>
      </c>
      <c r="D48" s="17"/>
      <c r="E48" s="17"/>
      <c r="F48" s="17"/>
      <c r="G48" s="17"/>
      <c r="H48" s="18"/>
    </row>
    <row r="49" spans="1:8" ht="16.5" thickBot="1" x14ac:dyDescent="0.3">
      <c r="A49" s="11"/>
      <c r="B49" s="11"/>
      <c r="C49" s="16" t="s">
        <v>30</v>
      </c>
      <c r="D49" s="17"/>
      <c r="E49" s="17"/>
      <c r="F49" s="17"/>
      <c r="G49" s="17"/>
      <c r="H49" s="18"/>
    </row>
    <row r="50" spans="1:8" ht="16.5" thickBot="1" x14ac:dyDescent="0.3">
      <c r="A50" s="11"/>
      <c r="B50" s="11"/>
      <c r="C50" s="10" t="s">
        <v>31</v>
      </c>
      <c r="D50" s="11"/>
      <c r="E50" s="11"/>
      <c r="F50" s="11"/>
      <c r="G50" s="11"/>
      <c r="H50" s="11"/>
    </row>
    <row r="51" spans="1:8" ht="16.5" thickBot="1" x14ac:dyDescent="0.3">
      <c r="A51" s="11"/>
      <c r="B51" s="11"/>
      <c r="C51" s="10" t="s">
        <v>32</v>
      </c>
      <c r="D51" s="11"/>
      <c r="E51" s="11"/>
      <c r="F51" s="11"/>
      <c r="G51" s="11"/>
      <c r="H51" s="11"/>
    </row>
    <row r="52" spans="1:8" ht="16.5" thickBot="1" x14ac:dyDescent="0.3">
      <c r="A52" s="11"/>
      <c r="B52" s="11"/>
      <c r="C52" s="10" t="s">
        <v>33</v>
      </c>
      <c r="D52" s="11"/>
      <c r="E52" s="11"/>
      <c r="F52" s="11"/>
      <c r="G52" s="11"/>
      <c r="H52" s="11"/>
    </row>
  </sheetData>
  <mergeCells count="8">
    <mergeCell ref="C48:H48"/>
    <mergeCell ref="C49:H49"/>
    <mergeCell ref="B38:H38"/>
    <mergeCell ref="C42:H42"/>
    <mergeCell ref="C43:H43"/>
    <mergeCell ref="C44:H44"/>
    <mergeCell ref="C45:H45"/>
    <mergeCell ref="C47:H47"/>
  </mergeCells>
  <conditionalFormatting sqref="F2:H22">
    <cfRule type="colorScale" priority="4">
      <colorScale>
        <cfvo type="min"/>
        <cfvo type="percentile" val="50"/>
        <cfvo type="max"/>
        <color rgb="FFF8696B"/>
        <color rgb="FFFFEB84"/>
        <color rgb="FF63BE7B"/>
      </colorScale>
    </cfRule>
  </conditionalFormatting>
  <conditionalFormatting sqref="F2:F22">
    <cfRule type="colorScale" priority="3">
      <colorScale>
        <cfvo type="min"/>
        <cfvo type="percentile" val="50"/>
        <cfvo type="max"/>
        <color rgb="FFF8696B"/>
        <color rgb="FFFFEB84"/>
        <color rgb="FF63BE7B"/>
      </colorScale>
    </cfRule>
  </conditionalFormatting>
  <conditionalFormatting sqref="G2:G22">
    <cfRule type="colorScale" priority="2">
      <colorScale>
        <cfvo type="min"/>
        <cfvo type="percentile" val="50"/>
        <cfvo type="max"/>
        <color rgb="FFF8696B"/>
        <color rgb="FFFFEB84"/>
        <color rgb="FF63BE7B"/>
      </colorScale>
    </cfRule>
  </conditionalFormatting>
  <conditionalFormatting sqref="H2:H2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Price vs. Demand</vt:lpstr>
    </vt:vector>
  </TitlesOfParts>
  <Company>Syracuse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Harter</dc:creator>
  <cp:lastModifiedBy>Jake DIneen</cp:lastModifiedBy>
  <dcterms:created xsi:type="dcterms:W3CDTF">2014-02-20T19:33:25Z</dcterms:created>
  <dcterms:modified xsi:type="dcterms:W3CDTF">2017-03-05T18:14:35Z</dcterms:modified>
</cp:coreProperties>
</file>