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dine\Desktop\SYracuse\Business Analytics\Homeworks\Hw4\"/>
    </mc:Choice>
  </mc:AlternateContent>
  <bookViews>
    <workbookView xWindow="0" yWindow="0" windowWidth="23640" windowHeight="8400" tabRatio="642" activeTab="4"/>
  </bookViews>
  <sheets>
    <sheet name="#1. Logit" sheetId="1" r:id="rId1"/>
    <sheet name="#1. Probit" sheetId="2" r:id="rId2"/>
    <sheet name="#2 Logit" sheetId="3" r:id="rId3"/>
    <sheet name="#2 Probit" sheetId="4" r:id="rId4"/>
    <sheet name="#3 LogitMain" sheetId="5" r:id="rId5"/>
    <sheet name="#3 LogitModerating" sheetId="11" r:id="rId6"/>
    <sheet name="#3 ProbitMain" sheetId="7" r:id="rId7"/>
    <sheet name="#3 ProbitModerating" sheetId="12" r:id="rId8"/>
    <sheet name="#4 Logit" sheetId="9" r:id="rId9"/>
    <sheet name="#4 Probit" sheetId="10" r:id="rId10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8" i="7" l="1"/>
  <c r="W19" i="9"/>
  <c r="Z3" i="10" l="1"/>
  <c r="T28" i="10"/>
  <c r="T27" i="10"/>
  <c r="T25" i="10"/>
  <c r="T23" i="10"/>
  <c r="T22" i="10"/>
  <c r="T21" i="10"/>
  <c r="T20" i="10"/>
  <c r="T4" i="10"/>
  <c r="T5" i="10"/>
  <c r="T6" i="10"/>
  <c r="T8" i="10"/>
  <c r="T10" i="10"/>
  <c r="T11" i="10"/>
  <c r="T3" i="10"/>
  <c r="S22" i="10"/>
  <c r="S23" i="10"/>
  <c r="S24" i="10"/>
  <c r="T24" i="10" s="1"/>
  <c r="T30" i="10" s="1"/>
  <c r="T31" i="10" s="1"/>
  <c r="T32" i="10" s="1"/>
  <c r="Y5" i="10" s="1"/>
  <c r="Z5" i="10" s="1"/>
  <c r="S25" i="10"/>
  <c r="S26" i="10"/>
  <c r="T26" i="10" s="1"/>
  <c r="S27" i="10"/>
  <c r="S28" i="10"/>
  <c r="S21" i="10"/>
  <c r="S5" i="10"/>
  <c r="S6" i="10"/>
  <c r="S7" i="10"/>
  <c r="T7" i="10" s="1"/>
  <c r="T13" i="10" s="1"/>
  <c r="T14" i="10" s="1"/>
  <c r="S8" i="10"/>
  <c r="S9" i="10"/>
  <c r="T9" i="10" s="1"/>
  <c r="S10" i="10"/>
  <c r="S11" i="10"/>
  <c r="S4" i="10"/>
  <c r="T15" i="10" l="1"/>
  <c r="Y4" i="10" s="1"/>
  <c r="Z4" i="10" s="1"/>
  <c r="Z7" i="10" s="1"/>
  <c r="Z8" i="10" s="1"/>
  <c r="Z9" i="10" s="1"/>
  <c r="AC4" i="10" s="1"/>
  <c r="H15" i="12"/>
  <c r="I15" i="12" s="1"/>
  <c r="H15" i="11"/>
  <c r="I15" i="11" s="1"/>
  <c r="H14" i="12"/>
  <c r="I14" i="12" s="1"/>
  <c r="H13" i="12"/>
  <c r="I13" i="12" s="1"/>
  <c r="H12" i="12"/>
  <c r="I12" i="12" s="1"/>
  <c r="H11" i="12"/>
  <c r="I11" i="12" s="1"/>
  <c r="H10" i="12"/>
  <c r="I10" i="12" s="1"/>
  <c r="H9" i="12"/>
  <c r="I9" i="12" s="1"/>
  <c r="H8" i="12"/>
  <c r="I8" i="12" s="1"/>
  <c r="H7" i="12"/>
  <c r="I7" i="12" s="1"/>
  <c r="I6" i="12"/>
  <c r="H14" i="11"/>
  <c r="I14" i="11" s="1"/>
  <c r="H13" i="11"/>
  <c r="I13" i="11" s="1"/>
  <c r="H12" i="11"/>
  <c r="I12" i="11" s="1"/>
  <c r="H11" i="11"/>
  <c r="I11" i="11" s="1"/>
  <c r="H10" i="11"/>
  <c r="I10" i="11" s="1"/>
  <c r="H9" i="11"/>
  <c r="I9" i="11" s="1"/>
  <c r="I8" i="11"/>
  <c r="H8" i="11"/>
  <c r="H7" i="11"/>
  <c r="I7" i="11" s="1"/>
  <c r="I6" i="11"/>
  <c r="H14" i="5"/>
  <c r="I14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I17" i="11" l="1"/>
  <c r="I18" i="11" s="1"/>
  <c r="I19" i="11" s="1"/>
  <c r="L7" i="11" s="1"/>
  <c r="I18" i="12"/>
  <c r="I19" i="12" s="1"/>
  <c r="L7" i="12" s="1"/>
  <c r="W13" i="9"/>
  <c r="Q13" i="9"/>
  <c r="P14" i="9"/>
  <c r="Q14" i="9"/>
  <c r="P15" i="9"/>
  <c r="Q15" i="9" s="1"/>
  <c r="P16" i="9"/>
  <c r="Q16" i="9" s="1"/>
  <c r="P17" i="9"/>
  <c r="Q17" i="9" s="1"/>
  <c r="P18" i="9"/>
  <c r="Q18" i="9" s="1"/>
  <c r="P19" i="9"/>
  <c r="Q19" i="9" s="1"/>
  <c r="Q29" i="9"/>
  <c r="P30" i="9"/>
  <c r="Q30" i="9" s="1"/>
  <c r="P31" i="9"/>
  <c r="Q31" i="9"/>
  <c r="P32" i="9"/>
  <c r="Q32" i="9" s="1"/>
  <c r="P33" i="9"/>
  <c r="Q33" i="9" s="1"/>
  <c r="P34" i="9"/>
  <c r="Q34" i="9" s="1"/>
  <c r="P35" i="9"/>
  <c r="Q35" i="9"/>
  <c r="H14" i="7"/>
  <c r="I14" i="7" s="1"/>
  <c r="H13" i="7"/>
  <c r="I13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/>
  <c r="I6" i="7"/>
  <c r="I6" i="5"/>
  <c r="I17" i="5" s="1"/>
  <c r="I18" i="5" l="1"/>
  <c r="I19" i="5" s="1"/>
  <c r="L7" i="5" s="1"/>
  <c r="I18" i="7"/>
  <c r="I19" i="7" s="1"/>
  <c r="Q37" i="9"/>
  <c r="Q38" i="9" s="1"/>
  <c r="Q39" i="9" s="1"/>
  <c r="V15" i="9" s="1"/>
  <c r="W15" i="9" s="1"/>
  <c r="Q21" i="9"/>
  <c r="Q22" i="9" s="1"/>
  <c r="Q23" i="9" s="1"/>
  <c r="V14" i="9" s="1"/>
  <c r="W14" i="9" s="1"/>
  <c r="W17" i="9" l="1"/>
  <c r="M7" i="7"/>
  <c r="W18" i="9" l="1"/>
  <c r="T25" i="9" s="1"/>
</calcChain>
</file>

<file path=xl/sharedStrings.xml><?xml version="1.0" encoding="utf-8"?>
<sst xmlns="http://schemas.openxmlformats.org/spreadsheetml/2006/main" count="390" uniqueCount="83">
  <si>
    <t>The above logit analysis represents all the input variables that may effect the output variable: did the customer accept the personal loan offfered?</t>
  </si>
  <si>
    <t>CDAccount</t>
  </si>
  <si>
    <t>CreditCard</t>
  </si>
  <si>
    <t>Education</t>
  </si>
  <si>
    <t>Family</t>
  </si>
  <si>
    <t>Income</t>
  </si>
  <si>
    <t>Online</t>
  </si>
  <si>
    <t xml:space="preserve">Next, I removed any input variable that did not show 95% or higher significance. I removed "Age", "CustomerID", "Experience", "Mortgage", and "Zip Code". </t>
  </si>
  <si>
    <t>How do the significant variables influence the likelihood of taking out a loan?</t>
  </si>
  <si>
    <t>Variable</t>
  </si>
  <si>
    <t>Coefficient</t>
  </si>
  <si>
    <t>How the variable influences the likelihood of taking out a loan</t>
  </si>
  <si>
    <t>This variable indicates that the higher the education level then the more likely the customer is to take a personal loan. This variable is the second largest influencer of whether a personal loan will be taken out.</t>
  </si>
  <si>
    <t>The larger the family size, the more likely the customer will take out a personal loan</t>
  </si>
  <si>
    <t>This variable is binary and has a negative coefficient. By using the bank's internet banking facilities, this customer is less likely to accept a personal loan</t>
  </si>
  <si>
    <t>The above probit analysis represents all the input variables that may effect the output variable: did the customer accept the personal loan offfered?</t>
  </si>
  <si>
    <t>Next, I removed any input variable that did not show 95% or higher significance. I removed "Age", "CustomerID", "Experience", "Mortgage", and "Zip Code".  Note: these are the same insignificant variables at the logit analysis</t>
  </si>
  <si>
    <t>CCAvg</t>
  </si>
  <si>
    <t>Securities Account</t>
  </si>
  <si>
    <t>The following variables are the most significant (with a significance level of almost 0):</t>
  </si>
  <si>
    <r>
      <t xml:space="preserve">According to the data, this variable heavily influences the likelihood of the customer taking a personal load. "CDAccount" is measured as a binary variable so if the customer simply has a CDAccount with Unversal Bank then they may be more likely to accept a personal load. This single variable has the </t>
    </r>
    <r>
      <rPr>
        <u/>
        <sz val="12"/>
        <color theme="1"/>
        <rFont val="Calibri (Body)"/>
      </rPr>
      <t>largest positive effect</t>
    </r>
    <r>
      <rPr>
        <sz val="12"/>
        <color theme="1"/>
        <rFont val="Calibri"/>
        <family val="2"/>
        <scheme val="minor"/>
      </rPr>
      <t xml:space="preserve"> on the personal loan decision</t>
    </r>
  </si>
  <si>
    <r>
      <t xml:space="preserve">This variable is also binary but the coefficient is negative. A negative coefficient indicates that if the customer has a credit card with Unversal Bank then this fact reduces the likelihood they will take out a personal loan. The credit card can be viewed, by the customer, as a form of a loan so they are less likely to take out a personal loan. This variable has the </t>
    </r>
    <r>
      <rPr>
        <u/>
        <sz val="12"/>
        <color theme="1"/>
        <rFont val="Calibri (Body)"/>
      </rPr>
      <t>largest negative effect</t>
    </r>
    <r>
      <rPr>
        <sz val="12"/>
        <color theme="1"/>
        <rFont val="Calibri"/>
        <family val="2"/>
        <scheme val="minor"/>
      </rPr>
      <t xml:space="preserve"> on the personal loan decision</t>
    </r>
  </si>
  <si>
    <t xml:space="preserve">This variable tells us that as the average credit card spending per month increases it is more likely the customer will accpet a personal loan. </t>
  </si>
  <si>
    <r>
      <t xml:space="preserve">This is a binary variable that has the </t>
    </r>
    <r>
      <rPr>
        <u/>
        <sz val="12"/>
        <color theme="1"/>
        <rFont val="Calibri (Body)"/>
      </rPr>
      <t>largest positive effect</t>
    </r>
    <r>
      <rPr>
        <sz val="12"/>
        <color theme="1"/>
        <rFont val="Calibri"/>
        <family val="2"/>
        <scheme val="minor"/>
      </rPr>
      <t xml:space="preserve"> on a customer's personal loan decision. Customers with a CD could be targeting for a personal loan</t>
    </r>
  </si>
  <si>
    <t xml:space="preserve">As education level increases, the customer is more likely to accept a personal loan. </t>
  </si>
  <si>
    <t xml:space="preserve">As family size increases, the customer is more likely to accept a personal loan. </t>
  </si>
  <si>
    <t>As income increases, the customer is more likely to accept a personal loan. Despite having a positive effect on the personal loan decision, this variable has a minimal effect compared to other variables because it has the smallest absolute value of .02.</t>
  </si>
  <si>
    <t>As the annual income of the customer increases, the more likely they will be to take out a personal loan. Despite the positive effect it has on the personal loan decision, it has minimal effect compared to other variables because it has the lowest absolute value</t>
  </si>
  <si>
    <r>
      <t xml:space="preserve">This variable is another binary variable but has a negative coefficient which tells us that customers with a credit card are not likely to accept a personal loan. This variable has the </t>
    </r>
    <r>
      <rPr>
        <u/>
        <sz val="12"/>
        <color theme="1"/>
        <rFont val="Calibri (Body)"/>
      </rPr>
      <t>largest negative effect</t>
    </r>
    <r>
      <rPr>
        <sz val="12"/>
        <color theme="1"/>
        <rFont val="Calibri"/>
        <family val="2"/>
        <scheme val="minor"/>
      </rPr>
      <t xml:space="preserve"> on the personal loan decision
</t>
    </r>
  </si>
  <si>
    <t>This variable is binary and has a negative coefficient. This variable would negative influence the customer's personal loan decision. The existence of a securities account would decrease the likelihood the customer accpets a personal loan</t>
  </si>
  <si>
    <t>Using a 95% confidence interval, "Zip Code", "Mortgage", "Experience", "Customer ID", and "Age" are insignificant factors</t>
  </si>
  <si>
    <t>Conceptually, it makes sense that Income and Education would lead to a higher probablility of being granted a loan.</t>
  </si>
  <si>
    <t>More likely to pay back the loan if income is high, and educated people might be better at managing finances.</t>
  </si>
  <si>
    <t>The coefficient indicates a positive impact on the loan; the higher the income and education level, the individual is more likely to get a loan.</t>
  </si>
  <si>
    <r>
      <t>Statistically, Education and Income, combined, also proved to be signficant with a p-value of 2e</t>
    </r>
    <r>
      <rPr>
        <vertAlign val="superscript"/>
        <sz val="12"/>
        <color theme="1"/>
        <rFont val="Calibri"/>
        <family val="2"/>
        <scheme val="minor"/>
      </rPr>
      <t>-16</t>
    </r>
  </si>
  <si>
    <t>Logit Main Effects Only</t>
  </si>
  <si>
    <t>Inputs</t>
  </si>
  <si>
    <t>Output:</t>
  </si>
  <si>
    <t>Value</t>
  </si>
  <si>
    <t>Coeff*Value</t>
  </si>
  <si>
    <t>sum</t>
  </si>
  <si>
    <t>Exp(sum)</t>
  </si>
  <si>
    <t>Probability</t>
  </si>
  <si>
    <t>0=No, 1=Yes</t>
  </si>
  <si>
    <t>Family Size #</t>
  </si>
  <si>
    <t>Income % (in thousands)</t>
  </si>
  <si>
    <t>Education Level - 1,2,3</t>
  </si>
  <si>
    <t>Intercept</t>
  </si>
  <si>
    <t>Probit Main Effects Only</t>
  </si>
  <si>
    <t>SecuritiesAmount</t>
  </si>
  <si>
    <t>Income # (in thousands)</t>
  </si>
  <si>
    <t>SecuritiesAccount</t>
  </si>
  <si>
    <t>Value 1 to 10</t>
  </si>
  <si>
    <t>Sensitivity Analysis #4</t>
  </si>
  <si>
    <t>Income V Education</t>
  </si>
  <si>
    <t>temp_test &lt;- subset(testingdata, select = c("CDAccount", "CreditCard", "Education", "Family", "Income", "Online"))</t>
  </si>
  <si>
    <t>loannet &lt;- neuralnet(PersonalLoan ~ CDAccount + CreditCard + Education + Family + Income + Online, loandata, hidden=2, lifesign="minimal", linear.output=FALSE, threshold=0.1)</t>
  </si>
  <si>
    <t>loannet &lt;- neuralnet(PersonalLoan ~ CCAvg + CDAccount + CreditCard + Education + Family + Income + Online + SecuritiesAccount, loandata, hidden=2, lifesign="minimal", linear.output=FALSE, threshold=0.1)</t>
  </si>
  <si>
    <t>temp_test &lt;- subset(loandata, select = c("CCAvg", "CDAccount", "CreditCard", "Education", "Family", "Income", "Online", "SecuritiesAccount"))</t>
  </si>
  <si>
    <t>head(temp_test)</t>
  </si>
  <si>
    <t>loannet.results &lt;- compute(loannet, temp_test)</t>
  </si>
  <si>
    <t>results &lt;- data.frame(actual=loandata$PersonalLoan, prediction=loannet.results$net.result)</t>
  </si>
  <si>
    <t>results[1:20,]</t>
  </si>
  <si>
    <t>results$prediction &lt;- round(results$prediction)</t>
  </si>
  <si>
    <t>temp_test &lt;- subset(loandata, select = c("CDAccount", "CreditCard", "Education", "Family", "Income", "Online"))</t>
  </si>
  <si>
    <t>Hidden Node 1</t>
  </si>
  <si>
    <t>exp</t>
  </si>
  <si>
    <t>probability</t>
  </si>
  <si>
    <t>Hidden Node 2</t>
  </si>
  <si>
    <t>Output Node</t>
  </si>
  <si>
    <t>Hidden 1</t>
  </si>
  <si>
    <t>Hidden 2</t>
  </si>
  <si>
    <t>The following variables will be used in the model</t>
  </si>
  <si>
    <t xml:space="preserve">This variable is non-binary and positively influences the personal loan decision. </t>
  </si>
  <si>
    <t>This variable is binary and negatively influences the personal loan decision.</t>
  </si>
  <si>
    <t>Value 0-10</t>
  </si>
  <si>
    <t>Sensitivity Analysis</t>
  </si>
  <si>
    <t>Education:Income</t>
  </si>
  <si>
    <t>Value= 8-672</t>
  </si>
  <si>
    <t>Value=8-672</t>
  </si>
  <si>
    <t>Income vs Education</t>
  </si>
  <si>
    <t>Hidden1</t>
  </si>
  <si>
    <t>Hidden2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</si>
</sst>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0"/>
    <numFmt numFmtId="165" formatCode="0.00000%"/>
    <numFmt numFmtId="168" formatCode="_(* #,##0.0000_);_(* \(#,##0.0000\);_(* &quot;-&quot;??_);_(@_)"/>
    <numFmt numFmtId="169" formatCode="_(* #,##0.00000_);_(* \(#,##0.00000\);_(* &quot;-&quot;??_);_(@_)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9" fontId="0" fillId="0" borderId="0" xfId="1" applyFont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9" fontId="0" fillId="0" borderId="15" xfId="1" applyFont="1" applyBorder="1"/>
    <xf numFmtId="165" fontId="0" fillId="0" borderId="15" xfId="1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right"/>
    </xf>
    <xf numFmtId="9" fontId="0" fillId="0" borderId="18" xfId="1" applyFont="1" applyBorder="1"/>
    <xf numFmtId="9" fontId="0" fillId="0" borderId="17" xfId="1" applyFont="1" applyBorder="1"/>
    <xf numFmtId="0" fontId="0" fillId="2" borderId="11" xfId="0" applyFill="1" applyBorder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0" fillId="0" borderId="0" xfId="1" applyNumberFormat="1" applyFont="1" applyBorder="1"/>
    <xf numFmtId="10" fontId="0" fillId="0" borderId="15" xfId="1" applyNumberFormat="1" applyFont="1" applyBorder="1"/>
    <xf numFmtId="10" fontId="0" fillId="0" borderId="17" xfId="1" applyNumberFormat="1" applyFont="1" applyBorder="1"/>
    <xf numFmtId="10" fontId="0" fillId="0" borderId="18" xfId="1" applyNumberFormat="1" applyFont="1" applyBorder="1"/>
    <xf numFmtId="0" fontId="0" fillId="2" borderId="1" xfId="0" applyFill="1" applyBorder="1" applyAlignment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9" fontId="0" fillId="0" borderId="0" xfId="1" applyFont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10" fontId="0" fillId="0" borderId="0" xfId="1" applyNumberFormat="1" applyFont="1"/>
    <xf numFmtId="16" fontId="0" fillId="0" borderId="15" xfId="0" applyNumberFormat="1" applyBorder="1"/>
    <xf numFmtId="168" fontId="0" fillId="0" borderId="0" xfId="2" applyNumberFormat="1" applyFont="1"/>
    <xf numFmtId="168" fontId="0" fillId="0" borderId="12" xfId="2" applyNumberFormat="1" applyFont="1" applyBorder="1"/>
    <xf numFmtId="168" fontId="0" fillId="0" borderId="0" xfId="2" applyNumberFormat="1" applyFont="1" applyBorder="1"/>
    <xf numFmtId="168" fontId="0" fillId="0" borderId="0" xfId="2" applyNumberFormat="1" applyFont="1" applyBorder="1" applyAlignment="1">
      <alignment horizontal="center"/>
    </xf>
    <xf numFmtId="168" fontId="1" fillId="0" borderId="0" xfId="2" applyNumberFormat="1" applyFont="1" applyBorder="1"/>
    <xf numFmtId="168" fontId="0" fillId="0" borderId="1" xfId="2" applyNumberFormat="1" applyFont="1" applyBorder="1"/>
    <xf numFmtId="168" fontId="0" fillId="0" borderId="17" xfId="2" applyNumberFormat="1" applyFont="1" applyBorder="1"/>
    <xf numFmtId="169" fontId="0" fillId="0" borderId="0" xfId="2" applyNumberFormat="1" applyFont="1"/>
    <xf numFmtId="169" fontId="0" fillId="0" borderId="12" xfId="2" applyNumberFormat="1" applyFont="1" applyBorder="1"/>
    <xf numFmtId="169" fontId="0" fillId="0" borderId="0" xfId="2" applyNumberFormat="1" applyFont="1" applyBorder="1"/>
    <xf numFmtId="169" fontId="0" fillId="0" borderId="0" xfId="2" applyNumberFormat="1" applyFont="1" applyBorder="1" applyAlignment="1">
      <alignment horizontal="center"/>
    </xf>
    <xf numFmtId="169" fontId="1" fillId="0" borderId="0" xfId="2" applyNumberFormat="1" applyFont="1" applyBorder="1"/>
    <xf numFmtId="169" fontId="0" fillId="0" borderId="1" xfId="2" applyNumberFormat="1" applyFont="1" applyBorder="1"/>
    <xf numFmtId="169" fontId="0" fillId="0" borderId="21" xfId="2" applyNumberFormat="1" applyFont="1" applyFill="1" applyBorder="1"/>
    <xf numFmtId="169" fontId="0" fillId="0" borderId="17" xfId="2" applyNumberFormat="1" applyFont="1" applyBorder="1"/>
    <xf numFmtId="169" fontId="0" fillId="0" borderId="9" xfId="2" applyNumberFormat="1" applyFont="1" applyBorder="1"/>
    <xf numFmtId="169" fontId="0" fillId="0" borderId="0" xfId="2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2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10</xdr:col>
      <xdr:colOff>178704</xdr:colOff>
      <xdr:row>21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800"/>
          <a:ext cx="9079288" cy="4356100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24</xdr:row>
      <xdr:rowOff>27517</xdr:rowOff>
    </xdr:from>
    <xdr:to>
      <xdr:col>10</xdr:col>
      <xdr:colOff>256756</xdr:colOff>
      <xdr:row>39</xdr:row>
      <xdr:rowOff>65617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5562600"/>
          <a:ext cx="9263171" cy="305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457200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63100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12700</xdr:rowOff>
    </xdr:from>
    <xdr:to>
      <xdr:col>10</xdr:col>
      <xdr:colOff>609600</xdr:colOff>
      <xdr:row>47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24700"/>
          <a:ext cx="9715500" cy="313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0</xdr:rowOff>
    </xdr:from>
    <xdr:to>
      <xdr:col>7</xdr:col>
      <xdr:colOff>408940</xdr:colOff>
      <xdr:row>18</xdr:row>
      <xdr:rowOff>142432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CC65D4-0B88-483C-9602-CB47313F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200650"/>
          <a:ext cx="5076190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171450</xdr:rowOff>
    </xdr:from>
    <xdr:to>
      <xdr:col>7</xdr:col>
      <xdr:colOff>599412</xdr:colOff>
      <xdr:row>34</xdr:row>
      <xdr:rowOff>37792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498A84-6181-4198-B76B-38B9054C4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9372600"/>
          <a:ext cx="5304762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180975</xdr:rowOff>
    </xdr:from>
    <xdr:to>
      <xdr:col>7</xdr:col>
      <xdr:colOff>275599</xdr:colOff>
      <xdr:row>50</xdr:row>
      <xdr:rowOff>142555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F38B00-8EFF-4947-A178-68757F21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2582525"/>
          <a:ext cx="5009524" cy="2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7</xdr:col>
      <xdr:colOff>294646</xdr:colOff>
      <xdr:row>16</xdr:row>
      <xdr:rowOff>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60DFB-8373-480D-83C8-DF60A9213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5028571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19</xdr:row>
      <xdr:rowOff>28575</xdr:rowOff>
    </xdr:from>
    <xdr:to>
      <xdr:col>7</xdr:col>
      <xdr:colOff>389889</xdr:colOff>
      <xdr:row>32</xdr:row>
      <xdr:rowOff>85393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63383-F3FC-4DB8-9239-BEB4A4A6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3829050"/>
          <a:ext cx="5085714" cy="2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47625</xdr:rowOff>
    </xdr:from>
    <xdr:to>
      <xdr:col>7</xdr:col>
      <xdr:colOff>304187</xdr:colOff>
      <xdr:row>48</xdr:row>
      <xdr:rowOff>142563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239355-3B58-4F35-9D1C-48157971C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7248525"/>
          <a:ext cx="4904762" cy="24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56030</xdr:colOff>
      <xdr:row>21</xdr:row>
      <xdr:rowOff>59766</xdr:rowOff>
    </xdr:from>
    <xdr:to>
      <xdr:col>8</xdr:col>
      <xdr:colOff>886065</xdr:colOff>
      <xdr:row>35</xdr:row>
      <xdr:rowOff>161553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1B9766-D061-4EAE-8E74-DB57F1664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48" y="4340413"/>
          <a:ext cx="7799294" cy="29480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1157007</xdr:colOff>
      <xdr:row>21</xdr:row>
      <xdr:rowOff>44264</xdr:rowOff>
    </xdr:from>
    <xdr:to>
      <xdr:col>6</xdr:col>
      <xdr:colOff>642031</xdr:colOff>
      <xdr:row>33</xdr:row>
      <xdr:rowOff>160966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83C9F-6729-494C-9084-2FA085EA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4324911"/>
          <a:ext cx="4919877" cy="25483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8</xdr:col>
      <xdr:colOff>142475</xdr:colOff>
      <xdr:row>39</xdr:row>
      <xdr:rowOff>77694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CE55B-21D2-4B0A-A692-DFE3C4C30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5765"/>
          <a:ext cx="7552765" cy="31144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26</xdr:row>
      <xdr:rowOff>114300</xdr:rowOff>
    </xdr:from>
    <xdr:to>
      <xdr:col>6</xdr:col>
      <xdr:colOff>666137</xdr:colOff>
      <xdr:row>38</xdr:row>
      <xdr:rowOff>167055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0E75B8-CEAB-4C4F-ACDC-FCF97FFDA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5353050"/>
          <a:ext cx="4819037" cy="24625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133350</xdr:rowOff>
    </xdr:from>
    <xdr:to>
      <xdr:col>10</xdr:col>
      <xdr:colOff>227776</xdr:colOff>
      <xdr:row>36</xdr:row>
      <xdr:rowOff>122976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0C5DD7-7614-438E-9766-1FA06FAB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533400"/>
          <a:ext cx="6590476" cy="67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498475</xdr:colOff>
      <xdr:row>0</xdr:row>
      <xdr:rowOff>161925</xdr:rowOff>
    </xdr:from>
    <xdr:to>
      <xdr:col>10</xdr:col>
      <xdr:colOff>224604</xdr:colOff>
      <xdr:row>34</xdr:row>
      <xdr:rowOff>142027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E9DA4-6D0F-491F-A0DD-9C94A242B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475" y="161925"/>
          <a:ext cx="6457129" cy="6888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K59"/>
  <sheetViews>
    <sheetView showGridLines="0" topLeftCell="A22" zoomScale="85" zoomScaleNormal="85" zoomScalePageLayoutView="120" workbookViewId="0">
      <selection activeCell="O22" sqref="O22"/>
    </sheetView>
  </sheetViews>
  <sheetFormatPr defaultColWidth="11" defaultRowHeight="15.75"/>
  <cols>
    <col min="1" max="1" width="15.5" customWidth="1"/>
    <col min="7" max="7" width="14.875" customWidth="1"/>
  </cols>
  <sheetData>
    <row r="23" spans="1:11" ht="42.95" customHeight="1">
      <c r="A23" s="58" t="s">
        <v>0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ht="44.1" customHeight="1">
      <c r="A24" s="58" t="s">
        <v>7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1">
      <c r="A25" s="61"/>
      <c r="B25" s="61"/>
      <c r="C25" s="61"/>
      <c r="D25" s="61"/>
    </row>
    <row r="41" spans="1:11" ht="39" customHeight="1">
      <c r="A41" s="58" t="s">
        <v>72</v>
      </c>
      <c r="B41" s="58"/>
      <c r="C41" s="58"/>
      <c r="D41" s="58"/>
      <c r="E41" s="58"/>
      <c r="F41" s="58"/>
      <c r="G41" s="2" t="s">
        <v>17</v>
      </c>
      <c r="H41" s="1"/>
      <c r="I41" s="1"/>
      <c r="J41" s="1"/>
      <c r="K41" s="1"/>
    </row>
    <row r="42" spans="1:11">
      <c r="G42" s="4" t="s">
        <v>1</v>
      </c>
    </row>
    <row r="43" spans="1:11">
      <c r="G43" s="2" t="s">
        <v>2</v>
      </c>
    </row>
    <row r="44" spans="1:11">
      <c r="G44" s="2" t="s">
        <v>3</v>
      </c>
    </row>
    <row r="45" spans="1:11">
      <c r="G45" s="2" t="s">
        <v>4</v>
      </c>
    </row>
    <row r="46" spans="1:11">
      <c r="G46" s="2" t="s">
        <v>5</v>
      </c>
    </row>
    <row r="47" spans="1:11">
      <c r="G47" s="2" t="s">
        <v>6</v>
      </c>
    </row>
    <row r="48" spans="1:11">
      <c r="G48" s="47" t="s">
        <v>51</v>
      </c>
    </row>
    <row r="50" spans="1:11">
      <c r="A50" s="60" t="s">
        <v>8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</row>
    <row r="51" spans="1:11">
      <c r="A51" s="6" t="s">
        <v>9</v>
      </c>
      <c r="B51" s="6" t="s">
        <v>10</v>
      </c>
      <c r="C51" s="59" t="s">
        <v>11</v>
      </c>
      <c r="D51" s="59"/>
      <c r="E51" s="59"/>
      <c r="F51" s="59"/>
      <c r="G51" s="59"/>
      <c r="H51" s="59"/>
      <c r="I51" s="59"/>
      <c r="J51" s="59"/>
      <c r="K51" s="59"/>
    </row>
    <row r="52" spans="1:11" ht="60" customHeight="1">
      <c r="A52" s="2" t="s">
        <v>17</v>
      </c>
      <c r="B52" s="2">
        <v>0.11371299999999999</v>
      </c>
      <c r="C52" s="58" t="s">
        <v>73</v>
      </c>
      <c r="D52" s="58"/>
      <c r="E52" s="58"/>
      <c r="F52" s="58"/>
      <c r="G52" s="58"/>
      <c r="H52" s="58"/>
      <c r="I52" s="58"/>
      <c r="J52" s="58"/>
      <c r="K52" s="58"/>
    </row>
    <row r="53" spans="1:11" ht="72" customHeight="1">
      <c r="A53" s="2" t="s">
        <v>1</v>
      </c>
      <c r="B53" s="2">
        <v>3.3712399999999998</v>
      </c>
      <c r="C53" s="58" t="s">
        <v>20</v>
      </c>
      <c r="D53" s="58"/>
      <c r="E53" s="58"/>
      <c r="F53" s="58"/>
      <c r="G53" s="58"/>
      <c r="H53" s="58"/>
      <c r="I53" s="58"/>
      <c r="J53" s="58"/>
      <c r="K53" s="58"/>
    </row>
    <row r="54" spans="1:11" ht="72" customHeight="1">
      <c r="A54" s="2" t="s">
        <v>2</v>
      </c>
      <c r="B54" s="2">
        <v>-1.0152399999999999</v>
      </c>
      <c r="C54" s="62" t="s">
        <v>21</v>
      </c>
      <c r="D54" s="62"/>
      <c r="E54" s="62"/>
      <c r="F54" s="62"/>
      <c r="G54" s="62"/>
      <c r="H54" s="62"/>
      <c r="I54" s="62"/>
      <c r="J54" s="62"/>
      <c r="K54" s="62"/>
    </row>
    <row r="55" spans="1:11" ht="72" customHeight="1">
      <c r="A55" s="2" t="s">
        <v>3</v>
      </c>
      <c r="B55" s="2">
        <v>1.6696899999999999</v>
      </c>
      <c r="C55" s="62" t="s">
        <v>12</v>
      </c>
      <c r="D55" s="62"/>
      <c r="E55" s="62"/>
      <c r="F55" s="62"/>
      <c r="G55" s="62"/>
      <c r="H55" s="62"/>
      <c r="I55" s="62"/>
      <c r="J55" s="62"/>
      <c r="K55" s="62"/>
    </row>
    <row r="56" spans="1:11" ht="72" customHeight="1">
      <c r="A56" s="2" t="s">
        <v>4</v>
      </c>
      <c r="B56" s="2">
        <v>0.69335000000000002</v>
      </c>
      <c r="C56" s="62" t="s">
        <v>13</v>
      </c>
      <c r="D56" s="62"/>
      <c r="E56" s="62"/>
      <c r="F56" s="62"/>
      <c r="G56" s="62"/>
      <c r="H56" s="62"/>
      <c r="I56" s="62"/>
      <c r="J56" s="62"/>
      <c r="K56" s="62"/>
    </row>
    <row r="57" spans="1:11" ht="72" customHeight="1">
      <c r="A57" s="2" t="s">
        <v>5</v>
      </c>
      <c r="B57" s="2">
        <v>5.7630000000000001E-2</v>
      </c>
      <c r="C57" s="62" t="s">
        <v>27</v>
      </c>
      <c r="D57" s="62"/>
      <c r="E57" s="62"/>
      <c r="F57" s="62"/>
      <c r="G57" s="62"/>
      <c r="H57" s="62"/>
      <c r="I57" s="62"/>
      <c r="J57" s="62"/>
      <c r="K57" s="62"/>
    </row>
    <row r="58" spans="1:11" ht="72" customHeight="1">
      <c r="A58" s="2" t="s">
        <v>6</v>
      </c>
      <c r="B58" s="2">
        <v>-0.60496000000000005</v>
      </c>
      <c r="C58" s="58" t="s">
        <v>14</v>
      </c>
      <c r="D58" s="58"/>
      <c r="E58" s="58"/>
      <c r="F58" s="58"/>
      <c r="G58" s="58"/>
      <c r="H58" s="58"/>
      <c r="I58" s="58"/>
      <c r="J58" s="58"/>
      <c r="K58" s="58"/>
    </row>
    <row r="59" spans="1:11" ht="38.1" customHeight="1">
      <c r="A59" s="2" t="s">
        <v>51</v>
      </c>
      <c r="B59" s="2">
        <v>-0.93462699999999999</v>
      </c>
      <c r="C59" s="58" t="s">
        <v>74</v>
      </c>
      <c r="D59" s="58"/>
      <c r="E59" s="58"/>
      <c r="F59" s="58"/>
      <c r="G59" s="58"/>
      <c r="H59" s="58"/>
      <c r="I59" s="58"/>
      <c r="J59" s="58"/>
      <c r="K59" s="58"/>
    </row>
  </sheetData>
  <mergeCells count="14">
    <mergeCell ref="C59:K59"/>
    <mergeCell ref="A23:K23"/>
    <mergeCell ref="A24:K24"/>
    <mergeCell ref="C58:K58"/>
    <mergeCell ref="A41:F41"/>
    <mergeCell ref="C51:K51"/>
    <mergeCell ref="A50:K50"/>
    <mergeCell ref="A25:D25"/>
    <mergeCell ref="C53:K53"/>
    <mergeCell ref="C54:K54"/>
    <mergeCell ref="C55:K55"/>
    <mergeCell ref="C56:K56"/>
    <mergeCell ref="C57:K57"/>
    <mergeCell ref="C52:K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K58"/>
  <sheetViews>
    <sheetView showGridLines="0" zoomScale="70" zoomScaleNormal="70" zoomScalePageLayoutView="120" workbookViewId="0">
      <selection activeCell="A54" sqref="A54"/>
    </sheetView>
  </sheetViews>
  <sheetFormatPr defaultColWidth="11" defaultRowHeight="15.75"/>
  <cols>
    <col min="1" max="1" width="16.625" customWidth="1"/>
    <col min="7" max="7" width="16.125" customWidth="1"/>
  </cols>
  <sheetData>
    <row r="23" spans="1:11" ht="39" customHeight="1">
      <c r="A23" s="58" t="s">
        <v>15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ht="41.1" customHeight="1">
      <c r="A24" s="58" t="s">
        <v>16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1" ht="30.95" customHeight="1">
      <c r="A25" s="58" t="s">
        <v>19</v>
      </c>
      <c r="B25" s="58"/>
      <c r="C25" s="58"/>
      <c r="D25" s="58"/>
      <c r="E25" s="58"/>
      <c r="F25" s="63"/>
      <c r="G25" s="2" t="s">
        <v>17</v>
      </c>
    </row>
    <row r="26" spans="1:11">
      <c r="G26" s="4" t="s">
        <v>1</v>
      </c>
    </row>
    <row r="27" spans="1:11">
      <c r="G27" s="2" t="s">
        <v>2</v>
      </c>
    </row>
    <row r="28" spans="1:11">
      <c r="G28" s="2" t="s">
        <v>3</v>
      </c>
    </row>
    <row r="29" spans="1:11">
      <c r="G29" s="2" t="s">
        <v>4</v>
      </c>
    </row>
    <row r="30" spans="1:11">
      <c r="G30" s="2" t="s">
        <v>5</v>
      </c>
    </row>
    <row r="31" spans="1:11">
      <c r="G31" s="2" t="s">
        <v>6</v>
      </c>
    </row>
    <row r="32" spans="1:11">
      <c r="G32" s="2" t="s">
        <v>18</v>
      </c>
    </row>
    <row r="49" spans="1:11">
      <c r="A49" s="65" t="s">
        <v>8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spans="1:11">
      <c r="A50" s="5" t="s">
        <v>9</v>
      </c>
      <c r="B50" s="5" t="s">
        <v>10</v>
      </c>
      <c r="C50" s="64" t="s">
        <v>11</v>
      </c>
      <c r="D50" s="64"/>
      <c r="E50" s="64"/>
      <c r="F50" s="64"/>
      <c r="G50" s="64"/>
      <c r="H50" s="64"/>
      <c r="I50" s="64"/>
      <c r="J50" s="64"/>
      <c r="K50" s="64"/>
    </row>
    <row r="51" spans="1:11" ht="72" customHeight="1">
      <c r="A51" s="7" t="s">
        <v>17</v>
      </c>
      <c r="B51" s="3">
        <v>7.077E-2</v>
      </c>
      <c r="C51" s="58" t="s">
        <v>22</v>
      </c>
      <c r="D51" s="58"/>
      <c r="E51" s="58"/>
      <c r="F51" s="58"/>
      <c r="G51" s="58"/>
      <c r="H51" s="58"/>
      <c r="I51" s="58"/>
      <c r="J51" s="58"/>
      <c r="K51" s="58"/>
    </row>
    <row r="52" spans="1:11" ht="72" customHeight="1">
      <c r="A52" s="7" t="s">
        <v>1</v>
      </c>
      <c r="B52" s="2">
        <v>2.018424</v>
      </c>
      <c r="C52" s="58" t="s">
        <v>23</v>
      </c>
      <c r="D52" s="58"/>
      <c r="E52" s="58"/>
      <c r="F52" s="58"/>
      <c r="G52" s="58"/>
      <c r="H52" s="58"/>
      <c r="I52" s="58"/>
      <c r="J52" s="58"/>
      <c r="K52" s="58"/>
    </row>
    <row r="53" spans="1:11" ht="72" customHeight="1">
      <c r="A53" s="7" t="s">
        <v>2</v>
      </c>
      <c r="B53" s="2">
        <v>-0.58326100000000003</v>
      </c>
      <c r="C53" s="58" t="s">
        <v>28</v>
      </c>
      <c r="D53" s="58"/>
      <c r="E53" s="58"/>
      <c r="F53" s="58"/>
      <c r="G53" s="58"/>
      <c r="H53" s="58"/>
      <c r="I53" s="58"/>
      <c r="J53" s="58"/>
      <c r="K53" s="58"/>
    </row>
    <row r="54" spans="1:11" ht="72" customHeight="1">
      <c r="A54" s="46" t="s">
        <v>3</v>
      </c>
      <c r="B54" s="2">
        <v>0.83756399999999998</v>
      </c>
      <c r="C54" s="58" t="s">
        <v>24</v>
      </c>
      <c r="D54" s="58"/>
      <c r="E54" s="58"/>
      <c r="F54" s="58"/>
      <c r="G54" s="58"/>
      <c r="H54" s="58"/>
      <c r="I54" s="58"/>
      <c r="J54" s="58"/>
      <c r="K54" s="58"/>
    </row>
    <row r="55" spans="1:11" ht="72" customHeight="1">
      <c r="A55" s="7" t="s">
        <v>4</v>
      </c>
      <c r="B55" s="2">
        <v>0.34052900000000003</v>
      </c>
      <c r="C55" s="58" t="s">
        <v>25</v>
      </c>
      <c r="D55" s="58"/>
      <c r="E55" s="58"/>
      <c r="F55" s="58"/>
      <c r="G55" s="58"/>
      <c r="H55" s="58"/>
      <c r="I55" s="58"/>
      <c r="J55" s="58"/>
      <c r="K55" s="58"/>
    </row>
    <row r="56" spans="1:11" ht="72" customHeight="1">
      <c r="A56" s="46" t="s">
        <v>5</v>
      </c>
      <c r="B56" s="2">
        <v>2.7890999999999999E-2</v>
      </c>
      <c r="C56" s="58" t="s">
        <v>26</v>
      </c>
      <c r="D56" s="58"/>
      <c r="E56" s="58"/>
      <c r="F56" s="58"/>
      <c r="G56" s="58"/>
      <c r="H56" s="58"/>
      <c r="I56" s="58"/>
      <c r="J56" s="58"/>
      <c r="K56" s="58"/>
    </row>
    <row r="57" spans="1:11" ht="72" customHeight="1">
      <c r="A57" s="7" t="s">
        <v>6</v>
      </c>
      <c r="B57" s="2">
        <v>-0.35013100000000003</v>
      </c>
      <c r="C57" s="58" t="s">
        <v>14</v>
      </c>
      <c r="D57" s="58"/>
      <c r="E57" s="58"/>
      <c r="F57" s="58"/>
      <c r="G57" s="58"/>
      <c r="H57" s="58"/>
      <c r="I57" s="58"/>
      <c r="J57" s="58"/>
      <c r="K57" s="58"/>
    </row>
    <row r="58" spans="1:11" ht="72" customHeight="1">
      <c r="A58" s="7" t="s">
        <v>18</v>
      </c>
      <c r="B58" s="2">
        <v>-0.49910300000000002</v>
      </c>
      <c r="C58" s="58" t="s">
        <v>29</v>
      </c>
      <c r="D58" s="58"/>
      <c r="E58" s="58"/>
      <c r="F58" s="58"/>
      <c r="G58" s="58"/>
      <c r="H58" s="58"/>
      <c r="I58" s="58"/>
      <c r="J58" s="58"/>
      <c r="K58" s="58"/>
    </row>
  </sheetData>
  <mergeCells count="13">
    <mergeCell ref="A23:K23"/>
    <mergeCell ref="A24:K24"/>
    <mergeCell ref="A25:F25"/>
    <mergeCell ref="C51:K51"/>
    <mergeCell ref="C58:K58"/>
    <mergeCell ref="C50:K50"/>
    <mergeCell ref="A49:K49"/>
    <mergeCell ref="C52:K52"/>
    <mergeCell ref="C53:K53"/>
    <mergeCell ref="C54:K54"/>
    <mergeCell ref="C55:K55"/>
    <mergeCell ref="C56:K56"/>
    <mergeCell ref="C57:K57"/>
  </mergeCells>
  <conditionalFormatting sqref="B51:B58">
    <cfRule type="top10" dxfId="26" priority="2" percent="1" bottom="1" rank="10"/>
    <cfRule type="top10" dxfId="25" priority="3" percent="1" rank="10"/>
  </conditionalFormatting>
  <conditionalFormatting sqref="B52">
    <cfRule type="top10" dxfId="24" priority="1" percent="1" rank="10"/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54"/>
  <sheetViews>
    <sheetView topLeftCell="A25" zoomScaleNormal="100" zoomScalePageLayoutView="140" workbookViewId="0">
      <selection activeCell="L30" sqref="L30"/>
    </sheetView>
  </sheetViews>
  <sheetFormatPr defaultColWidth="8.875" defaultRowHeight="15.75"/>
  <sheetData>
    <row r="21" spans="1:1">
      <c r="A21" t="s">
        <v>30</v>
      </c>
    </row>
    <row r="36" spans="1:1">
      <c r="A36" t="s">
        <v>31</v>
      </c>
    </row>
    <row r="37" spans="1:1">
      <c r="A37" t="s">
        <v>32</v>
      </c>
    </row>
    <row r="53" spans="1:1" ht="18">
      <c r="A53" t="s">
        <v>34</v>
      </c>
    </row>
    <row r="54" spans="1:1">
      <c r="A54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52"/>
  <sheetViews>
    <sheetView zoomScale="85" zoomScaleNormal="85" zoomScalePageLayoutView="140" workbookViewId="0">
      <selection activeCell="L27" sqref="L27"/>
    </sheetView>
  </sheetViews>
  <sheetFormatPr defaultColWidth="8.875" defaultRowHeight="15.75"/>
  <sheetData>
    <row r="18" spans="1:1">
      <c r="A18" t="s">
        <v>30</v>
      </c>
    </row>
    <row r="34" spans="1:1">
      <c r="A34" t="s">
        <v>31</v>
      </c>
    </row>
    <row r="35" spans="1:1">
      <c r="A35" t="s">
        <v>32</v>
      </c>
    </row>
    <row r="51" spans="1:1" ht="18">
      <c r="A51" t="s">
        <v>34</v>
      </c>
    </row>
    <row r="52" spans="1:1">
      <c r="A52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="70" zoomScaleNormal="70" zoomScalePageLayoutView="120" workbookViewId="0">
      <selection activeCell="L38" sqref="L38"/>
    </sheetView>
  </sheetViews>
  <sheetFormatPr defaultColWidth="8.875" defaultRowHeight="15.75"/>
  <cols>
    <col min="1" max="1" width="15.375" bestFit="1" customWidth="1"/>
    <col min="2" max="2" width="20.125" bestFit="1" customWidth="1"/>
    <col min="3" max="3" width="5.5" bestFit="1" customWidth="1"/>
    <col min="4" max="4" width="21" bestFit="1" customWidth="1"/>
    <col min="6" max="6" width="15.875" bestFit="1" customWidth="1"/>
    <col min="7" max="7" width="9.625" style="80" bestFit="1" customWidth="1"/>
    <col min="8" max="8" width="10.5" bestFit="1" customWidth="1"/>
    <col min="9" max="9" width="11.875" bestFit="1" customWidth="1"/>
    <col min="11" max="11" width="19.125" bestFit="1" customWidth="1"/>
    <col min="12" max="12" width="12" customWidth="1"/>
    <col min="13" max="15" width="5.625" bestFit="1" customWidth="1"/>
  </cols>
  <sheetData>
    <row r="1" spans="2:15">
      <c r="B1" t="s">
        <v>35</v>
      </c>
    </row>
    <row r="2" spans="2:15" ht="16.5" thickBot="1"/>
    <row r="3" spans="2:15">
      <c r="B3" s="22" t="s">
        <v>36</v>
      </c>
      <c r="C3" s="23"/>
      <c r="D3" s="24"/>
      <c r="F3" s="22" t="s">
        <v>37</v>
      </c>
      <c r="G3" s="81"/>
      <c r="H3" s="23"/>
      <c r="I3" s="24"/>
      <c r="K3" s="39" t="s">
        <v>76</v>
      </c>
      <c r="L3" s="66" t="s">
        <v>54</v>
      </c>
      <c r="M3" s="66"/>
      <c r="N3" s="40"/>
      <c r="O3" s="24"/>
    </row>
    <row r="4" spans="2:15">
      <c r="B4" s="25"/>
      <c r="C4" s="13"/>
      <c r="D4" s="26"/>
      <c r="F4" s="25"/>
      <c r="G4" s="82"/>
      <c r="H4" s="13"/>
      <c r="I4" s="26"/>
      <c r="K4" s="25"/>
      <c r="L4" s="67"/>
      <c r="M4" s="67"/>
      <c r="N4" s="41"/>
      <c r="O4" s="26"/>
    </row>
    <row r="5" spans="2:15">
      <c r="B5" s="25" t="s">
        <v>9</v>
      </c>
      <c r="C5" s="13" t="s">
        <v>38</v>
      </c>
      <c r="D5" s="26"/>
      <c r="F5" s="27" t="s">
        <v>9</v>
      </c>
      <c r="G5" s="83" t="s">
        <v>10</v>
      </c>
      <c r="H5" s="56" t="s">
        <v>38</v>
      </c>
      <c r="I5" s="57" t="s">
        <v>39</v>
      </c>
      <c r="K5" s="25"/>
      <c r="L5" s="13"/>
      <c r="M5" s="68" t="s">
        <v>3</v>
      </c>
      <c r="N5" s="68"/>
      <c r="O5" s="69"/>
    </row>
    <row r="6" spans="2:15">
      <c r="B6" s="25"/>
      <c r="C6" s="13"/>
      <c r="D6" s="26"/>
      <c r="F6" s="29" t="s">
        <v>47</v>
      </c>
      <c r="G6" s="84">
        <v>-13.2241974</v>
      </c>
      <c r="H6" s="21">
        <v>1</v>
      </c>
      <c r="I6" s="30">
        <f t="shared" ref="I6" si="0">H6*G6</f>
        <v>-13.2241974</v>
      </c>
      <c r="K6" s="25"/>
      <c r="L6" s="13"/>
      <c r="M6" s="15"/>
      <c r="N6" s="15"/>
      <c r="O6" s="28"/>
    </row>
    <row r="7" spans="2:15">
      <c r="B7" s="25" t="s">
        <v>17</v>
      </c>
      <c r="C7" s="13">
        <v>5</v>
      </c>
      <c r="D7" s="26" t="s">
        <v>75</v>
      </c>
      <c r="F7" s="25" t="s">
        <v>17</v>
      </c>
      <c r="G7" s="85">
        <v>0.11371299999999999</v>
      </c>
      <c r="H7" s="13">
        <f t="shared" ref="H7:H8" si="1">C7</f>
        <v>5</v>
      </c>
      <c r="I7" s="26">
        <f t="shared" ref="I7:I14" si="2">H7*G7</f>
        <v>0.56856499999999999</v>
      </c>
      <c r="K7" s="25"/>
      <c r="L7" s="16">
        <f>I19</f>
        <v>0.95119046323442158</v>
      </c>
      <c r="M7" s="13">
        <v>1</v>
      </c>
      <c r="N7" s="13">
        <v>2</v>
      </c>
      <c r="O7" s="26">
        <v>3</v>
      </c>
    </row>
    <row r="8" spans="2:15">
      <c r="B8" s="25" t="s">
        <v>1</v>
      </c>
      <c r="C8" s="13">
        <v>1</v>
      </c>
      <c r="D8" s="26" t="s">
        <v>43</v>
      </c>
      <c r="F8" s="25" t="s">
        <v>1</v>
      </c>
      <c r="G8" s="85">
        <v>3.85311</v>
      </c>
      <c r="H8" s="13">
        <f t="shared" si="1"/>
        <v>1</v>
      </c>
      <c r="I8" s="26">
        <f t="shared" si="2"/>
        <v>3.85311</v>
      </c>
      <c r="K8" s="36" t="s">
        <v>5</v>
      </c>
      <c r="L8" s="13">
        <v>10</v>
      </c>
      <c r="M8" s="16">
        <f t="dataTable" ref="M8:O29" dt2D="1" dtr="1" r1="C10" r2="C12"/>
        <v>1.1206047308870504E-2</v>
      </c>
      <c r="N8" s="16">
        <v>5.8639568358795996E-2</v>
      </c>
      <c r="O8" s="31">
        <v>0.25506084867927414</v>
      </c>
    </row>
    <row r="9" spans="2:15">
      <c r="B9" s="25" t="s">
        <v>2</v>
      </c>
      <c r="C9" s="13">
        <v>0</v>
      </c>
      <c r="D9" s="26" t="s">
        <v>43</v>
      </c>
      <c r="F9" s="25" t="s">
        <v>2</v>
      </c>
      <c r="G9" s="85">
        <v>-1.123683</v>
      </c>
      <c r="H9" s="13">
        <f>C9</f>
        <v>0</v>
      </c>
      <c r="I9" s="26">
        <f t="shared" si="2"/>
        <v>0</v>
      </c>
      <c r="J9" s="13"/>
      <c r="K9" s="25"/>
      <c r="L9" s="13">
        <v>20</v>
      </c>
      <c r="M9" s="16">
        <v>1.9211978262735244E-2</v>
      </c>
      <c r="N9" s="16">
        <v>9.7202100234548852E-2</v>
      </c>
      <c r="O9" s="31">
        <v>0.37177947264897815</v>
      </c>
    </row>
    <row r="10" spans="2:15">
      <c r="B10" s="25" t="s">
        <v>3</v>
      </c>
      <c r="C10" s="13">
        <v>2</v>
      </c>
      <c r="D10" s="26" t="s">
        <v>46</v>
      </c>
      <c r="F10" s="25" t="s">
        <v>3</v>
      </c>
      <c r="G10" s="85">
        <v>1.704116</v>
      </c>
      <c r="H10" s="13">
        <f t="shared" ref="H10:H14" si="3">C10</f>
        <v>2</v>
      </c>
      <c r="I10" s="26">
        <f t="shared" si="2"/>
        <v>3.4082319999999999</v>
      </c>
      <c r="K10" s="25"/>
      <c r="L10" s="13">
        <v>30</v>
      </c>
      <c r="M10" s="16">
        <v>3.2748151085894413E-2</v>
      </c>
      <c r="N10" s="16">
        <v>0.15689742251994832</v>
      </c>
      <c r="O10" s="31">
        <v>0.50565465890327821</v>
      </c>
    </row>
    <row r="11" spans="2:15">
      <c r="B11" s="25" t="s">
        <v>4</v>
      </c>
      <c r="C11" s="17">
        <v>3</v>
      </c>
      <c r="D11" s="26" t="s">
        <v>44</v>
      </c>
      <c r="F11" s="25" t="s">
        <v>4</v>
      </c>
      <c r="G11" s="85">
        <v>0.690388</v>
      </c>
      <c r="H11" s="13">
        <f t="shared" si="3"/>
        <v>3</v>
      </c>
      <c r="I11" s="26">
        <f t="shared" si="2"/>
        <v>2.071164</v>
      </c>
      <c r="K11" s="25"/>
      <c r="L11" s="13">
        <v>40</v>
      </c>
      <c r="M11" s="16">
        <v>5.5283917348894533E-2</v>
      </c>
      <c r="N11" s="16">
        <v>0.24337092870355692</v>
      </c>
      <c r="O11" s="31">
        <v>0.63872385530848919</v>
      </c>
    </row>
    <row r="12" spans="2:15">
      <c r="B12" s="25" t="s">
        <v>5</v>
      </c>
      <c r="C12" s="17">
        <v>115</v>
      </c>
      <c r="D12" s="26" t="s">
        <v>45</v>
      </c>
      <c r="F12" s="25" t="s">
        <v>5</v>
      </c>
      <c r="G12" s="85">
        <v>5.4720999999999999E-2</v>
      </c>
      <c r="H12" s="13">
        <f t="shared" si="3"/>
        <v>115</v>
      </c>
      <c r="I12" s="26">
        <f t="shared" si="2"/>
        <v>6.2929149999999998</v>
      </c>
      <c r="K12" s="25"/>
      <c r="L12" s="13">
        <v>50</v>
      </c>
      <c r="M12" s="16">
        <v>9.1855034261389842E-2</v>
      </c>
      <c r="N12" s="16">
        <v>0.35730594470735688</v>
      </c>
      <c r="O12" s="31">
        <v>0.75343917984685005</v>
      </c>
    </row>
    <row r="13" spans="2:15">
      <c r="B13" s="25" t="s">
        <v>6</v>
      </c>
      <c r="C13" s="17">
        <v>0</v>
      </c>
      <c r="D13" s="26" t="s">
        <v>43</v>
      </c>
      <c r="F13" s="25" t="s">
        <v>6</v>
      </c>
      <c r="G13" s="85">
        <v>-0.66747599999999996</v>
      </c>
      <c r="H13" s="13">
        <f t="shared" si="3"/>
        <v>0</v>
      </c>
      <c r="I13" s="26">
        <f t="shared" si="2"/>
        <v>0</v>
      </c>
      <c r="K13" s="25"/>
      <c r="L13" s="17">
        <v>60</v>
      </c>
      <c r="M13" s="16">
        <v>0.14880780185329445</v>
      </c>
      <c r="N13" s="16">
        <v>0.49003471980814517</v>
      </c>
      <c r="O13" s="31">
        <v>0.84080763681480997</v>
      </c>
    </row>
    <row r="14" spans="2:15">
      <c r="B14" s="25" t="s">
        <v>51</v>
      </c>
      <c r="C14" s="17">
        <v>0</v>
      </c>
      <c r="D14" s="26" t="s">
        <v>43</v>
      </c>
      <c r="F14" s="25" t="s">
        <v>51</v>
      </c>
      <c r="G14" s="85">
        <v>-0.93462699999999999</v>
      </c>
      <c r="H14" s="17">
        <f t="shared" si="3"/>
        <v>0</v>
      </c>
      <c r="I14" s="26">
        <f t="shared" si="2"/>
        <v>0</v>
      </c>
      <c r="K14" s="25"/>
      <c r="L14" s="17">
        <v>70</v>
      </c>
      <c r="M14" s="16">
        <v>0.23204988615951971</v>
      </c>
      <c r="N14" s="16">
        <v>0.62418354614080174</v>
      </c>
      <c r="O14" s="31">
        <v>0.90127387706117923</v>
      </c>
    </row>
    <row r="15" spans="2:15">
      <c r="B15" s="25"/>
      <c r="C15" s="13"/>
      <c r="D15" s="26"/>
      <c r="F15" s="25"/>
      <c r="G15" s="82"/>
      <c r="H15" s="13"/>
      <c r="I15" s="31"/>
      <c r="K15" s="25"/>
      <c r="L15" s="17">
        <v>80</v>
      </c>
      <c r="M15" s="16">
        <v>0.34308815626072903</v>
      </c>
      <c r="N15" s="16">
        <v>0.74164835620793657</v>
      </c>
      <c r="O15" s="31">
        <v>0.94040111295494699</v>
      </c>
    </row>
    <row r="16" spans="2:15">
      <c r="B16" s="25"/>
      <c r="C16" s="13"/>
      <c r="D16" s="26"/>
      <c r="F16" s="25"/>
      <c r="G16" s="82"/>
      <c r="H16" s="13"/>
      <c r="I16" s="26"/>
      <c r="K16" s="25"/>
      <c r="L16" s="17">
        <v>90</v>
      </c>
      <c r="M16" s="16">
        <v>0.47443421506369576</v>
      </c>
      <c r="N16" s="16">
        <v>0.83226472824790254</v>
      </c>
      <c r="O16" s="31">
        <v>0.96462996571355286</v>
      </c>
    </row>
    <row r="17" spans="2:15">
      <c r="B17" s="25"/>
      <c r="C17" s="13"/>
      <c r="D17" s="26"/>
      <c r="F17" s="25"/>
      <c r="G17" s="82"/>
      <c r="H17" s="13" t="s">
        <v>40</v>
      </c>
      <c r="I17" s="26">
        <f>SUM(I6:I14)</f>
        <v>2.9697885999999989</v>
      </c>
      <c r="K17" s="25"/>
      <c r="L17" s="17">
        <v>100</v>
      </c>
      <c r="M17" s="16">
        <v>0.60941588894604326</v>
      </c>
      <c r="N17" s="16">
        <v>0.89557282472268296</v>
      </c>
      <c r="O17" s="31">
        <v>0.97922659686145475</v>
      </c>
    </row>
    <row r="18" spans="2:15">
      <c r="B18" s="25"/>
      <c r="C18" s="13"/>
      <c r="D18" s="26"/>
      <c r="F18" s="25"/>
      <c r="G18" s="82"/>
      <c r="H18" s="13" t="s">
        <v>41</v>
      </c>
      <c r="I18" s="26">
        <f>EXP(I17)</f>
        <v>19.487799439744357</v>
      </c>
      <c r="K18" s="25"/>
      <c r="L18" s="17">
        <v>110</v>
      </c>
      <c r="M18" s="16">
        <v>0.72949611857017083</v>
      </c>
      <c r="N18" s="16">
        <v>0.93680107095679277</v>
      </c>
      <c r="O18" s="31">
        <v>0.9878751540993761</v>
      </c>
    </row>
    <row r="19" spans="2:15">
      <c r="B19" s="25"/>
      <c r="C19" s="13"/>
      <c r="D19" s="26"/>
      <c r="F19" s="25"/>
      <c r="G19" s="82"/>
      <c r="H19" s="13" t="s">
        <v>42</v>
      </c>
      <c r="I19" s="32">
        <f>I18/(1+I18)</f>
        <v>0.95119046323442158</v>
      </c>
      <c r="K19" s="25"/>
      <c r="L19" s="17">
        <v>120</v>
      </c>
      <c r="M19" s="16">
        <v>0.82335968497972278</v>
      </c>
      <c r="N19" s="16">
        <v>0.96243499401317656</v>
      </c>
      <c r="O19" s="31">
        <v>0.99294899823236682</v>
      </c>
    </row>
    <row r="20" spans="2:15" ht="16.5" thickBot="1">
      <c r="B20" s="33"/>
      <c r="C20" s="34"/>
      <c r="D20" s="35"/>
      <c r="F20" s="33"/>
      <c r="G20" s="86"/>
      <c r="H20" s="34"/>
      <c r="I20" s="35"/>
      <c r="K20" s="25"/>
      <c r="L20" s="17">
        <v>130</v>
      </c>
      <c r="M20" s="16">
        <v>0.88958289135261515</v>
      </c>
      <c r="N20" s="16">
        <v>0.97791671671889546</v>
      </c>
      <c r="O20" s="31">
        <v>0.99590840165486871</v>
      </c>
    </row>
    <row r="21" spans="2:15">
      <c r="K21" s="25"/>
      <c r="L21" s="17">
        <v>140</v>
      </c>
      <c r="M21" s="16">
        <v>0.93299906348810524</v>
      </c>
      <c r="N21" s="16">
        <v>0.98710343201515105</v>
      </c>
      <c r="O21" s="31">
        <v>0.99762866868999378</v>
      </c>
    </row>
    <row r="22" spans="2:15">
      <c r="K22" s="25"/>
      <c r="L22" s="17">
        <v>150</v>
      </c>
      <c r="M22" s="16">
        <v>0.96010944101342122</v>
      </c>
      <c r="N22" s="16">
        <v>0.99249776362606879</v>
      </c>
      <c r="O22" s="31">
        <v>0.9986266659438191</v>
      </c>
    </row>
    <row r="23" spans="2:15">
      <c r="K23" s="25"/>
      <c r="L23" s="13">
        <v>160</v>
      </c>
      <c r="M23" s="16">
        <v>0.97652622120592225</v>
      </c>
      <c r="N23" s="16">
        <v>0.99564572597376466</v>
      </c>
      <c r="O23" s="31">
        <v>0.999204981310582</v>
      </c>
    </row>
    <row r="24" spans="2:15">
      <c r="K24" s="25"/>
      <c r="L24" s="17">
        <v>170</v>
      </c>
      <c r="M24" s="16">
        <v>0.98628327338575494</v>
      </c>
      <c r="N24" s="16">
        <v>0.99747615220212005</v>
      </c>
      <c r="O24" s="31">
        <v>0.99953987843306735</v>
      </c>
    </row>
    <row r="25" spans="2:15">
      <c r="K25" s="25"/>
      <c r="L25" s="17">
        <v>180</v>
      </c>
      <c r="M25" s="16">
        <v>0.99201788403065483</v>
      </c>
      <c r="N25" s="16">
        <v>0.9985382434149257</v>
      </c>
      <c r="O25" s="31">
        <v>0.99973373963066048</v>
      </c>
    </row>
    <row r="26" spans="2:15">
      <c r="K26" s="25"/>
      <c r="L26" s="13">
        <v>190</v>
      </c>
      <c r="M26" s="16">
        <v>0.99536626529244787</v>
      </c>
      <c r="N26" s="16">
        <v>0.99915376223862007</v>
      </c>
      <c r="O26" s="31">
        <v>0.99984593464727445</v>
      </c>
    </row>
    <row r="27" spans="2:15">
      <c r="K27" s="25"/>
      <c r="L27" s="17">
        <v>200</v>
      </c>
      <c r="M27" s="16">
        <v>0.99731385275088136</v>
      </c>
      <c r="N27" s="16">
        <v>0.99951022452955107</v>
      </c>
      <c r="O27" s="31">
        <v>0.99991085789231637</v>
      </c>
    </row>
    <row r="28" spans="2:15">
      <c r="K28" s="25"/>
      <c r="L28" s="17">
        <v>210</v>
      </c>
      <c r="M28" s="16">
        <v>0.99844413664462983</v>
      </c>
      <c r="N28" s="16">
        <v>0.99971657614615861</v>
      </c>
      <c r="O28" s="31">
        <v>0.99994842384875449</v>
      </c>
    </row>
    <row r="29" spans="2:15">
      <c r="K29" s="25"/>
      <c r="L29" s="17">
        <v>220</v>
      </c>
      <c r="M29" s="16">
        <v>0.99909924635306591</v>
      </c>
      <c r="N29" s="16">
        <v>0.9998360022108852</v>
      </c>
      <c r="O29" s="31">
        <v>0.99997015936316147</v>
      </c>
    </row>
    <row r="30" spans="2:15">
      <c r="K30" s="25"/>
      <c r="L30" s="17"/>
      <c r="M30" s="16"/>
      <c r="N30" s="16"/>
      <c r="O30" s="31"/>
    </row>
    <row r="31" spans="2:15" ht="16.5" thickBot="1">
      <c r="K31" s="33"/>
      <c r="L31" s="34"/>
      <c r="M31" s="38"/>
      <c r="N31" s="38"/>
      <c r="O31" s="37"/>
    </row>
    <row r="35" spans="1:11" ht="16.5" customHeight="1"/>
    <row r="36" spans="1:11" ht="16.5" customHeight="1"/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>
      <c r="A41" s="48" t="s">
        <v>9</v>
      </c>
      <c r="B41" s="48" t="s">
        <v>10</v>
      </c>
      <c r="C41" s="72" t="s">
        <v>11</v>
      </c>
      <c r="D41" s="73"/>
      <c r="E41" s="73"/>
      <c r="F41" s="73"/>
      <c r="G41" s="73"/>
      <c r="H41" s="73"/>
      <c r="I41" s="73"/>
      <c r="J41" s="73"/>
      <c r="K41" s="74"/>
    </row>
    <row r="42" spans="1:11" ht="15.75" customHeight="1">
      <c r="A42" s="2" t="s">
        <v>17</v>
      </c>
      <c r="B42" s="2">
        <v>0.11371299999999999</v>
      </c>
      <c r="C42" s="63" t="s">
        <v>73</v>
      </c>
      <c r="D42" s="70"/>
      <c r="E42" s="70"/>
      <c r="F42" s="70"/>
      <c r="G42" s="70"/>
      <c r="H42" s="70"/>
      <c r="I42" s="70"/>
      <c r="J42" s="70"/>
      <c r="K42" s="71"/>
    </row>
    <row r="43" spans="1:11" ht="15.75" customHeight="1">
      <c r="A43" s="2" t="s">
        <v>1</v>
      </c>
      <c r="B43" s="2">
        <v>3.3712399999999998</v>
      </c>
      <c r="C43" s="63" t="s">
        <v>20</v>
      </c>
      <c r="D43" s="70"/>
      <c r="E43" s="70"/>
      <c r="F43" s="70"/>
      <c r="G43" s="70"/>
      <c r="H43" s="70"/>
      <c r="I43" s="70"/>
      <c r="J43" s="70"/>
      <c r="K43" s="71"/>
    </row>
    <row r="44" spans="1:11" ht="15.75" customHeight="1">
      <c r="A44" s="2" t="s">
        <v>2</v>
      </c>
      <c r="B44" s="2">
        <v>-1.0152399999999999</v>
      </c>
      <c r="C44" s="75" t="s">
        <v>21</v>
      </c>
      <c r="D44" s="76"/>
      <c r="E44" s="76"/>
      <c r="F44" s="76"/>
      <c r="G44" s="76"/>
      <c r="H44" s="76"/>
      <c r="I44" s="76"/>
      <c r="J44" s="76"/>
      <c r="K44" s="77"/>
    </row>
    <row r="45" spans="1:11" ht="15.75" customHeight="1">
      <c r="A45" s="2" t="s">
        <v>3</v>
      </c>
      <c r="B45" s="2">
        <v>1.6696899999999999</v>
      </c>
      <c r="C45" s="75" t="s">
        <v>12</v>
      </c>
      <c r="D45" s="76"/>
      <c r="E45" s="76"/>
      <c r="F45" s="76"/>
      <c r="G45" s="76"/>
      <c r="H45" s="76"/>
      <c r="I45" s="76"/>
      <c r="J45" s="76"/>
      <c r="K45" s="77"/>
    </row>
    <row r="46" spans="1:11" ht="15.75" customHeight="1">
      <c r="A46" s="2" t="s">
        <v>4</v>
      </c>
      <c r="B46" s="2">
        <v>0.69335000000000002</v>
      </c>
      <c r="C46" s="75" t="s">
        <v>13</v>
      </c>
      <c r="D46" s="76"/>
      <c r="E46" s="76"/>
      <c r="F46" s="76"/>
      <c r="G46" s="76"/>
      <c r="H46" s="76"/>
      <c r="I46" s="76"/>
      <c r="J46" s="76"/>
      <c r="K46" s="77"/>
    </row>
    <row r="47" spans="1:11" ht="15.75" customHeight="1">
      <c r="A47" s="2" t="s">
        <v>5</v>
      </c>
      <c r="B47" s="2">
        <v>5.7630000000000001E-2</v>
      </c>
      <c r="C47" s="75" t="s">
        <v>27</v>
      </c>
      <c r="D47" s="76"/>
      <c r="E47" s="76"/>
      <c r="F47" s="76"/>
      <c r="G47" s="76"/>
      <c r="H47" s="76"/>
      <c r="I47" s="76"/>
      <c r="J47" s="76"/>
      <c r="K47" s="77"/>
    </row>
    <row r="48" spans="1:11" ht="15.75" customHeight="1">
      <c r="A48" s="2" t="s">
        <v>6</v>
      </c>
      <c r="B48" s="2">
        <v>-0.60496000000000005</v>
      </c>
      <c r="C48" s="63" t="s">
        <v>14</v>
      </c>
      <c r="D48" s="70"/>
      <c r="E48" s="70"/>
      <c r="F48" s="70"/>
      <c r="G48" s="70"/>
      <c r="H48" s="70"/>
      <c r="I48" s="70"/>
      <c r="J48" s="70"/>
      <c r="K48" s="71"/>
    </row>
    <row r="49" spans="1:11" ht="15.75" customHeight="1">
      <c r="A49" s="2" t="s">
        <v>51</v>
      </c>
      <c r="B49" s="2">
        <v>-0.93462699999999999</v>
      </c>
      <c r="C49" s="63" t="s">
        <v>74</v>
      </c>
      <c r="D49" s="70"/>
      <c r="E49" s="70"/>
      <c r="F49" s="70"/>
      <c r="G49" s="70"/>
      <c r="H49" s="70"/>
      <c r="I49" s="70"/>
      <c r="J49" s="70"/>
      <c r="K49" s="71"/>
    </row>
    <row r="50" spans="1:11" ht="15.75" customHeight="1"/>
  </sheetData>
  <mergeCells count="11">
    <mergeCell ref="L3:M4"/>
    <mergeCell ref="M5:O5"/>
    <mergeCell ref="C48:K48"/>
    <mergeCell ref="C49:K49"/>
    <mergeCell ref="C41:K41"/>
    <mergeCell ref="C42:K42"/>
    <mergeCell ref="C43:K43"/>
    <mergeCell ref="C44:K44"/>
    <mergeCell ref="C45:K45"/>
    <mergeCell ref="C46:K46"/>
    <mergeCell ref="C47:K47"/>
  </mergeCells>
  <conditionalFormatting sqref="G8:G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3" priority="21" percent="1" bottom="1" rank="10"/>
    <cfRule type="top10" dxfId="22" priority="22" percent="1" rank="10"/>
  </conditionalFormatting>
  <conditionalFormatting sqref="B42:B47">
    <cfRule type="top10" dxfId="21" priority="9" percent="1" bottom="1" rank="10"/>
    <cfRule type="top10" dxfId="20" priority="10" percent="1" rank="10"/>
  </conditionalFormatting>
  <conditionalFormatting sqref="B42">
    <cfRule type="top10" dxfId="19" priority="8" percent="1" rank="10"/>
  </conditionalFormatting>
  <conditionalFormatting sqref="M8:O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O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top10" dxfId="18" priority="5" percent="1" rank="10"/>
  </conditionalFormatting>
  <conditionalFormatting sqref="G7">
    <cfRule type="top10" dxfId="17" priority="3" percent="1" bottom="1" rank="10"/>
    <cfRule type="top10" dxfId="16" priority="4" percent="1" rank="10"/>
  </conditionalFormatting>
  <conditionalFormatting sqref="G7">
    <cfRule type="top10" dxfId="15" priority="2" percent="1" rank="10"/>
  </conditionalFormatting>
  <conditionalFormatting sqref="G7:G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zoomScale="85" zoomScaleNormal="85" workbookViewId="0">
      <selection activeCell="I26" sqref="I26"/>
    </sheetView>
  </sheetViews>
  <sheetFormatPr defaultColWidth="8.875" defaultRowHeight="15.75"/>
  <cols>
    <col min="1" max="1" width="15.375" customWidth="1"/>
    <col min="2" max="2" width="20.125" customWidth="1"/>
    <col min="3" max="3" width="5.5" customWidth="1"/>
    <col min="4" max="4" width="21" customWidth="1"/>
    <col min="6" max="6" width="15.875" customWidth="1"/>
    <col min="7" max="7" width="9.625" style="87" customWidth="1"/>
    <col min="8" max="8" width="9.5" customWidth="1"/>
    <col min="9" max="9" width="11.875" customWidth="1"/>
    <col min="11" max="11" width="19.125" customWidth="1"/>
    <col min="12" max="12" width="12" customWidth="1"/>
    <col min="13" max="15" width="5.625" customWidth="1"/>
  </cols>
  <sheetData>
    <row r="1" spans="2:15">
      <c r="B1" t="s">
        <v>35</v>
      </c>
    </row>
    <row r="2" spans="2:15" ht="16.5" thickBot="1"/>
    <row r="3" spans="2:15" ht="16.5" thickTop="1">
      <c r="B3" s="9" t="s">
        <v>36</v>
      </c>
      <c r="C3" s="10"/>
      <c r="D3" s="11"/>
      <c r="F3" s="22" t="s">
        <v>37</v>
      </c>
      <c r="G3" s="88"/>
      <c r="H3" s="23"/>
      <c r="I3" s="24"/>
      <c r="K3" s="39" t="s">
        <v>76</v>
      </c>
      <c r="L3" s="66" t="s">
        <v>54</v>
      </c>
      <c r="M3" s="66"/>
      <c r="N3" s="51"/>
      <c r="O3" s="24"/>
    </row>
    <row r="4" spans="2:15">
      <c r="B4" s="12"/>
      <c r="C4" s="13"/>
      <c r="D4" s="14"/>
      <c r="F4" s="25"/>
      <c r="G4" s="89"/>
      <c r="H4" s="13"/>
      <c r="I4" s="26"/>
      <c r="K4" s="25"/>
      <c r="L4" s="67"/>
      <c r="M4" s="67"/>
      <c r="N4" s="52"/>
      <c r="O4" s="26"/>
    </row>
    <row r="5" spans="2:15">
      <c r="B5" s="12" t="s">
        <v>9</v>
      </c>
      <c r="C5" s="13" t="s">
        <v>38</v>
      </c>
      <c r="D5" s="14"/>
      <c r="F5" s="27" t="s">
        <v>9</v>
      </c>
      <c r="G5" s="90" t="s">
        <v>10</v>
      </c>
      <c r="H5" s="49" t="s">
        <v>38</v>
      </c>
      <c r="I5" s="50" t="s">
        <v>39</v>
      </c>
      <c r="K5" s="25"/>
      <c r="L5" s="13"/>
      <c r="M5" s="68" t="s">
        <v>3</v>
      </c>
      <c r="N5" s="68"/>
      <c r="O5" s="69"/>
    </row>
    <row r="6" spans="2:15">
      <c r="B6" s="12"/>
      <c r="C6" s="13"/>
      <c r="D6" s="14"/>
      <c r="F6" s="29" t="s">
        <v>47</v>
      </c>
      <c r="G6" s="91">
        <v>-7.6649999999999999E-3</v>
      </c>
      <c r="H6" s="21">
        <v>1</v>
      </c>
      <c r="I6" s="30">
        <f t="shared" ref="I6:I14" si="0">H6*G6</f>
        <v>-7.6649999999999999E-3</v>
      </c>
      <c r="K6" s="25"/>
      <c r="L6" s="13"/>
      <c r="M6" s="49"/>
      <c r="N6" s="49"/>
      <c r="O6" s="50"/>
    </row>
    <row r="7" spans="2:15">
      <c r="B7" s="12" t="s">
        <v>17</v>
      </c>
      <c r="C7" s="13">
        <v>5</v>
      </c>
      <c r="D7" s="14" t="s">
        <v>75</v>
      </c>
      <c r="F7" s="12" t="s">
        <v>17</v>
      </c>
      <c r="G7" s="92">
        <v>0.197073</v>
      </c>
      <c r="H7" s="13">
        <f t="shared" ref="H7:H8" si="1">C7</f>
        <v>5</v>
      </c>
      <c r="I7" s="26">
        <f t="shared" si="0"/>
        <v>0.98536500000000005</v>
      </c>
      <c r="K7" s="25"/>
      <c r="L7" s="16">
        <f>I19</f>
        <v>0.58310502880201831</v>
      </c>
      <c r="M7" s="13">
        <v>1</v>
      </c>
      <c r="N7" s="13">
        <v>2</v>
      </c>
      <c r="O7" s="26">
        <v>3</v>
      </c>
    </row>
    <row r="8" spans="2:15">
      <c r="B8" s="12" t="s">
        <v>1</v>
      </c>
      <c r="C8" s="13">
        <v>1</v>
      </c>
      <c r="D8" s="14" t="s">
        <v>43</v>
      </c>
      <c r="F8" s="25" t="s">
        <v>1</v>
      </c>
      <c r="G8" s="92">
        <v>3.9539970000000002</v>
      </c>
      <c r="H8" s="13">
        <f t="shared" si="1"/>
        <v>1</v>
      </c>
      <c r="I8" s="26">
        <f t="shared" si="0"/>
        <v>3.9539970000000002</v>
      </c>
      <c r="K8" s="36" t="s">
        <v>5</v>
      </c>
      <c r="L8" s="13">
        <v>10</v>
      </c>
      <c r="M8" s="16">
        <f t="dataTable" ref="M8:O29" dt2D="1" dtr="1" r1="C10" r2="C12"/>
        <v>0.99999444025636597</v>
      </c>
      <c r="N8" s="16">
        <v>0.98876616876074619</v>
      </c>
      <c r="O8" s="31">
        <v>4.1292822153134102E-2</v>
      </c>
    </row>
    <row r="9" spans="2:15">
      <c r="B9" s="12" t="s">
        <v>2</v>
      </c>
      <c r="C9" s="13">
        <v>0</v>
      </c>
      <c r="D9" s="14" t="s">
        <v>43</v>
      </c>
      <c r="F9" s="25" t="s">
        <v>2</v>
      </c>
      <c r="G9" s="92">
        <v>-1.265442</v>
      </c>
      <c r="H9" s="13">
        <f>C9</f>
        <v>0</v>
      </c>
      <c r="I9" s="26">
        <f t="shared" si="0"/>
        <v>0</v>
      </c>
      <c r="J9" s="13"/>
      <c r="K9" s="25"/>
      <c r="L9" s="13">
        <v>20</v>
      </c>
      <c r="M9" s="16">
        <v>0.99998948527092568</v>
      </c>
      <c r="N9" s="16">
        <v>0.97896479048888496</v>
      </c>
      <c r="O9" s="31">
        <v>2.2267084141514057E-2</v>
      </c>
    </row>
    <row r="10" spans="2:15">
      <c r="B10" s="12" t="s">
        <v>3</v>
      </c>
      <c r="C10" s="13">
        <v>2</v>
      </c>
      <c r="D10" s="14" t="s">
        <v>46</v>
      </c>
      <c r="F10" s="25" t="s">
        <v>3</v>
      </c>
      <c r="G10" s="92">
        <v>-7.6224249999999998</v>
      </c>
      <c r="H10" s="13">
        <f t="shared" ref="H10:H15" si="2">C10</f>
        <v>2</v>
      </c>
      <c r="I10" s="26">
        <f t="shared" si="0"/>
        <v>-15.24485</v>
      </c>
      <c r="K10" s="25"/>
      <c r="L10" s="13">
        <v>30</v>
      </c>
      <c r="M10" s="16">
        <v>0.99998011436379963</v>
      </c>
      <c r="N10" s="16">
        <v>0.96094956837673329</v>
      </c>
      <c r="O10" s="31">
        <v>1.1898689094145249E-2</v>
      </c>
    </row>
    <row r="11" spans="2:15">
      <c r="B11" s="12" t="s">
        <v>4</v>
      </c>
      <c r="C11" s="17">
        <v>3</v>
      </c>
      <c r="D11" s="14" t="s">
        <v>44</v>
      </c>
      <c r="F11" s="25" t="s">
        <v>4</v>
      </c>
      <c r="G11" s="92">
        <v>0.83213700000000002</v>
      </c>
      <c r="H11" s="13">
        <f t="shared" si="2"/>
        <v>3</v>
      </c>
      <c r="I11" s="26">
        <f t="shared" si="0"/>
        <v>2.4964110000000002</v>
      </c>
      <c r="K11" s="25"/>
      <c r="L11" s="13">
        <v>40</v>
      </c>
      <c r="M11" s="16">
        <v>0.99996239225739603</v>
      </c>
      <c r="N11" s="16">
        <v>0.9286303467052992</v>
      </c>
      <c r="O11" s="31">
        <v>6.3269684930896417E-3</v>
      </c>
    </row>
    <row r="12" spans="2:15">
      <c r="B12" s="12" t="s">
        <v>5</v>
      </c>
      <c r="C12" s="17">
        <v>75</v>
      </c>
      <c r="D12" s="14" t="s">
        <v>45</v>
      </c>
      <c r="F12" s="25" t="s">
        <v>5</v>
      </c>
      <c r="G12" s="92">
        <v>-6.3723000000000002E-2</v>
      </c>
      <c r="H12" s="13">
        <f t="shared" si="2"/>
        <v>75</v>
      </c>
      <c r="I12" s="26">
        <f t="shared" si="0"/>
        <v>-4.7792250000000003</v>
      </c>
      <c r="K12" s="25"/>
      <c r="L12" s="13">
        <v>50</v>
      </c>
      <c r="M12" s="16">
        <v>0.99992887730865887</v>
      </c>
      <c r="N12" s="16">
        <v>0.87309526647049363</v>
      </c>
      <c r="O12" s="31">
        <v>3.355420896430413E-3</v>
      </c>
    </row>
    <row r="13" spans="2:15">
      <c r="B13" s="12" t="s">
        <v>6</v>
      </c>
      <c r="C13" s="17">
        <v>0</v>
      </c>
      <c r="D13" s="14" t="s">
        <v>43</v>
      </c>
      <c r="F13" s="25" t="s">
        <v>6</v>
      </c>
      <c r="G13" s="92">
        <v>-0.87082999999999999</v>
      </c>
      <c r="H13" s="13">
        <f t="shared" si="2"/>
        <v>0</v>
      </c>
      <c r="I13" s="26">
        <f t="shared" si="0"/>
        <v>0</v>
      </c>
      <c r="K13" s="25"/>
      <c r="L13" s="17">
        <v>60</v>
      </c>
      <c r="M13" s="16">
        <v>0.99986549880984643</v>
      </c>
      <c r="N13" s="16">
        <v>0.78438033864638013</v>
      </c>
      <c r="O13" s="31">
        <v>1.777005585966147E-3</v>
      </c>
    </row>
    <row r="14" spans="2:15">
      <c r="B14" s="12" t="s">
        <v>51</v>
      </c>
      <c r="C14" s="17">
        <v>0</v>
      </c>
      <c r="D14" s="14" t="s">
        <v>43</v>
      </c>
      <c r="F14" s="12" t="s">
        <v>51</v>
      </c>
      <c r="G14" s="92">
        <v>-1.075024</v>
      </c>
      <c r="H14" s="17">
        <f t="shared" si="2"/>
        <v>0</v>
      </c>
      <c r="I14" s="26">
        <f t="shared" si="0"/>
        <v>0</v>
      </c>
      <c r="K14" s="25"/>
      <c r="L14" s="17">
        <v>70</v>
      </c>
      <c r="M14" s="16">
        <v>0.99974565714421237</v>
      </c>
      <c r="N14" s="16">
        <v>0.65794459527300453</v>
      </c>
      <c r="O14" s="31">
        <v>9.4038816109202493E-4</v>
      </c>
    </row>
    <row r="15" spans="2:15">
      <c r="B15" s="12" t="s">
        <v>77</v>
      </c>
      <c r="C15" s="17">
        <v>150</v>
      </c>
      <c r="D15" s="14" t="s">
        <v>78</v>
      </c>
      <c r="F15" s="12" t="s">
        <v>77</v>
      </c>
      <c r="G15" s="93">
        <v>8.6209999999999995E-2</v>
      </c>
      <c r="H15" s="17">
        <f t="shared" si="2"/>
        <v>150</v>
      </c>
      <c r="I15" s="26">
        <f>H15*G15</f>
        <v>12.9315</v>
      </c>
      <c r="K15" s="25"/>
      <c r="L15" s="17">
        <v>80</v>
      </c>
      <c r="M15" s="16">
        <v>0.99951908692851144</v>
      </c>
      <c r="N15" s="16">
        <v>0.50422939912271303</v>
      </c>
      <c r="O15" s="31">
        <v>4.9745543701886787E-4</v>
      </c>
    </row>
    <row r="16" spans="2:15">
      <c r="B16" s="12"/>
      <c r="C16" s="13"/>
      <c r="D16" s="14"/>
      <c r="F16" s="25"/>
      <c r="G16" s="89"/>
      <c r="H16" s="13"/>
      <c r="I16" s="26"/>
      <c r="K16" s="25"/>
      <c r="L16" s="17">
        <v>90</v>
      </c>
      <c r="M16" s="16">
        <v>0.99909087007611441</v>
      </c>
      <c r="N16" s="16">
        <v>0.34971049522338576</v>
      </c>
      <c r="O16" s="31">
        <v>2.6309374922699885E-4</v>
      </c>
    </row>
    <row r="17" spans="2:15">
      <c r="B17" s="12"/>
      <c r="C17" s="13"/>
      <c r="D17" s="14"/>
      <c r="F17" s="25"/>
      <c r="G17" s="89"/>
      <c r="H17" s="13" t="s">
        <v>40</v>
      </c>
      <c r="I17" s="26">
        <f>SUM(I6:I15)</f>
        <v>0.33553299999999986</v>
      </c>
      <c r="K17" s="25"/>
      <c r="L17" s="17">
        <v>100</v>
      </c>
      <c r="M17" s="16">
        <v>0.99828201375812275</v>
      </c>
      <c r="N17" s="16">
        <v>0.221397313420647</v>
      </c>
      <c r="O17" s="31">
        <v>1.3912939771217828E-4</v>
      </c>
    </row>
    <row r="18" spans="2:15">
      <c r="B18" s="12"/>
      <c r="C18" s="13"/>
      <c r="D18" s="14"/>
      <c r="F18" s="25"/>
      <c r="G18" s="89"/>
      <c r="H18" s="13" t="s">
        <v>41</v>
      </c>
      <c r="I18" s="26">
        <f>EXP(I17)</f>
        <v>1.3986856860528174</v>
      </c>
      <c r="K18" s="25"/>
      <c r="L18" s="17">
        <v>110</v>
      </c>
      <c r="M18" s="16">
        <v>0.9967558516784979</v>
      </c>
      <c r="N18" s="16">
        <v>0.13070132586011612</v>
      </c>
      <c r="O18" s="31">
        <v>7.3570195043056821E-5</v>
      </c>
    </row>
    <row r="19" spans="2:15">
      <c r="B19" s="12"/>
      <c r="C19" s="13"/>
      <c r="D19" s="14"/>
      <c r="F19" s="25"/>
      <c r="G19" s="89"/>
      <c r="H19" s="13" t="s">
        <v>42</v>
      </c>
      <c r="I19" s="32">
        <f>I18/(1+I18)</f>
        <v>0.58310502880201831</v>
      </c>
      <c r="K19" s="25"/>
      <c r="L19" s="17">
        <v>120</v>
      </c>
      <c r="M19" s="16">
        <v>0.99388224174894557</v>
      </c>
      <c r="N19" s="16">
        <v>7.3644950782895874E-2</v>
      </c>
      <c r="O19" s="31">
        <v>3.8901960789226776E-5</v>
      </c>
    </row>
    <row r="20" spans="2:15" ht="16.5" thickBot="1">
      <c r="B20" s="18"/>
      <c r="C20" s="19"/>
      <c r="D20" s="20"/>
      <c r="F20" s="33"/>
      <c r="G20" s="94"/>
      <c r="H20" s="34"/>
      <c r="I20" s="35"/>
      <c r="K20" s="25"/>
      <c r="L20" s="17">
        <v>130</v>
      </c>
      <c r="M20" s="16">
        <v>0.98849262445838859</v>
      </c>
      <c r="N20" s="16">
        <v>4.0340136367096456E-2</v>
      </c>
      <c r="O20" s="31">
        <v>2.0569985273995104E-5</v>
      </c>
    </row>
    <row r="21" spans="2:15" ht="16.5" thickTop="1">
      <c r="K21" s="25"/>
      <c r="L21" s="17">
        <v>140</v>
      </c>
      <c r="M21" s="16">
        <v>0.97845778194454658</v>
      </c>
      <c r="N21" s="16">
        <v>2.1743394567489669E-2</v>
      </c>
      <c r="O21" s="31">
        <v>1.0876589000789589E-5</v>
      </c>
    </row>
    <row r="22" spans="2:15">
      <c r="K22" s="25"/>
      <c r="L22" s="17">
        <v>150</v>
      </c>
      <c r="M22" s="16">
        <v>0.96002607196828349</v>
      </c>
      <c r="N22" s="16">
        <v>1.1615952102489099E-2</v>
      </c>
      <c r="O22" s="31">
        <v>5.7510808259000497E-6</v>
      </c>
    </row>
    <row r="23" spans="2:15">
      <c r="K23" s="25"/>
      <c r="L23" s="13">
        <v>160</v>
      </c>
      <c r="M23" s="16">
        <v>0.92700060061726952</v>
      </c>
      <c r="N23" s="16">
        <v>6.1757993927974405E-3</v>
      </c>
      <c r="O23" s="31">
        <v>3.0409212644908433E-6</v>
      </c>
    </row>
    <row r="24" spans="2:15">
      <c r="K24" s="25"/>
      <c r="L24" s="17">
        <v>170</v>
      </c>
      <c r="M24" s="16">
        <v>0.87037438097483399</v>
      </c>
      <c r="N24" s="16">
        <v>3.2750164367880441E-3</v>
      </c>
      <c r="O24" s="31">
        <v>1.607904775936347E-6</v>
      </c>
    </row>
    <row r="25" spans="2:15">
      <c r="K25" s="25"/>
      <c r="L25" s="17">
        <v>180</v>
      </c>
      <c r="M25" s="16">
        <v>0.78023613807834746</v>
      </c>
      <c r="N25" s="16">
        <v>1.7343581716447198E-3</v>
      </c>
      <c r="O25" s="31">
        <v>8.5018841256113702E-7</v>
      </c>
    </row>
    <row r="26" spans="2:15">
      <c r="K26" s="25"/>
      <c r="L26" s="13">
        <v>190</v>
      </c>
      <c r="M26" s="16">
        <v>0.65244705930147417</v>
      </c>
      <c r="N26" s="16">
        <v>9.1780076526312563E-4</v>
      </c>
      <c r="O26" s="31">
        <v>4.4954159572959019E-7</v>
      </c>
    </row>
    <row r="27" spans="2:15">
      <c r="K27" s="25"/>
      <c r="L27" s="17">
        <v>200</v>
      </c>
      <c r="M27" s="16">
        <v>0.49814575850043613</v>
      </c>
      <c r="N27" s="16">
        <v>4.8550177235322017E-4</v>
      </c>
      <c r="O27" s="31">
        <v>2.3769743876843947E-7</v>
      </c>
    </row>
    <row r="28" spans="2:15">
      <c r="K28" s="25"/>
      <c r="L28" s="17">
        <v>210</v>
      </c>
      <c r="M28" s="16">
        <v>0.34419683546625407</v>
      </c>
      <c r="N28" s="16">
        <v>2.567702598954395E-4</v>
      </c>
      <c r="O28" s="31">
        <v>1.2568373492768313E-7</v>
      </c>
    </row>
    <row r="29" spans="2:15">
      <c r="K29" s="25"/>
      <c r="L29" s="17">
        <v>220</v>
      </c>
      <c r="M29" s="16">
        <v>0.21723088604369478</v>
      </c>
      <c r="N29" s="16">
        <v>1.3578500153071222E-4</v>
      </c>
      <c r="O29" s="31">
        <v>6.6455913338357196E-8</v>
      </c>
    </row>
    <row r="30" spans="2:15">
      <c r="K30" s="25"/>
      <c r="L30" s="17"/>
      <c r="M30" s="16"/>
      <c r="N30" s="16"/>
      <c r="O30" s="31"/>
    </row>
    <row r="31" spans="2:15" ht="16.5" thickBot="1">
      <c r="K31" s="33"/>
      <c r="L31" s="34"/>
      <c r="M31" s="38"/>
      <c r="N31" s="38"/>
      <c r="O31" s="37"/>
    </row>
    <row r="35" ht="16.5" customHeight="1"/>
    <row r="36" ht="16.5" customHeight="1"/>
    <row r="37" ht="15.75" customHeight="1"/>
    <row r="38" ht="15.75" customHeight="1"/>
    <row r="39" ht="15.75" customHeight="1"/>
    <row r="40" ht="15.75" customHeight="1"/>
  </sheetData>
  <mergeCells count="2">
    <mergeCell ref="L3:M4"/>
    <mergeCell ref="M5:O5"/>
  </mergeCells>
  <conditionalFormatting sqref="G8:G13 G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4" priority="13" percent="1" bottom="1" rank="10"/>
    <cfRule type="top10" dxfId="13" priority="14" percent="1" rank="10"/>
  </conditionalFormatting>
  <conditionalFormatting sqref="M8:O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O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top10" dxfId="12" priority="6" percent="1" rank="10"/>
  </conditionalFormatting>
  <conditionalFormatting sqref="G7">
    <cfRule type="top10" dxfId="11" priority="4" percent="1" bottom="1" rank="10"/>
    <cfRule type="top10" dxfId="10" priority="5" percent="1" rank="10"/>
  </conditionalFormatting>
  <conditionalFormatting sqref="G7">
    <cfRule type="top10" dxfId="9" priority="3" percent="1" rank="10"/>
  </conditionalFormatting>
  <conditionalFormatting sqref="G7: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zoomScale="70" zoomScaleNormal="70" zoomScalePageLayoutView="85" workbookViewId="0">
      <selection activeCell="K16" sqref="K16"/>
    </sheetView>
  </sheetViews>
  <sheetFormatPr defaultColWidth="8.875" defaultRowHeight="15.75"/>
  <cols>
    <col min="2" max="2" width="20.875" bestFit="1" customWidth="1"/>
    <col min="3" max="3" width="10.125" bestFit="1" customWidth="1"/>
    <col min="4" max="4" width="21" bestFit="1" customWidth="1"/>
    <col min="6" max="6" width="15.625" bestFit="1" customWidth="1"/>
    <col min="7" max="7" width="9.875" style="87" bestFit="1" customWidth="1"/>
    <col min="8" max="8" width="10.5" bestFit="1" customWidth="1"/>
    <col min="9" max="9" width="10.875" bestFit="1" customWidth="1"/>
    <col min="10" max="10" width="10.875" customWidth="1"/>
    <col min="12" max="12" width="17.5" bestFit="1" customWidth="1"/>
  </cols>
  <sheetData>
    <row r="1" spans="2:16">
      <c r="B1" t="s">
        <v>48</v>
      </c>
    </row>
    <row r="2" spans="2:16" ht="16.5" thickBot="1"/>
    <row r="3" spans="2:16">
      <c r="B3" s="22" t="s">
        <v>36</v>
      </c>
      <c r="C3" s="23"/>
      <c r="D3" s="24"/>
      <c r="F3" s="22" t="s">
        <v>37</v>
      </c>
      <c r="G3" s="88"/>
      <c r="H3" s="23"/>
      <c r="I3" s="24"/>
      <c r="J3" s="13"/>
      <c r="L3" s="39" t="s">
        <v>76</v>
      </c>
      <c r="M3" s="66" t="s">
        <v>54</v>
      </c>
      <c r="N3" s="66"/>
      <c r="O3" s="40"/>
      <c r="P3" s="24"/>
    </row>
    <row r="4" spans="2:16">
      <c r="B4" s="25"/>
      <c r="C4" s="13"/>
      <c r="D4" s="26"/>
      <c r="F4" s="25"/>
      <c r="G4" s="89"/>
      <c r="H4" s="13"/>
      <c r="I4" s="26"/>
      <c r="J4" s="13"/>
      <c r="L4" s="25"/>
      <c r="M4" s="67"/>
      <c r="N4" s="67"/>
      <c r="O4" s="41"/>
      <c r="P4" s="26"/>
    </row>
    <row r="5" spans="2:16">
      <c r="B5" s="25" t="s">
        <v>9</v>
      </c>
      <c r="C5" s="13" t="s">
        <v>38</v>
      </c>
      <c r="D5" s="26"/>
      <c r="F5" s="27" t="s">
        <v>9</v>
      </c>
      <c r="G5" s="90" t="s">
        <v>10</v>
      </c>
      <c r="H5" s="56" t="s">
        <v>38</v>
      </c>
      <c r="I5" s="57" t="s">
        <v>39</v>
      </c>
      <c r="J5" s="56"/>
      <c r="L5" s="25"/>
      <c r="M5" s="13"/>
      <c r="N5" s="68" t="s">
        <v>3</v>
      </c>
      <c r="O5" s="68"/>
      <c r="P5" s="69"/>
    </row>
    <row r="6" spans="2:16">
      <c r="B6" s="25"/>
      <c r="C6" s="13"/>
      <c r="D6" s="26"/>
      <c r="F6" s="29" t="s">
        <v>47</v>
      </c>
      <c r="G6" s="91">
        <v>-6.730067</v>
      </c>
      <c r="H6" s="21">
        <v>1</v>
      </c>
      <c r="I6" s="30">
        <f>H6*G6</f>
        <v>-6.730067</v>
      </c>
      <c r="J6" s="21"/>
      <c r="L6" s="25"/>
      <c r="M6" s="13"/>
      <c r="N6" s="15"/>
      <c r="O6" s="15"/>
      <c r="P6" s="28"/>
    </row>
    <row r="7" spans="2:16">
      <c r="B7" s="25" t="s">
        <v>17</v>
      </c>
      <c r="C7" s="13">
        <v>7</v>
      </c>
      <c r="D7" s="79" t="s">
        <v>52</v>
      </c>
      <c r="F7" s="25" t="s">
        <v>17</v>
      </c>
      <c r="G7" s="89">
        <v>7.077E-2</v>
      </c>
      <c r="H7" s="13">
        <f>C7</f>
        <v>7</v>
      </c>
      <c r="I7" s="26">
        <f>H7*G7</f>
        <v>0.49539</v>
      </c>
      <c r="J7" s="13"/>
      <c r="L7" s="25"/>
      <c r="M7" s="16">
        <f>I19</f>
        <v>0.77601060656141185</v>
      </c>
      <c r="N7" s="13">
        <v>1</v>
      </c>
      <c r="O7" s="13">
        <v>2</v>
      </c>
      <c r="P7" s="26">
        <v>3</v>
      </c>
    </row>
    <row r="8" spans="2:16">
      <c r="B8" s="25" t="s">
        <v>1</v>
      </c>
      <c r="C8" s="13">
        <v>1</v>
      </c>
      <c r="D8" s="26" t="s">
        <v>43</v>
      </c>
      <c r="F8" s="25" t="s">
        <v>1</v>
      </c>
      <c r="G8" s="89">
        <v>2.018424</v>
      </c>
      <c r="H8" s="13">
        <f t="shared" ref="H8:H14" si="0">C8</f>
        <v>1</v>
      </c>
      <c r="I8" s="26">
        <f t="shared" ref="I8:I14" si="1">H8*G8</f>
        <v>2.018424</v>
      </c>
      <c r="J8" s="13"/>
      <c r="L8" s="36" t="s">
        <v>5</v>
      </c>
      <c r="M8" s="13">
        <v>10</v>
      </c>
      <c r="N8" s="42">
        <f t="dataTable" ref="N8:P29" dt2D="1" dtr="1" r1="C10" r2="C12"/>
        <v>3.0567423851617244E-4</v>
      </c>
      <c r="O8" s="42">
        <v>4.8132439126189058E-3</v>
      </c>
      <c r="P8" s="43">
        <v>3.9938430435643782E-2</v>
      </c>
    </row>
    <row r="9" spans="2:16">
      <c r="B9" s="25" t="s">
        <v>2</v>
      </c>
      <c r="C9" s="13">
        <v>0</v>
      </c>
      <c r="D9" s="26" t="s">
        <v>43</v>
      </c>
      <c r="F9" s="25" t="s">
        <v>2</v>
      </c>
      <c r="G9" s="89">
        <v>-0.58326100000000003</v>
      </c>
      <c r="H9" s="13">
        <f t="shared" si="0"/>
        <v>0</v>
      </c>
      <c r="I9" s="26">
        <f t="shared" si="1"/>
        <v>0</v>
      </c>
      <c r="J9" s="13"/>
      <c r="L9" s="25"/>
      <c r="M9" s="13">
        <v>20</v>
      </c>
      <c r="N9" s="42">
        <v>8.2303044801917003E-4</v>
      </c>
      <c r="O9" s="42">
        <v>1.0442554672470525E-2</v>
      </c>
      <c r="P9" s="43">
        <v>7.0444167800879934E-2</v>
      </c>
    </row>
    <row r="10" spans="2:16">
      <c r="B10" s="25" t="s">
        <v>3</v>
      </c>
      <c r="C10" s="17">
        <v>3</v>
      </c>
      <c r="D10" s="26" t="s">
        <v>46</v>
      </c>
      <c r="F10" s="25" t="s">
        <v>3</v>
      </c>
      <c r="G10" s="89">
        <v>0.83756399999999998</v>
      </c>
      <c r="H10" s="13">
        <f t="shared" si="0"/>
        <v>3</v>
      </c>
      <c r="I10" s="26">
        <f t="shared" si="1"/>
        <v>2.5126919999999999</v>
      </c>
      <c r="J10" s="13"/>
      <c r="L10" s="25"/>
      <c r="M10" s="13">
        <v>30</v>
      </c>
      <c r="N10" s="42">
        <v>2.0607539986846504E-3</v>
      </c>
      <c r="O10" s="42">
        <v>2.1120143866663024E-2</v>
      </c>
      <c r="P10" s="43">
        <v>0.11632095494340297</v>
      </c>
    </row>
    <row r="11" spans="2:16">
      <c r="B11" s="25" t="s">
        <v>4</v>
      </c>
      <c r="C11" s="17">
        <v>3</v>
      </c>
      <c r="D11" s="26" t="s">
        <v>44</v>
      </c>
      <c r="F11" s="25" t="s">
        <v>4</v>
      </c>
      <c r="G11" s="89">
        <v>0.34052900000000003</v>
      </c>
      <c r="H11" s="13">
        <f t="shared" si="0"/>
        <v>3</v>
      </c>
      <c r="I11" s="26">
        <f t="shared" si="1"/>
        <v>1.021587</v>
      </c>
      <c r="J11" s="13"/>
      <c r="L11" s="25"/>
      <c r="M11" s="13">
        <v>40</v>
      </c>
      <c r="N11" s="42">
        <v>4.8015992787297096E-3</v>
      </c>
      <c r="O11" s="42">
        <v>3.9866703827932573E-2</v>
      </c>
      <c r="P11" s="43">
        <v>0.18018218651688056</v>
      </c>
    </row>
    <row r="12" spans="2:16">
      <c r="B12" s="25" t="s">
        <v>5</v>
      </c>
      <c r="C12" s="17">
        <v>100</v>
      </c>
      <c r="D12" s="26" t="s">
        <v>50</v>
      </c>
      <c r="F12" s="25" t="s">
        <v>5</v>
      </c>
      <c r="G12" s="89">
        <v>2.7890999999999999E-2</v>
      </c>
      <c r="H12" s="13">
        <f t="shared" si="0"/>
        <v>100</v>
      </c>
      <c r="I12" s="26">
        <f t="shared" si="1"/>
        <v>2.7890999999999999</v>
      </c>
      <c r="J12" s="13"/>
      <c r="L12" s="25"/>
      <c r="M12" s="13">
        <v>50</v>
      </c>
      <c r="N12" s="42">
        <v>1.0419493403013685E-2</v>
      </c>
      <c r="O12" s="42">
        <v>7.0331711364461466E-2</v>
      </c>
      <c r="P12" s="43">
        <v>0.26246610533325754</v>
      </c>
    </row>
    <row r="13" spans="2:16">
      <c r="B13" s="25" t="s">
        <v>6</v>
      </c>
      <c r="C13" s="17">
        <v>1</v>
      </c>
      <c r="D13" s="26" t="s">
        <v>43</v>
      </c>
      <c r="F13" s="25" t="s">
        <v>6</v>
      </c>
      <c r="G13" s="89">
        <v>-0.35013100000000003</v>
      </c>
      <c r="H13" s="13">
        <f t="shared" si="0"/>
        <v>1</v>
      </c>
      <c r="I13" s="26">
        <f t="shared" si="1"/>
        <v>-0.35013100000000003</v>
      </c>
      <c r="J13" s="13"/>
      <c r="L13" s="25"/>
      <c r="M13" s="17">
        <v>60</v>
      </c>
      <c r="N13" s="42">
        <v>2.1077890971337738E-2</v>
      </c>
      <c r="O13" s="42">
        <v>0.11615783606187681</v>
      </c>
      <c r="P13" s="43">
        <v>0.36060167698207124</v>
      </c>
    </row>
    <row r="14" spans="2:16">
      <c r="B14" s="25" t="s">
        <v>51</v>
      </c>
      <c r="C14" s="17">
        <v>2</v>
      </c>
      <c r="D14" s="26" t="s">
        <v>43</v>
      </c>
      <c r="F14" s="25" t="s">
        <v>49</v>
      </c>
      <c r="G14" s="89">
        <v>-0.49910300000000002</v>
      </c>
      <c r="H14" s="13">
        <f t="shared" si="0"/>
        <v>2</v>
      </c>
      <c r="I14" s="26">
        <f t="shared" si="1"/>
        <v>-0.99820600000000004</v>
      </c>
      <c r="J14" s="13"/>
      <c r="L14" s="25"/>
      <c r="M14" s="17">
        <v>70</v>
      </c>
      <c r="N14" s="42">
        <v>3.9795081962345102E-2</v>
      </c>
      <c r="O14" s="42">
        <v>0.1799632893984523</v>
      </c>
      <c r="P14" s="43">
        <v>0.46893749265293366</v>
      </c>
    </row>
    <row r="15" spans="2:16">
      <c r="B15" s="25"/>
      <c r="C15" s="13"/>
      <c r="D15" s="26"/>
      <c r="F15" s="25"/>
      <c r="G15" s="89"/>
      <c r="H15" s="13"/>
      <c r="I15" s="31"/>
      <c r="J15" s="16"/>
      <c r="L15" s="25"/>
      <c r="M15" s="17">
        <v>80</v>
      </c>
      <c r="N15" s="42">
        <v>7.0219393024363738E-2</v>
      </c>
      <c r="O15" s="42">
        <v>0.26219434144591824</v>
      </c>
      <c r="P15" s="43">
        <v>0.57963859303526322</v>
      </c>
    </row>
    <row r="16" spans="2:16">
      <c r="B16" s="25"/>
      <c r="C16" s="13"/>
      <c r="D16" s="26"/>
      <c r="F16" s="25"/>
      <c r="G16" s="89"/>
      <c r="H16" s="13"/>
      <c r="I16" s="26"/>
      <c r="J16" s="13"/>
      <c r="L16" s="25"/>
      <c r="M16" s="17">
        <v>90</v>
      </c>
      <c r="N16" s="42">
        <v>0.11599487958902356</v>
      </c>
      <c r="O16" s="42">
        <v>0.36028952985681834</v>
      </c>
      <c r="P16" s="43">
        <v>0.68434328279862444</v>
      </c>
    </row>
    <row r="17" spans="2:16">
      <c r="B17" s="25"/>
      <c r="C17" s="13"/>
      <c r="D17" s="26"/>
      <c r="F17" s="25"/>
      <c r="G17" s="89"/>
      <c r="H17" s="13"/>
      <c r="I17" s="26"/>
      <c r="J17" s="13"/>
      <c r="L17" s="25"/>
      <c r="M17" s="17">
        <v>100</v>
      </c>
      <c r="N17" s="42">
        <v>0.17974455935099723</v>
      </c>
      <c r="O17" s="42">
        <v>0.46860579467420266</v>
      </c>
      <c r="P17" s="43">
        <v>0.77601060656141185</v>
      </c>
    </row>
    <row r="18" spans="2:16">
      <c r="B18" s="25"/>
      <c r="C18" s="13"/>
      <c r="D18" s="26"/>
      <c r="F18" s="25"/>
      <c r="G18" s="89"/>
      <c r="H18" s="13" t="s">
        <v>40</v>
      </c>
      <c r="I18" s="26">
        <f>SUM(I6:I14)</f>
        <v>0.75878900000000005</v>
      </c>
      <c r="J18" s="13"/>
      <c r="L18" s="25"/>
      <c r="M18" s="17">
        <v>110</v>
      </c>
      <c r="N18" s="42">
        <v>0.26192272180522114</v>
      </c>
      <c r="O18" s="42">
        <v>0.57931249948996055</v>
      </c>
      <c r="P18" s="43">
        <v>0.85029489466478114</v>
      </c>
    </row>
    <row r="19" spans="2:16" ht="16.5" thickBot="1">
      <c r="B19" s="33"/>
      <c r="C19" s="34"/>
      <c r="D19" s="35"/>
      <c r="F19" s="33"/>
      <c r="G19" s="94"/>
      <c r="H19" s="34" t="s">
        <v>42</v>
      </c>
      <c r="I19" s="45">
        <f>_xlfn.NORM.S.DIST(I18,TRUE)</f>
        <v>0.77601060656141185</v>
      </c>
      <c r="J19" s="42"/>
      <c r="L19" s="25"/>
      <c r="M19" s="17">
        <v>120</v>
      </c>
      <c r="N19" s="42">
        <v>0.35997747583406003</v>
      </c>
      <c r="O19" s="42">
        <v>0.68404669213769698</v>
      </c>
      <c r="P19" s="43">
        <v>0.90601513976523362</v>
      </c>
    </row>
    <row r="20" spans="2:16">
      <c r="B20" s="12"/>
      <c r="C20" s="13"/>
      <c r="D20" s="14"/>
      <c r="F20" s="12"/>
      <c r="G20" s="89"/>
      <c r="H20" s="13"/>
      <c r="I20" s="14"/>
      <c r="J20" s="13"/>
      <c r="L20" s="25"/>
      <c r="M20" s="17">
        <v>130</v>
      </c>
      <c r="N20" s="42">
        <v>0.46827411848676426</v>
      </c>
      <c r="O20" s="42">
        <v>0.77576103871402247</v>
      </c>
      <c r="P20" s="43">
        <v>0.94470188767113494</v>
      </c>
    </row>
    <row r="21" spans="2:16">
      <c r="B21" s="12"/>
      <c r="C21" s="13"/>
      <c r="D21" s="14"/>
      <c r="F21" s="12"/>
      <c r="G21" s="89"/>
      <c r="H21" s="13"/>
      <c r="I21" s="14"/>
      <c r="J21" s="13"/>
      <c r="L21" s="25"/>
      <c r="M21" s="17">
        <v>140</v>
      </c>
      <c r="N21" s="42">
        <v>0.57898635151099986</v>
      </c>
      <c r="O21" s="42">
        <v>0.8501006112687145</v>
      </c>
      <c r="P21" s="43">
        <v>0.9695643402404226</v>
      </c>
    </row>
    <row r="22" spans="2:16">
      <c r="B22" s="12"/>
      <c r="C22" s="13"/>
      <c r="D22" s="14"/>
      <c r="F22" s="12"/>
      <c r="G22" s="89"/>
      <c r="H22" s="13"/>
      <c r="I22" s="14"/>
      <c r="J22" s="13"/>
      <c r="L22" s="25"/>
      <c r="M22" s="17">
        <v>150</v>
      </c>
      <c r="N22" s="42">
        <v>0.68374998295815448</v>
      </c>
      <c r="O22" s="42">
        <v>0.90587521369687851</v>
      </c>
      <c r="P22" s="43">
        <v>0.98435397707515138</v>
      </c>
    </row>
    <row r="23" spans="2:16" ht="16.5" thickBot="1">
      <c r="B23" s="18"/>
      <c r="C23" s="19"/>
      <c r="D23" s="20"/>
      <c r="F23" s="18"/>
      <c r="G23" s="95"/>
      <c r="H23" s="19"/>
      <c r="I23" s="20"/>
      <c r="J23" s="13"/>
      <c r="L23" s="25"/>
      <c r="M23" s="13">
        <v>160</v>
      </c>
      <c r="N23" s="42">
        <v>0.77551131305632981</v>
      </c>
      <c r="O23" s="42">
        <v>0.94460865299456342</v>
      </c>
      <c r="P23" s="43">
        <v>0.99249730615187737</v>
      </c>
    </row>
    <row r="24" spans="2:16" ht="16.5" thickTop="1">
      <c r="L24" s="25"/>
      <c r="M24" s="17">
        <v>170</v>
      </c>
      <c r="N24" s="42">
        <v>0.84990615979432071</v>
      </c>
      <c r="O24" s="42">
        <v>0.96950686613798931</v>
      </c>
      <c r="P24" s="43">
        <v>0.99664757668496617</v>
      </c>
    </row>
    <row r="25" spans="2:16">
      <c r="L25" s="25"/>
      <c r="M25" s="17">
        <v>180</v>
      </c>
      <c r="N25" s="42">
        <v>0.90573513399549277</v>
      </c>
      <c r="O25" s="42">
        <v>0.98432119904739424</v>
      </c>
      <c r="P25" s="43">
        <v>0.99860542782671302</v>
      </c>
    </row>
    <row r="26" spans="2:16">
      <c r="L26" s="25"/>
      <c r="M26" s="13">
        <v>190</v>
      </c>
      <c r="N26" s="42">
        <v>0.9445152942364351</v>
      </c>
      <c r="O26" s="42">
        <v>0.99248001159927479</v>
      </c>
      <c r="P26" s="43">
        <v>0.99946031843974381</v>
      </c>
    </row>
    <row r="27" spans="2:16">
      <c r="L27" s="25"/>
      <c r="M27" s="17">
        <v>200</v>
      </c>
      <c r="N27" s="42">
        <v>0.96944930215757763</v>
      </c>
      <c r="O27" s="42">
        <v>0.99663913456077935</v>
      </c>
      <c r="P27" s="43">
        <v>0.99980583407990897</v>
      </c>
    </row>
    <row r="28" spans="2:16">
      <c r="L28" s="25"/>
      <c r="M28" s="17">
        <v>210</v>
      </c>
      <c r="N28" s="42">
        <v>0.98428836212403159</v>
      </c>
      <c r="O28" s="42">
        <v>0.99860161532512426</v>
      </c>
      <c r="P28" s="43">
        <v>0.99993508978232215</v>
      </c>
    </row>
    <row r="29" spans="2:16" ht="16.5" thickBot="1">
      <c r="L29" s="33"/>
      <c r="M29" s="34">
        <v>220</v>
      </c>
      <c r="N29" s="44">
        <v>0.99246268194119724</v>
      </c>
      <c r="O29" s="44">
        <v>0.99945872555547921</v>
      </c>
      <c r="P29" s="45">
        <v>0.99997984616741298</v>
      </c>
    </row>
    <row r="33" spans="2:20" ht="16.5" thickBot="1"/>
    <row r="34" spans="2:20">
      <c r="P34" s="39" t="s">
        <v>53</v>
      </c>
      <c r="Q34" s="66" t="s">
        <v>54</v>
      </c>
      <c r="R34" s="66"/>
      <c r="S34" s="54"/>
      <c r="T34" s="24"/>
    </row>
    <row r="35" spans="2:20">
      <c r="P35" s="25"/>
      <c r="Q35" s="67"/>
      <c r="R35" s="67"/>
      <c r="S35" s="55"/>
      <c r="T35" s="26"/>
    </row>
    <row r="36" spans="2:20">
      <c r="P36" s="25"/>
      <c r="Q36" s="13"/>
      <c r="R36" s="68" t="s">
        <v>3</v>
      </c>
      <c r="S36" s="68"/>
      <c r="T36" s="69"/>
    </row>
    <row r="37" spans="2:20">
      <c r="P37" s="25"/>
      <c r="Q37" s="13"/>
      <c r="R37" s="56"/>
      <c r="S37" s="56"/>
      <c r="T37" s="57"/>
    </row>
    <row r="38" spans="2:20">
      <c r="P38" s="25"/>
      <c r="Q38" s="16">
        <f>M50</f>
        <v>0</v>
      </c>
      <c r="R38" s="13">
        <v>1</v>
      </c>
      <c r="S38" s="13">
        <v>2</v>
      </c>
      <c r="T38" s="26">
        <v>3</v>
      </c>
    </row>
    <row r="39" spans="2:20">
      <c r="P39" s="36" t="s">
        <v>5</v>
      </c>
      <c r="Q39" s="13">
        <v>10</v>
      </c>
      <c r="R39" s="42">
        <v>3.0567423851617244E-4</v>
      </c>
      <c r="S39" s="42">
        <v>4.8132439126189058E-3</v>
      </c>
      <c r="T39" s="43">
        <v>3.9938430435643782E-2</v>
      </c>
    </row>
    <row r="40" spans="2:20">
      <c r="P40" s="25"/>
      <c r="Q40" s="13">
        <v>20</v>
      </c>
      <c r="R40" s="42">
        <v>8.2303044801917003E-4</v>
      </c>
      <c r="S40" s="42">
        <v>1.0442554672470525E-2</v>
      </c>
      <c r="T40" s="43">
        <v>7.0444167800879934E-2</v>
      </c>
    </row>
    <row r="41" spans="2:20">
      <c r="P41" s="25"/>
      <c r="Q41" s="13">
        <v>30</v>
      </c>
      <c r="R41" s="42">
        <v>2.0607539986846504E-3</v>
      </c>
      <c r="S41" s="42">
        <v>2.1120143866663024E-2</v>
      </c>
      <c r="T41" s="43">
        <v>0.11632095494340297</v>
      </c>
    </row>
    <row r="42" spans="2:20">
      <c r="P42" s="25"/>
      <c r="Q42" s="13">
        <v>40</v>
      </c>
      <c r="R42" s="42">
        <v>4.8015992787297096E-3</v>
      </c>
      <c r="S42" s="42">
        <v>3.9866703827932573E-2</v>
      </c>
      <c r="T42" s="43">
        <v>0.18018218651688056</v>
      </c>
    </row>
    <row r="43" spans="2:20">
      <c r="P43" s="25"/>
      <c r="Q43" s="13">
        <v>50</v>
      </c>
      <c r="R43" s="42">
        <v>1.0419493403013685E-2</v>
      </c>
      <c r="S43" s="42">
        <v>7.0331711364461466E-2</v>
      </c>
      <c r="T43" s="43">
        <v>0.26246610533325754</v>
      </c>
    </row>
    <row r="44" spans="2:20">
      <c r="B44" s="8" t="s">
        <v>9</v>
      </c>
      <c r="C44" s="8" t="s">
        <v>10</v>
      </c>
      <c r="D44" s="64" t="s">
        <v>11</v>
      </c>
      <c r="E44" s="64"/>
      <c r="F44" s="64"/>
      <c r="G44" s="64"/>
      <c r="H44" s="64"/>
      <c r="I44" s="64"/>
      <c r="J44" s="64"/>
      <c r="K44" s="64"/>
      <c r="P44" s="25"/>
      <c r="Q44" s="17">
        <v>60</v>
      </c>
      <c r="R44" s="42">
        <v>2.1077890971337738E-2</v>
      </c>
      <c r="S44" s="42">
        <v>0.11615783606187681</v>
      </c>
      <c r="T44" s="43">
        <v>0.36060167698207124</v>
      </c>
    </row>
    <row r="45" spans="2:20">
      <c r="B45" s="7" t="s">
        <v>17</v>
      </c>
      <c r="C45" s="3">
        <v>7.077E-2</v>
      </c>
      <c r="D45" s="58" t="s">
        <v>22</v>
      </c>
      <c r="E45" s="58"/>
      <c r="F45" s="58"/>
      <c r="G45" s="58"/>
      <c r="H45" s="58"/>
      <c r="I45" s="58"/>
      <c r="J45" s="58"/>
      <c r="K45" s="58"/>
      <c r="P45" s="25"/>
      <c r="Q45" s="17">
        <v>70</v>
      </c>
      <c r="R45" s="42">
        <v>3.9795081962345102E-2</v>
      </c>
      <c r="S45" s="42">
        <v>0.1799632893984523</v>
      </c>
      <c r="T45" s="43">
        <v>0.46893749265293366</v>
      </c>
    </row>
    <row r="46" spans="2:20">
      <c r="B46" s="7" t="s">
        <v>1</v>
      </c>
      <c r="C46" s="2">
        <v>2.018424</v>
      </c>
      <c r="D46" s="58" t="s">
        <v>23</v>
      </c>
      <c r="E46" s="58"/>
      <c r="F46" s="58"/>
      <c r="G46" s="58"/>
      <c r="H46" s="58"/>
      <c r="I46" s="58"/>
      <c r="J46" s="58"/>
      <c r="K46" s="58"/>
      <c r="P46" s="25"/>
      <c r="Q46" s="17">
        <v>80</v>
      </c>
      <c r="R46" s="42">
        <v>7.0219393024363738E-2</v>
      </c>
      <c r="S46" s="42">
        <v>0.26219434144591824</v>
      </c>
      <c r="T46" s="43">
        <v>0.57963859303526322</v>
      </c>
    </row>
    <row r="47" spans="2:20">
      <c r="B47" s="7" t="s">
        <v>2</v>
      </c>
      <c r="C47" s="2">
        <v>-0.58326100000000003</v>
      </c>
      <c r="D47" s="58" t="s">
        <v>28</v>
      </c>
      <c r="E47" s="58"/>
      <c r="F47" s="58"/>
      <c r="G47" s="58"/>
      <c r="H47" s="58"/>
      <c r="I47" s="58"/>
      <c r="J47" s="58"/>
      <c r="K47" s="58"/>
      <c r="P47" s="25"/>
      <c r="Q47" s="17">
        <v>90</v>
      </c>
      <c r="R47" s="42">
        <v>0.11599487958902356</v>
      </c>
      <c r="S47" s="42">
        <v>0.36028952985681834</v>
      </c>
      <c r="T47" s="43">
        <v>0.68434328279862444</v>
      </c>
    </row>
    <row r="48" spans="2:20">
      <c r="B48" s="7" t="s">
        <v>3</v>
      </c>
      <c r="C48" s="2">
        <v>0.83756399999999998</v>
      </c>
      <c r="D48" s="58" t="s">
        <v>24</v>
      </c>
      <c r="E48" s="58"/>
      <c r="F48" s="58"/>
      <c r="G48" s="58"/>
      <c r="H48" s="58"/>
      <c r="I48" s="58"/>
      <c r="J48" s="58"/>
      <c r="K48" s="58"/>
      <c r="P48" s="25"/>
      <c r="Q48" s="17">
        <v>100</v>
      </c>
      <c r="R48" s="42">
        <v>0.17974455935099723</v>
      </c>
      <c r="S48" s="42">
        <v>0.46860579467420266</v>
      </c>
      <c r="T48" s="43">
        <v>0.77601060656141185</v>
      </c>
    </row>
    <row r="49" spans="2:20">
      <c r="B49" s="7" t="s">
        <v>4</v>
      </c>
      <c r="C49" s="2">
        <v>0.34052900000000003</v>
      </c>
      <c r="D49" s="58" t="s">
        <v>25</v>
      </c>
      <c r="E49" s="58"/>
      <c r="F49" s="58"/>
      <c r="G49" s="58"/>
      <c r="H49" s="58"/>
      <c r="I49" s="58"/>
      <c r="J49" s="58"/>
      <c r="K49" s="58"/>
      <c r="P49" s="25"/>
      <c r="Q49" s="17">
        <v>110</v>
      </c>
      <c r="R49" s="42">
        <v>0.26192272180522114</v>
      </c>
      <c r="S49" s="42">
        <v>0.57931249948996055</v>
      </c>
      <c r="T49" s="43">
        <v>0.85029489466478114</v>
      </c>
    </row>
    <row r="50" spans="2:20">
      <c r="B50" s="7" t="s">
        <v>5</v>
      </c>
      <c r="C50" s="2">
        <v>2.7890999999999999E-2</v>
      </c>
      <c r="D50" s="58" t="s">
        <v>26</v>
      </c>
      <c r="E50" s="58"/>
      <c r="F50" s="58"/>
      <c r="G50" s="58"/>
      <c r="H50" s="58"/>
      <c r="I50" s="58"/>
      <c r="J50" s="58"/>
      <c r="K50" s="58"/>
      <c r="P50" s="25"/>
      <c r="Q50" s="17">
        <v>120</v>
      </c>
      <c r="R50" s="42">
        <v>0.35997747583406003</v>
      </c>
      <c r="S50" s="42">
        <v>0.68404669213769698</v>
      </c>
      <c r="T50" s="43">
        <v>0.90601513976523362</v>
      </c>
    </row>
    <row r="51" spans="2:20">
      <c r="B51" s="7" t="s">
        <v>6</v>
      </c>
      <c r="C51" s="2">
        <v>-0.35013100000000003</v>
      </c>
      <c r="D51" s="58" t="s">
        <v>14</v>
      </c>
      <c r="E51" s="58"/>
      <c r="F51" s="58"/>
      <c r="G51" s="58"/>
      <c r="H51" s="58"/>
      <c r="I51" s="58"/>
      <c r="J51" s="58"/>
      <c r="K51" s="58"/>
      <c r="P51" s="25"/>
      <c r="Q51" s="17">
        <v>130</v>
      </c>
      <c r="R51" s="42">
        <v>0.46827411848676426</v>
      </c>
      <c r="S51" s="42">
        <v>0.77576103871402247</v>
      </c>
      <c r="T51" s="43">
        <v>0.94470188767113494</v>
      </c>
    </row>
    <row r="52" spans="2:20">
      <c r="B52" s="7" t="s">
        <v>18</v>
      </c>
      <c r="C52" s="2">
        <v>-0.49910300000000002</v>
      </c>
      <c r="D52" s="58" t="s">
        <v>29</v>
      </c>
      <c r="E52" s="58"/>
      <c r="F52" s="58"/>
      <c r="G52" s="58"/>
      <c r="H52" s="58"/>
      <c r="I52" s="58"/>
      <c r="J52" s="58"/>
      <c r="K52" s="58"/>
      <c r="P52" s="25"/>
      <c r="Q52" s="17">
        <v>140</v>
      </c>
      <c r="R52" s="42">
        <v>0.57898635151099986</v>
      </c>
      <c r="S52" s="42">
        <v>0.8501006112687145</v>
      </c>
      <c r="T52" s="43">
        <v>0.9695643402404226</v>
      </c>
    </row>
    <row r="53" spans="2:20">
      <c r="P53" s="25"/>
      <c r="Q53" s="17">
        <v>150</v>
      </c>
      <c r="R53" s="42">
        <v>0.68374998295815448</v>
      </c>
      <c r="S53" s="42">
        <v>0.90587521369687851</v>
      </c>
      <c r="T53" s="43">
        <v>0.98435397707515138</v>
      </c>
    </row>
    <row r="54" spans="2:20">
      <c r="P54" s="25"/>
      <c r="Q54" s="13">
        <v>160</v>
      </c>
      <c r="R54" s="42">
        <v>0.77551131305632981</v>
      </c>
      <c r="S54" s="42">
        <v>0.94460865299456342</v>
      </c>
      <c r="T54" s="43">
        <v>0.99249730615187737</v>
      </c>
    </row>
    <row r="55" spans="2:20">
      <c r="P55" s="25"/>
      <c r="Q55" s="17">
        <v>170</v>
      </c>
      <c r="R55" s="42">
        <v>0.84990615979432071</v>
      </c>
      <c r="S55" s="42">
        <v>0.96950686613798931</v>
      </c>
      <c r="T55" s="43">
        <v>0.99664757668496617</v>
      </c>
    </row>
    <row r="56" spans="2:20">
      <c r="P56" s="25"/>
      <c r="Q56" s="17">
        <v>180</v>
      </c>
      <c r="R56" s="42">
        <v>0.90573513399549277</v>
      </c>
      <c r="S56" s="42">
        <v>0.98432119904739424</v>
      </c>
      <c r="T56" s="43">
        <v>0.99860542782671302</v>
      </c>
    </row>
    <row r="57" spans="2:20">
      <c r="P57" s="25"/>
      <c r="Q57" s="13">
        <v>190</v>
      </c>
      <c r="R57" s="42">
        <v>0.9445152942364351</v>
      </c>
      <c r="S57" s="42">
        <v>0.99248001159927479</v>
      </c>
      <c r="T57" s="43">
        <v>0.99946031843974381</v>
      </c>
    </row>
    <row r="58" spans="2:20">
      <c r="P58" s="25"/>
      <c r="Q58" s="17">
        <v>200</v>
      </c>
      <c r="R58" s="42">
        <v>0.96944930215757763</v>
      </c>
      <c r="S58" s="42">
        <v>0.99663913456077935</v>
      </c>
      <c r="T58" s="43">
        <v>0.99980583407990897</v>
      </c>
    </row>
    <row r="59" spans="2:20">
      <c r="P59" s="25"/>
      <c r="Q59" s="17">
        <v>210</v>
      </c>
      <c r="R59" s="42">
        <v>0.98428836212403159</v>
      </c>
      <c r="S59" s="42">
        <v>0.99860161532512426</v>
      </c>
      <c r="T59" s="43">
        <v>0.99993508978232215</v>
      </c>
    </row>
    <row r="60" spans="2:20" ht="16.5" thickBot="1">
      <c r="P60" s="33"/>
      <c r="Q60" s="34">
        <v>220</v>
      </c>
      <c r="R60" s="44">
        <v>0.99246268194119724</v>
      </c>
      <c r="S60" s="44">
        <v>0.99945872555547921</v>
      </c>
      <c r="T60" s="45">
        <v>0.99997984616741298</v>
      </c>
    </row>
  </sheetData>
  <mergeCells count="13">
    <mergeCell ref="Q34:R35"/>
    <mergeCell ref="R36:T36"/>
    <mergeCell ref="D50:K50"/>
    <mergeCell ref="D51:K51"/>
    <mergeCell ref="D52:K52"/>
    <mergeCell ref="M3:N4"/>
    <mergeCell ref="N5:P5"/>
    <mergeCell ref="D44:K44"/>
    <mergeCell ref="D45:K45"/>
    <mergeCell ref="D46:K46"/>
    <mergeCell ref="D47:K47"/>
    <mergeCell ref="D48:K48"/>
    <mergeCell ref="D49:K49"/>
  </mergeCells>
  <conditionalFormatting sqref="C45:C52">
    <cfRule type="top10" dxfId="8" priority="10" percent="1" bottom="1" rank="10"/>
    <cfRule type="top10" dxfId="7" priority="11" percent="1" rank="10"/>
  </conditionalFormatting>
  <conditionalFormatting sqref="C46">
    <cfRule type="top10" dxfId="6" priority="9" percent="1" rank="10"/>
  </conditionalFormatting>
  <conditionalFormatting sqref="G7:G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5" priority="7" percent="1" bottom="1" rank="10"/>
    <cfRule type="top10" dxfId="4" priority="8" percent="1" rank="10"/>
  </conditionalFormatting>
  <conditionalFormatting sqref="G8">
    <cfRule type="top10" dxfId="3" priority="6" percent="1" rank="10"/>
  </conditionalFormatting>
  <conditionalFormatting sqref="N8:P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:P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T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T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zoomScale="85" zoomScaleNormal="85" workbookViewId="0">
      <selection activeCell="I26" sqref="I26"/>
    </sheetView>
  </sheetViews>
  <sheetFormatPr defaultColWidth="8.875" defaultRowHeight="15.75"/>
  <cols>
    <col min="2" max="2" width="20.875" customWidth="1"/>
    <col min="3" max="3" width="10.125" customWidth="1"/>
    <col min="4" max="4" width="21" customWidth="1"/>
    <col min="6" max="6" width="15.625" customWidth="1"/>
    <col min="7" max="7" width="9.875" style="87" customWidth="1"/>
    <col min="8" max="8" width="9.5" customWidth="1"/>
    <col min="9" max="9" width="10.875" customWidth="1"/>
  </cols>
  <sheetData>
    <row r="1" spans="2:15">
      <c r="B1" t="s">
        <v>48</v>
      </c>
    </row>
    <row r="2" spans="2:15" ht="16.5" thickBot="1"/>
    <row r="3" spans="2:15">
      <c r="B3" s="22" t="s">
        <v>36</v>
      </c>
      <c r="C3" s="23"/>
      <c r="D3" s="24"/>
      <c r="F3" s="22" t="s">
        <v>37</v>
      </c>
      <c r="G3" s="88"/>
      <c r="H3" s="23"/>
      <c r="I3" s="24"/>
      <c r="K3" s="39" t="s">
        <v>53</v>
      </c>
      <c r="L3" s="66" t="s">
        <v>54</v>
      </c>
      <c r="M3" s="66"/>
      <c r="N3" s="51"/>
      <c r="O3" s="24"/>
    </row>
    <row r="4" spans="2:15">
      <c r="B4" s="25"/>
      <c r="C4" s="13"/>
      <c r="D4" s="26"/>
      <c r="F4" s="25"/>
      <c r="G4" s="89"/>
      <c r="H4" s="13"/>
      <c r="I4" s="26"/>
      <c r="K4" s="25"/>
      <c r="L4" s="67"/>
      <c r="M4" s="67"/>
      <c r="N4" s="52"/>
      <c r="O4" s="26"/>
    </row>
    <row r="5" spans="2:15">
      <c r="B5" s="25" t="s">
        <v>9</v>
      </c>
      <c r="C5" s="13" t="s">
        <v>38</v>
      </c>
      <c r="D5" s="26"/>
      <c r="F5" s="27" t="s">
        <v>9</v>
      </c>
      <c r="G5" s="90" t="s">
        <v>10</v>
      </c>
      <c r="H5" s="56" t="s">
        <v>38</v>
      </c>
      <c r="I5" s="57" t="s">
        <v>39</v>
      </c>
      <c r="K5" s="25"/>
      <c r="L5" s="13"/>
      <c r="M5" s="68" t="s">
        <v>3</v>
      </c>
      <c r="N5" s="68"/>
      <c r="O5" s="69"/>
    </row>
    <row r="6" spans="2:15">
      <c r="B6" s="25"/>
      <c r="C6" s="13"/>
      <c r="D6" s="26"/>
      <c r="F6" s="29" t="s">
        <v>47</v>
      </c>
      <c r="G6" s="91">
        <v>-0.299566</v>
      </c>
      <c r="H6" s="21">
        <v>1</v>
      </c>
      <c r="I6" s="30">
        <f>H6*G6</f>
        <v>-0.299566</v>
      </c>
      <c r="K6" s="25"/>
      <c r="L6" s="13"/>
      <c r="M6" s="49"/>
      <c r="N6" s="49"/>
      <c r="O6" s="50"/>
    </row>
    <row r="7" spans="2:15">
      <c r="B7" s="25" t="s">
        <v>17</v>
      </c>
      <c r="C7" s="13">
        <v>7</v>
      </c>
      <c r="D7" s="79" t="s">
        <v>52</v>
      </c>
      <c r="F7" s="25" t="s">
        <v>17</v>
      </c>
      <c r="G7" s="89">
        <v>0.118544</v>
      </c>
      <c r="H7" s="13">
        <f>C7</f>
        <v>7</v>
      </c>
      <c r="I7" s="26">
        <f>H7*G7</f>
        <v>0.82980799999999999</v>
      </c>
      <c r="K7" s="25"/>
      <c r="L7" s="16">
        <f>I19</f>
        <v>0.10292258029930994</v>
      </c>
      <c r="M7" s="13">
        <v>1</v>
      </c>
      <c r="N7" s="13">
        <v>2</v>
      </c>
      <c r="O7" s="26">
        <v>3</v>
      </c>
    </row>
    <row r="8" spans="2:15">
      <c r="B8" s="25" t="s">
        <v>1</v>
      </c>
      <c r="C8" s="13">
        <v>1</v>
      </c>
      <c r="D8" s="26" t="s">
        <v>43</v>
      </c>
      <c r="F8" s="25" t="s">
        <v>1</v>
      </c>
      <c r="G8" s="89">
        <v>2.052082</v>
      </c>
      <c r="H8" s="13">
        <f t="shared" ref="H8:H15" si="0">C8</f>
        <v>1</v>
      </c>
      <c r="I8" s="26">
        <f t="shared" ref="I8:I15" si="1">H8*G8</f>
        <v>2.052082</v>
      </c>
      <c r="K8" s="36" t="s">
        <v>5</v>
      </c>
      <c r="L8" s="13">
        <v>10</v>
      </c>
      <c r="M8" s="42">
        <f t="dataTable" ref="M8:O29" dt2D="1" dtr="1" r1="C10" r2="C12"/>
        <v>1</v>
      </c>
      <c r="N8" s="42">
        <v>0.99999992937265159</v>
      </c>
      <c r="O8" s="43">
        <v>0.94590444937060514</v>
      </c>
    </row>
    <row r="9" spans="2:15">
      <c r="B9" s="25" t="s">
        <v>2</v>
      </c>
      <c r="C9" s="13">
        <v>0</v>
      </c>
      <c r="D9" s="26" t="s">
        <v>43</v>
      </c>
      <c r="F9" s="25" t="s">
        <v>2</v>
      </c>
      <c r="G9" s="96">
        <v>-0.61890199999999995</v>
      </c>
      <c r="H9" s="13">
        <f t="shared" si="0"/>
        <v>0</v>
      </c>
      <c r="I9" s="26">
        <f t="shared" si="1"/>
        <v>0</v>
      </c>
      <c r="K9" s="25"/>
      <c r="L9" s="13">
        <v>20</v>
      </c>
      <c r="M9" s="42">
        <v>1</v>
      </c>
      <c r="N9" s="42">
        <v>0.99999961841786733</v>
      </c>
      <c r="O9" s="43">
        <v>0.90100983173529947</v>
      </c>
    </row>
    <row r="10" spans="2:15">
      <c r="B10" s="25" t="s">
        <v>3</v>
      </c>
      <c r="C10" s="17">
        <v>3</v>
      </c>
      <c r="D10" s="26" t="s">
        <v>46</v>
      </c>
      <c r="F10" s="25" t="s">
        <v>3</v>
      </c>
      <c r="G10" s="96">
        <v>-3.657232</v>
      </c>
      <c r="H10" s="13">
        <f t="shared" si="0"/>
        <v>3</v>
      </c>
      <c r="I10" s="26">
        <f t="shared" si="1"/>
        <v>-10.971696</v>
      </c>
      <c r="K10" s="25"/>
      <c r="L10" s="13">
        <v>30</v>
      </c>
      <c r="M10" s="42">
        <v>0.99999999999999989</v>
      </c>
      <c r="N10" s="42">
        <v>0.99999813160210604</v>
      </c>
      <c r="O10" s="43">
        <v>0.83354697585764237</v>
      </c>
    </row>
    <row r="11" spans="2:15">
      <c r="B11" s="25" t="s">
        <v>4</v>
      </c>
      <c r="C11" s="17">
        <v>3</v>
      </c>
      <c r="D11" s="26" t="s">
        <v>44</v>
      </c>
      <c r="F11" s="25" t="s">
        <v>4</v>
      </c>
      <c r="G11" s="96">
        <v>0.40431899999999998</v>
      </c>
      <c r="H11" s="13">
        <f t="shared" si="0"/>
        <v>3</v>
      </c>
      <c r="I11" s="26">
        <f t="shared" si="1"/>
        <v>1.2129569999999998</v>
      </c>
      <c r="K11" s="25"/>
      <c r="L11" s="13">
        <v>40</v>
      </c>
      <c r="M11" s="42">
        <v>0.99999999999999911</v>
      </c>
      <c r="N11" s="42">
        <v>0.99999170556702721</v>
      </c>
      <c r="O11" s="43">
        <v>0.7419041688542386</v>
      </c>
    </row>
    <row r="12" spans="2:15">
      <c r="B12" s="25" t="s">
        <v>5</v>
      </c>
      <c r="C12" s="17">
        <v>100</v>
      </c>
      <c r="D12" s="26" t="s">
        <v>50</v>
      </c>
      <c r="F12" s="25" t="s">
        <v>5</v>
      </c>
      <c r="G12" s="96">
        <v>-3.1905000000000003E-2</v>
      </c>
      <c r="H12" s="13">
        <f t="shared" si="0"/>
        <v>100</v>
      </c>
      <c r="I12" s="26">
        <f t="shared" si="1"/>
        <v>-3.1905000000000001</v>
      </c>
      <c r="K12" s="25"/>
      <c r="L12" s="13">
        <v>50</v>
      </c>
      <c r="M12" s="42">
        <v>0.99999999999998956</v>
      </c>
      <c r="N12" s="42">
        <v>0.99996660059351539</v>
      </c>
      <c r="O12" s="43">
        <v>0.62936688770712867</v>
      </c>
    </row>
    <row r="13" spans="2:15">
      <c r="B13" s="25" t="s">
        <v>6</v>
      </c>
      <c r="C13" s="17">
        <v>1</v>
      </c>
      <c r="D13" s="26" t="s">
        <v>43</v>
      </c>
      <c r="F13" s="25" t="s">
        <v>6</v>
      </c>
      <c r="G13" s="96">
        <v>-0.41582999999999998</v>
      </c>
      <c r="H13" s="13">
        <f t="shared" si="0"/>
        <v>1</v>
      </c>
      <c r="I13" s="26">
        <f t="shared" si="1"/>
        <v>-0.41582999999999998</v>
      </c>
      <c r="K13" s="25"/>
      <c r="L13" s="17">
        <v>60</v>
      </c>
      <c r="M13" s="42">
        <v>0.9999999999998811</v>
      </c>
      <c r="N13" s="42">
        <v>0.99987794387115514</v>
      </c>
      <c r="O13" s="43">
        <v>0.50443893915623217</v>
      </c>
    </row>
    <row r="14" spans="2:15">
      <c r="B14" s="25" t="s">
        <v>51</v>
      </c>
      <c r="C14" s="17">
        <v>2</v>
      </c>
      <c r="D14" s="26" t="s">
        <v>43</v>
      </c>
      <c r="F14" s="25" t="s">
        <v>49</v>
      </c>
      <c r="G14" s="96">
        <v>-0.57316400000000001</v>
      </c>
      <c r="H14" s="13">
        <f t="shared" si="0"/>
        <v>2</v>
      </c>
      <c r="I14" s="26">
        <f t="shared" si="1"/>
        <v>-1.146328</v>
      </c>
      <c r="K14" s="25"/>
      <c r="L14" s="17">
        <v>70</v>
      </c>
      <c r="M14" s="42">
        <v>0.99999999999877864</v>
      </c>
      <c r="N14" s="42">
        <v>0.99959493304766489</v>
      </c>
      <c r="O14" s="43">
        <v>0.37907046204506567</v>
      </c>
    </row>
    <row r="15" spans="2:15">
      <c r="B15" s="25" t="s">
        <v>77</v>
      </c>
      <c r="C15" s="17">
        <v>250</v>
      </c>
      <c r="D15" s="26" t="s">
        <v>79</v>
      </c>
      <c r="F15" s="25" t="s">
        <v>77</v>
      </c>
      <c r="G15" s="96">
        <v>4.2655999999999999E-2</v>
      </c>
      <c r="H15" s="17">
        <f t="shared" si="0"/>
        <v>250</v>
      </c>
      <c r="I15" s="26">
        <f t="shared" si="1"/>
        <v>10.664</v>
      </c>
      <c r="K15" s="25"/>
      <c r="L15" s="17">
        <v>80</v>
      </c>
      <c r="M15" s="42">
        <v>0.99999999998864852</v>
      </c>
      <c r="N15" s="42">
        <v>0.99877827947784525</v>
      </c>
      <c r="O15" s="43">
        <v>0.26533846691392671</v>
      </c>
    </row>
    <row r="16" spans="2:15">
      <c r="B16" s="25"/>
      <c r="C16" s="13"/>
      <c r="D16" s="26"/>
      <c r="F16" s="25"/>
      <c r="G16" s="89"/>
      <c r="H16" s="13"/>
      <c r="I16" s="26"/>
      <c r="K16" s="25"/>
      <c r="L16" s="17">
        <v>90</v>
      </c>
      <c r="M16" s="42">
        <v>0.99999999990452038</v>
      </c>
      <c r="N16" s="42">
        <v>0.99664808220133072</v>
      </c>
      <c r="O16" s="43">
        <v>0.17206842761899568</v>
      </c>
    </row>
    <row r="17" spans="2:15">
      <c r="B17" s="25"/>
      <c r="C17" s="13"/>
      <c r="D17" s="26"/>
      <c r="F17" s="25"/>
      <c r="G17" s="89"/>
      <c r="H17" s="13"/>
      <c r="I17" s="26"/>
      <c r="K17" s="25"/>
      <c r="L17" s="17">
        <v>100</v>
      </c>
      <c r="M17" s="42">
        <v>0.99999999927302807</v>
      </c>
      <c r="N17" s="42">
        <v>0.99162520776200047</v>
      </c>
      <c r="O17" s="43">
        <v>0.10292258029930994</v>
      </c>
    </row>
    <row r="18" spans="2:15">
      <c r="B18" s="25"/>
      <c r="C18" s="13"/>
      <c r="D18" s="26"/>
      <c r="F18" s="25"/>
      <c r="G18" s="89"/>
      <c r="H18" s="13" t="s">
        <v>40</v>
      </c>
      <c r="I18" s="26">
        <f>SUM(I6:I15)</f>
        <v>-1.265073000000001</v>
      </c>
      <c r="K18" s="25"/>
      <c r="L18" s="17">
        <v>110</v>
      </c>
      <c r="M18" s="42">
        <v>0.99999999498855308</v>
      </c>
      <c r="N18" s="42">
        <v>0.98091893169303568</v>
      </c>
      <c r="O18" s="43">
        <v>5.6582865664351376E-2</v>
      </c>
    </row>
    <row r="19" spans="2:15" ht="16.5" thickBot="1">
      <c r="B19" s="33"/>
      <c r="C19" s="34"/>
      <c r="D19" s="35"/>
      <c r="F19" s="33"/>
      <c r="G19" s="94"/>
      <c r="H19" s="34" t="s">
        <v>42</v>
      </c>
      <c r="I19" s="45">
        <f>_xlfn.NORM.S.DIST(I18,TRUE)</f>
        <v>0.10292258029930994</v>
      </c>
      <c r="K19" s="25"/>
      <c r="L19" s="17">
        <v>120</v>
      </c>
      <c r="M19" s="42">
        <v>0.99999996871400298</v>
      </c>
      <c r="N19" s="42">
        <v>0.96028980097873906</v>
      </c>
      <c r="O19" s="43">
        <v>2.8508987508822418E-2</v>
      </c>
    </row>
    <row r="20" spans="2:15">
      <c r="B20" s="12"/>
      <c r="C20" s="13"/>
      <c r="D20" s="14"/>
      <c r="F20" s="12"/>
      <c r="G20" s="89"/>
      <c r="H20" s="13"/>
      <c r="I20" s="14"/>
      <c r="K20" s="25"/>
      <c r="L20" s="17">
        <v>130</v>
      </c>
      <c r="M20" s="42">
        <v>0.99999982307204327</v>
      </c>
      <c r="N20" s="42">
        <v>0.92435773351618211</v>
      </c>
      <c r="O20" s="43">
        <v>1.3134119422648527E-2</v>
      </c>
    </row>
    <row r="21" spans="2:15">
      <c r="B21" s="12"/>
      <c r="C21" s="13"/>
      <c r="D21" s="14"/>
      <c r="F21" s="12"/>
      <c r="G21" s="89"/>
      <c r="H21" s="13"/>
      <c r="I21" s="14"/>
      <c r="K21" s="25"/>
      <c r="L21" s="17">
        <v>140</v>
      </c>
      <c r="M21" s="42">
        <v>0.99999909335164061</v>
      </c>
      <c r="N21" s="42">
        <v>0.86778015750696502</v>
      </c>
      <c r="O21" s="43">
        <v>5.5224820607500461E-3</v>
      </c>
    </row>
    <row r="22" spans="2:15">
      <c r="B22" s="12"/>
      <c r="C22" s="13"/>
      <c r="D22" s="14"/>
      <c r="F22" s="12"/>
      <c r="G22" s="89"/>
      <c r="H22" s="13"/>
      <c r="I22" s="14"/>
      <c r="K22" s="25"/>
      <c r="L22" s="17">
        <v>150</v>
      </c>
      <c r="M22" s="42">
        <v>0.99999578851322291</v>
      </c>
      <c r="N22" s="42">
        <v>0.78724805822461374</v>
      </c>
      <c r="O22" s="43">
        <v>2.1160486150590073E-3</v>
      </c>
    </row>
    <row r="23" spans="2:15" ht="16.5" thickBot="1">
      <c r="B23" s="18"/>
      <c r="C23" s="19"/>
      <c r="D23" s="20"/>
      <c r="F23" s="18"/>
      <c r="G23" s="95"/>
      <c r="H23" s="19"/>
      <c r="I23" s="20"/>
      <c r="K23" s="25"/>
      <c r="L23" s="13">
        <v>160</v>
      </c>
      <c r="M23" s="42">
        <v>0.99998225929955686</v>
      </c>
      <c r="N23" s="42">
        <v>0.68362471765569832</v>
      </c>
      <c r="O23" s="43">
        <v>7.3797015198323428E-4</v>
      </c>
    </row>
    <row r="24" spans="2:15" ht="16.5" thickTop="1">
      <c r="K24" s="25"/>
      <c r="L24" s="17">
        <v>170</v>
      </c>
      <c r="M24" s="42">
        <v>0.99993219500960617</v>
      </c>
      <c r="N24" s="42">
        <v>0.56309032108529844</v>
      </c>
      <c r="O24" s="43">
        <v>2.3400910409503221E-4</v>
      </c>
    </row>
    <row r="25" spans="2:15">
      <c r="K25" s="25"/>
      <c r="L25" s="17">
        <v>180</v>
      </c>
      <c r="M25" s="42">
        <v>0.99976473114671538</v>
      </c>
      <c r="N25" s="42">
        <v>0.43634561666442551</v>
      </c>
      <c r="O25" s="43">
        <v>6.741276829651469E-5</v>
      </c>
    </row>
    <row r="26" spans="2:15">
      <c r="K26" s="25"/>
      <c r="L26" s="13">
        <v>190</v>
      </c>
      <c r="M26" s="42">
        <v>0.99925837534748541</v>
      </c>
      <c r="N26" s="42">
        <v>0.31586581195534202</v>
      </c>
      <c r="O26" s="43">
        <v>1.7630401350679805E-5</v>
      </c>
    </row>
    <row r="27" spans="2:15">
      <c r="K27" s="25"/>
      <c r="L27" s="17">
        <v>200</v>
      </c>
      <c r="M27" s="42">
        <v>0.99787437583153527</v>
      </c>
      <c r="N27" s="42">
        <v>0.21233631571491324</v>
      </c>
      <c r="O27" s="43">
        <v>4.1834709316662324E-6</v>
      </c>
    </row>
    <row r="28" spans="2:15">
      <c r="K28" s="25"/>
      <c r="L28" s="17">
        <v>210</v>
      </c>
      <c r="M28" s="42">
        <v>0.99445485628297836</v>
      </c>
      <c r="N28" s="42">
        <v>0.13191359079464496</v>
      </c>
      <c r="O28" s="43">
        <v>9.0022107611558663E-7</v>
      </c>
    </row>
    <row r="29" spans="2:15" ht="16.5" thickBot="1">
      <c r="K29" s="33"/>
      <c r="L29" s="34">
        <v>220</v>
      </c>
      <c r="M29" s="44">
        <v>0.98681743977535608</v>
      </c>
      <c r="N29" s="44">
        <v>7.5438446786330174E-2</v>
      </c>
      <c r="O29" s="45">
        <v>1.7559614436914215E-7</v>
      </c>
    </row>
  </sheetData>
  <mergeCells count="2">
    <mergeCell ref="L3:M4"/>
    <mergeCell ref="M5:O5"/>
  </mergeCells>
  <conditionalFormatting sqref="G7: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" priority="6" percent="1" bottom="1" rank="10"/>
    <cfRule type="top10" dxfId="1" priority="7" percent="1" rank="10"/>
  </conditionalFormatting>
  <conditionalFormatting sqref="G8">
    <cfRule type="top10" dxfId="0" priority="5" percent="1" rank="10"/>
  </conditionalFormatting>
  <conditionalFormatting sqref="M8:O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O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A10" zoomScale="85" zoomScaleNormal="85" workbookViewId="0">
      <selection activeCell="P46" sqref="P46"/>
    </sheetView>
  </sheetViews>
  <sheetFormatPr defaultColWidth="8.875" defaultRowHeight="15.75"/>
  <cols>
    <col min="14" max="14" width="13.25" bestFit="1" customWidth="1"/>
    <col min="22" max="22" width="11.875" bestFit="1" customWidth="1"/>
  </cols>
  <sheetData>
    <row r="1" spans="14:23">
      <c r="N1" t="s">
        <v>1</v>
      </c>
      <c r="O1">
        <v>1</v>
      </c>
    </row>
    <row r="2" spans="14:23">
      <c r="N2" t="s">
        <v>2</v>
      </c>
      <c r="O2">
        <v>1</v>
      </c>
    </row>
    <row r="3" spans="14:23">
      <c r="N3" t="s">
        <v>3</v>
      </c>
      <c r="O3">
        <v>2</v>
      </c>
    </row>
    <row r="4" spans="14:23">
      <c r="N4" t="s">
        <v>4</v>
      </c>
      <c r="O4">
        <v>2</v>
      </c>
    </row>
    <row r="5" spans="14:23">
      <c r="N5" t="s">
        <v>5</v>
      </c>
      <c r="O5">
        <v>49</v>
      </c>
    </row>
    <row r="6" spans="14:23">
      <c r="N6" t="s">
        <v>6</v>
      </c>
      <c r="O6">
        <v>1</v>
      </c>
    </row>
    <row r="10" spans="14:23">
      <c r="N10" t="s">
        <v>65</v>
      </c>
      <c r="T10" t="s">
        <v>69</v>
      </c>
    </row>
    <row r="12" spans="14:23">
      <c r="N12" t="s">
        <v>9</v>
      </c>
      <c r="O12" t="s">
        <v>10</v>
      </c>
      <c r="P12" t="s">
        <v>38</v>
      </c>
      <c r="Q12" t="s">
        <v>39</v>
      </c>
      <c r="T12" t="s">
        <v>9</v>
      </c>
      <c r="U12" t="s">
        <v>10</v>
      </c>
      <c r="V12" t="s">
        <v>38</v>
      </c>
      <c r="W12" t="s">
        <v>39</v>
      </c>
    </row>
    <row r="13" spans="14:23">
      <c r="N13" t="s">
        <v>47</v>
      </c>
      <c r="O13">
        <v>7.2757199999999997</v>
      </c>
      <c r="P13">
        <v>1</v>
      </c>
      <c r="Q13">
        <f>P13*O13</f>
        <v>7.2757199999999997</v>
      </c>
      <c r="T13" t="s">
        <v>47</v>
      </c>
      <c r="U13">
        <v>10.05247</v>
      </c>
      <c r="V13">
        <v>1</v>
      </c>
      <c r="W13">
        <f>V13*U13</f>
        <v>10.05247</v>
      </c>
    </row>
    <row r="14" spans="14:23">
      <c r="N14" t="s">
        <v>1</v>
      </c>
      <c r="O14">
        <v>-1.47458</v>
      </c>
      <c r="P14">
        <f>O1</f>
        <v>1</v>
      </c>
      <c r="Q14">
        <f t="shared" ref="Q14:Q19" si="0">P14*O14</f>
        <v>-1.47458</v>
      </c>
      <c r="T14" t="s">
        <v>70</v>
      </c>
      <c r="U14">
        <v>-14.707509999999999</v>
      </c>
      <c r="V14">
        <f>Q23</f>
        <v>0.97876726931334457</v>
      </c>
      <c r="W14">
        <f t="shared" ref="W14:W15" si="1">V14*U14</f>
        <v>-14.395229401098707</v>
      </c>
    </row>
    <row r="15" spans="14:23">
      <c r="N15" t="s">
        <v>2</v>
      </c>
      <c r="O15">
        <v>0.50556999999999996</v>
      </c>
      <c r="P15">
        <f t="shared" ref="P15:P19" si="2">O2</f>
        <v>1</v>
      </c>
      <c r="Q15">
        <f t="shared" si="0"/>
        <v>0.50556999999999996</v>
      </c>
      <c r="T15" t="s">
        <v>71</v>
      </c>
      <c r="U15">
        <v>-455.30065999999999</v>
      </c>
      <c r="V15">
        <f>Q39</f>
        <v>9.3265132520803629E-6</v>
      </c>
      <c r="W15">
        <f t="shared" si="1"/>
        <v>-4.2463676391709358E-3</v>
      </c>
    </row>
    <row r="16" spans="14:23">
      <c r="N16" t="s">
        <v>3</v>
      </c>
      <c r="O16">
        <v>0.28806999999999999</v>
      </c>
      <c r="P16">
        <f t="shared" si="2"/>
        <v>2</v>
      </c>
      <c r="Q16">
        <f t="shared" si="0"/>
        <v>0.57613999999999999</v>
      </c>
    </row>
    <row r="17" spans="14:24">
      <c r="N17" t="s">
        <v>4</v>
      </c>
      <c r="O17">
        <v>-8.1189999999999998E-2</v>
      </c>
      <c r="P17">
        <f t="shared" si="2"/>
        <v>2</v>
      </c>
      <c r="Q17">
        <f t="shared" si="0"/>
        <v>-0.16238</v>
      </c>
      <c r="V17" t="s">
        <v>40</v>
      </c>
      <c r="W17">
        <f>SUM(W13:W15)</f>
        <v>-4.347005768737878</v>
      </c>
    </row>
    <row r="18" spans="14:24">
      <c r="N18" t="s">
        <v>5</v>
      </c>
      <c r="O18">
        <v>-6.3689999999999997E-2</v>
      </c>
      <c r="P18">
        <f t="shared" si="2"/>
        <v>49</v>
      </c>
      <c r="Q18">
        <f t="shared" si="0"/>
        <v>-3.1208099999999996</v>
      </c>
      <c r="V18" t="s">
        <v>66</v>
      </c>
      <c r="W18">
        <f>EXP(W17)</f>
        <v>1.2945516477495507E-2</v>
      </c>
    </row>
    <row r="19" spans="14:24">
      <c r="N19" t="s">
        <v>6</v>
      </c>
      <c r="O19">
        <v>0.23108999999999999</v>
      </c>
      <c r="P19">
        <f t="shared" si="2"/>
        <v>1</v>
      </c>
      <c r="Q19">
        <f t="shared" si="0"/>
        <v>0.23108999999999999</v>
      </c>
      <c r="V19" t="s">
        <v>67</v>
      </c>
      <c r="W19">
        <f>W18/(1+W18)</f>
        <v>1.2780071846818937E-2</v>
      </c>
    </row>
    <row r="21" spans="14:24">
      <c r="P21" t="s">
        <v>40</v>
      </c>
      <c r="Q21">
        <f>SUM(Q13:Q19)</f>
        <v>3.8307500000000001</v>
      </c>
    </row>
    <row r="22" spans="14:24">
      <c r="P22" t="s">
        <v>66</v>
      </c>
      <c r="Q22">
        <f>EXP(Q21)</f>
        <v>46.097098096218396</v>
      </c>
    </row>
    <row r="23" spans="14:24">
      <c r="P23" t="s">
        <v>67</v>
      </c>
      <c r="Q23">
        <f>Q22/(1+Q22)</f>
        <v>0.97876726931334457</v>
      </c>
      <c r="T23" t="s">
        <v>80</v>
      </c>
    </row>
    <row r="25" spans="14:24">
      <c r="T25" s="53">
        <f>W19</f>
        <v>1.2780071846818937E-2</v>
      </c>
      <c r="U25">
        <v>1</v>
      </c>
      <c r="V25">
        <v>2</v>
      </c>
      <c r="W25">
        <v>3</v>
      </c>
    </row>
    <row r="26" spans="14:24">
      <c r="N26" t="s">
        <v>68</v>
      </c>
      <c r="T26">
        <v>0</v>
      </c>
      <c r="U26" s="78">
        <f t="dataTable" ref="U26:W48" dt2D="1" dtr="1" r1="O3" r2="O5"/>
        <v>1.6596616126209023E-39</v>
      </c>
      <c r="V26" s="78">
        <v>9.4934734341297084E-3</v>
      </c>
      <c r="W26" s="78">
        <v>9.5228349641683242E-3</v>
      </c>
      <c r="X26" s="78"/>
    </row>
    <row r="27" spans="14:24">
      <c r="T27">
        <v>10</v>
      </c>
      <c r="U27" s="78">
        <v>7.5209157370194819E-37</v>
      </c>
      <c r="V27" s="78">
        <v>9.6172658031495779E-3</v>
      </c>
      <c r="W27" s="78">
        <v>9.6117156386810836E-3</v>
      </c>
      <c r="X27" s="78"/>
    </row>
    <row r="28" spans="14:24">
      <c r="N28" t="s">
        <v>9</v>
      </c>
      <c r="O28" t="s">
        <v>10</v>
      </c>
      <c r="P28" t="s">
        <v>38</v>
      </c>
      <c r="Q28" t="s">
        <v>39</v>
      </c>
      <c r="T28">
        <v>20</v>
      </c>
      <c r="U28" s="78">
        <v>2.4297118663563649E-34</v>
      </c>
      <c r="V28" s="78">
        <v>9.8496158523948309E-3</v>
      </c>
      <c r="W28" s="78">
        <v>9.7816881693455638E-3</v>
      </c>
      <c r="X28" s="78"/>
    </row>
    <row r="29" spans="14:24">
      <c r="N29" t="s">
        <v>47</v>
      </c>
      <c r="O29">
        <v>14.712199999999999</v>
      </c>
      <c r="P29">
        <v>1</v>
      </c>
      <c r="Q29">
        <f>P29*O29</f>
        <v>14.712199999999999</v>
      </c>
      <c r="T29">
        <v>30</v>
      </c>
      <c r="U29" s="78">
        <v>5.7139280696462753E-32</v>
      </c>
      <c r="V29" s="78">
        <v>1.0296826758475337E-2</v>
      </c>
      <c r="W29" s="78">
        <v>1.0110047723902822E-2</v>
      </c>
      <c r="X29" s="78"/>
    </row>
    <row r="30" spans="14:24">
      <c r="N30" t="s">
        <v>1</v>
      </c>
      <c r="O30">
        <v>-1.39089</v>
      </c>
      <c r="P30">
        <f>O1</f>
        <v>1</v>
      </c>
      <c r="Q30">
        <f t="shared" ref="Q30:Q35" si="3">P30*O30</f>
        <v>-1.39089</v>
      </c>
      <c r="T30">
        <v>40</v>
      </c>
      <c r="U30" s="78">
        <v>1.0114024943366712E-29</v>
      </c>
      <c r="V30" s="78">
        <v>1.1184635895470304E-2</v>
      </c>
      <c r="W30" s="78">
        <v>1.0756545605666509E-2</v>
      </c>
      <c r="X30" s="78"/>
    </row>
    <row r="31" spans="14:24">
      <c r="N31" t="s">
        <v>2</v>
      </c>
      <c r="O31">
        <v>0.70076000000000005</v>
      </c>
      <c r="P31">
        <f t="shared" ref="P31:P35" si="4">O2</f>
        <v>1</v>
      </c>
      <c r="Q31">
        <f t="shared" si="3"/>
        <v>0.70076000000000005</v>
      </c>
      <c r="T31">
        <v>50</v>
      </c>
      <c r="U31" s="78">
        <v>1.4217335299898514E-27</v>
      </c>
      <c r="V31" s="78">
        <v>1.3036304438275734E-2</v>
      </c>
      <c r="W31" s="78">
        <v>1.2075172638831866E-2</v>
      </c>
      <c r="X31" s="78"/>
    </row>
    <row r="32" spans="14:24">
      <c r="N32" t="s">
        <v>3</v>
      </c>
      <c r="O32">
        <v>-9.6596299999999999</v>
      </c>
      <c r="P32">
        <f t="shared" si="4"/>
        <v>2</v>
      </c>
      <c r="Q32">
        <f t="shared" si="3"/>
        <v>-19.31926</v>
      </c>
      <c r="T32">
        <v>60</v>
      </c>
      <c r="U32" s="78">
        <v>1.7278918402023663E-25</v>
      </c>
      <c r="V32" s="78">
        <v>1.7243464560023739E-2</v>
      </c>
      <c r="W32" s="78">
        <v>1.4944382125576043E-2</v>
      </c>
      <c r="X32" s="78"/>
    </row>
    <row r="33" spans="1:24">
      <c r="N33" t="s">
        <v>4</v>
      </c>
      <c r="O33">
        <v>-3.1884600000000001</v>
      </c>
      <c r="P33">
        <f t="shared" si="4"/>
        <v>2</v>
      </c>
      <c r="Q33">
        <f t="shared" si="3"/>
        <v>-6.3769200000000001</v>
      </c>
      <c r="T33">
        <v>70</v>
      </c>
      <c r="U33" s="78">
        <v>2.0605344421340613E-23</v>
      </c>
      <c r="V33" s="78">
        <v>2.8308043262983872E-2</v>
      </c>
      <c r="W33" s="78">
        <v>2.1945939064751872E-2</v>
      </c>
      <c r="X33" s="78"/>
    </row>
    <row r="34" spans="1:24">
      <c r="N34" t="s">
        <v>5</v>
      </c>
      <c r="O34">
        <v>-9.11E-3</v>
      </c>
      <c r="P34">
        <f t="shared" si="4"/>
        <v>49</v>
      </c>
      <c r="Q34">
        <f t="shared" si="3"/>
        <v>-0.44639000000000001</v>
      </c>
      <c r="T34">
        <v>80</v>
      </c>
      <c r="U34" s="78">
        <v>2.8302576142914387E-21</v>
      </c>
      <c r="V34" s="78">
        <v>6.4715691715144463E-2</v>
      </c>
      <c r="W34" s="78">
        <v>4.2577631119805108E-2</v>
      </c>
      <c r="X34" s="78"/>
    </row>
    <row r="35" spans="1:24">
      <c r="N35" t="s">
        <v>6</v>
      </c>
      <c r="O35">
        <v>0.53786</v>
      </c>
      <c r="P35">
        <f t="shared" si="4"/>
        <v>1</v>
      </c>
      <c r="Q35">
        <f t="shared" si="3"/>
        <v>0.53786</v>
      </c>
      <c r="T35">
        <v>90</v>
      </c>
      <c r="U35" s="78">
        <v>5.1104847302367205E-19</v>
      </c>
      <c r="V35" s="78">
        <v>0.21346113504701639</v>
      </c>
      <c r="W35" s="78">
        <v>0.12041637722373062</v>
      </c>
      <c r="X35" s="78"/>
    </row>
    <row r="36" spans="1:24">
      <c r="T36">
        <v>100</v>
      </c>
      <c r="U36" s="78">
        <v>1.1786890130686337E-16</v>
      </c>
      <c r="V36" s="78">
        <v>0.64854186411637382</v>
      </c>
      <c r="W36" s="78">
        <v>0.4220137145752737</v>
      </c>
      <c r="X36" s="78"/>
    </row>
    <row r="37" spans="1:24">
      <c r="P37" t="s">
        <v>40</v>
      </c>
      <c r="Q37">
        <f>SUM(Q29:Q35)</f>
        <v>-11.58264</v>
      </c>
      <c r="T37">
        <v>110</v>
      </c>
      <c r="U37" s="78">
        <v>2.6067054919846005E-14</v>
      </c>
      <c r="V37" s="78">
        <v>0.94764990439896335</v>
      </c>
      <c r="W37" s="78">
        <v>0.86332783473636043</v>
      </c>
      <c r="X37" s="78"/>
    </row>
    <row r="38" spans="1:24">
      <c r="P38" t="s">
        <v>66</v>
      </c>
      <c r="Q38">
        <f>EXP(Q37)</f>
        <v>9.3266002367410685E-6</v>
      </c>
      <c r="T38">
        <v>120</v>
      </c>
      <c r="U38" s="78">
        <v>3.6445114020821014E-12</v>
      </c>
      <c r="V38" s="78">
        <v>0.99418514435115923</v>
      </c>
      <c r="W38" s="78">
        <v>0.9846529009310071</v>
      </c>
      <c r="X38" s="78"/>
    </row>
    <row r="39" spans="1:24">
      <c r="P39" t="s">
        <v>67</v>
      </c>
      <c r="Q39">
        <f>Q38/(1+Q38)</f>
        <v>9.3265132520803629E-6</v>
      </c>
      <c r="T39">
        <v>130</v>
      </c>
      <c r="U39" s="78">
        <v>2.4621198872920624E-10</v>
      </c>
      <c r="V39" s="78">
        <v>0.99906094672400547</v>
      </c>
      <c r="W39" s="78">
        <v>0.99799839511671851</v>
      </c>
      <c r="X39" s="78"/>
    </row>
    <row r="40" spans="1:24">
      <c r="T40">
        <v>140</v>
      </c>
      <c r="U40" s="78">
        <v>7.9385221371661223E-9</v>
      </c>
      <c r="V40" s="78">
        <v>0.99973690456720254</v>
      </c>
      <c r="W40" s="78">
        <v>0.99956341011364336</v>
      </c>
      <c r="X40" s="78"/>
    </row>
    <row r="41" spans="1:24">
      <c r="A41" t="s">
        <v>56</v>
      </c>
      <c r="T41">
        <v>150</v>
      </c>
      <c r="U41" s="78">
        <v>1.4012471065221005E-7</v>
      </c>
      <c r="V41" s="78">
        <v>0.99988093937619571</v>
      </c>
      <c r="W41" s="78">
        <v>0.99983821445835674</v>
      </c>
      <c r="X41" s="78"/>
    </row>
    <row r="42" spans="1:24">
      <c r="A42" t="s">
        <v>55</v>
      </c>
      <c r="T42">
        <v>160</v>
      </c>
      <c r="U42" s="78">
        <v>1.5855525635837182E-6</v>
      </c>
      <c r="V42" s="78">
        <v>0.99992485464801639</v>
      </c>
      <c r="W42" s="78">
        <v>0.99991052883745379</v>
      </c>
      <c r="X42" s="78"/>
    </row>
    <row r="43" spans="1:24">
      <c r="T43">
        <v>170</v>
      </c>
      <c r="U43" s="78">
        <v>1.2995984335668935E-5</v>
      </c>
      <c r="V43" s="78">
        <v>0.99994183904730238</v>
      </c>
      <c r="W43" s="78">
        <v>0.99993600054212051</v>
      </c>
      <c r="X43" s="78"/>
    </row>
    <row r="44" spans="1:24">
      <c r="T44">
        <v>180</v>
      </c>
      <c r="U44" s="78">
        <v>8.3700480455271449E-5</v>
      </c>
      <c r="V44" s="78">
        <v>0.99994940461593229</v>
      </c>
      <c r="W44" s="78">
        <v>0.99994674568090547</v>
      </c>
      <c r="X44" s="78"/>
    </row>
    <row r="45" spans="1:24">
      <c r="A45" t="s">
        <v>64</v>
      </c>
      <c r="T45">
        <v>190</v>
      </c>
      <c r="U45" s="78">
        <v>4.4588312929732003E-4</v>
      </c>
      <c r="V45" s="78">
        <v>0.99995305340197771</v>
      </c>
      <c r="W45" s="78">
        <v>0.99995177193279239</v>
      </c>
      <c r="X45" s="78"/>
    </row>
    <row r="46" spans="1:24">
      <c r="A46" t="s">
        <v>59</v>
      </c>
      <c r="T46">
        <v>200</v>
      </c>
      <c r="U46" s="78">
        <v>2.028464525968568E-3</v>
      </c>
      <c r="V46" s="78">
        <v>0.9999548917092711</v>
      </c>
      <c r="W46" s="78">
        <v>0.99995426088987738</v>
      </c>
      <c r="X46" s="78"/>
    </row>
    <row r="47" spans="1:24">
      <c r="A47" t="s">
        <v>60</v>
      </c>
      <c r="T47">
        <v>210</v>
      </c>
      <c r="U47" s="78">
        <v>8.029786171252426E-3</v>
      </c>
      <c r="V47" s="78">
        <v>0.99995584037600782</v>
      </c>
      <c r="W47" s="78">
        <v>0.99995553193992592</v>
      </c>
      <c r="X47" s="78"/>
    </row>
    <row r="48" spans="1:24">
      <c r="A48" t="s">
        <v>61</v>
      </c>
      <c r="T48">
        <v>220</v>
      </c>
      <c r="U48" s="78">
        <v>2.7825148821226026E-2</v>
      </c>
      <c r="V48" s="78">
        <v>0.99995633670596129</v>
      </c>
      <c r="W48" s="78">
        <v>0.99995619181463868</v>
      </c>
      <c r="X48" s="78"/>
    </row>
    <row r="49" spans="1:24">
      <c r="A49" t="s">
        <v>62</v>
      </c>
      <c r="U49" s="78"/>
      <c r="V49" s="78"/>
      <c r="W49" s="78"/>
      <c r="X49" s="78"/>
    </row>
    <row r="50" spans="1:24">
      <c r="A50" t="s">
        <v>63</v>
      </c>
      <c r="U50" s="78"/>
      <c r="V50" s="78"/>
      <c r="W50" s="78"/>
      <c r="X50" s="78"/>
    </row>
    <row r="51" spans="1:24">
      <c r="A51" t="s">
        <v>62</v>
      </c>
    </row>
  </sheetData>
  <conditionalFormatting sqref="U26:W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zoomScale="85" zoomScaleNormal="85" workbookViewId="0">
      <selection activeCell="Q18" sqref="Q18"/>
    </sheetView>
  </sheetViews>
  <sheetFormatPr defaultColWidth="8.875" defaultRowHeight="15.75"/>
  <cols>
    <col min="13" max="13" width="15.875" bestFit="1" customWidth="1"/>
    <col min="17" max="17" width="15.875" bestFit="1" customWidth="1"/>
    <col min="25" max="25" width="11.25" bestFit="1" customWidth="1"/>
  </cols>
  <sheetData>
    <row r="1" spans="13:32">
      <c r="Q1" t="s">
        <v>65</v>
      </c>
    </row>
    <row r="2" spans="13:32">
      <c r="Q2" t="s">
        <v>9</v>
      </c>
      <c r="R2" t="s">
        <v>10</v>
      </c>
      <c r="S2" t="s">
        <v>38</v>
      </c>
      <c r="T2" t="s">
        <v>39</v>
      </c>
      <c r="W2" t="s">
        <v>9</v>
      </c>
      <c r="X2" t="s">
        <v>10</v>
      </c>
      <c r="Y2" t="s">
        <v>38</v>
      </c>
      <c r="Z2" t="s">
        <v>39</v>
      </c>
    </row>
    <row r="3" spans="13:32">
      <c r="Q3" t="s">
        <v>47</v>
      </c>
      <c r="R3">
        <v>7.05959</v>
      </c>
      <c r="S3">
        <v>1</v>
      </c>
      <c r="T3">
        <f>S3*R3</f>
        <v>7.05959</v>
      </c>
      <c r="W3" t="s">
        <v>47</v>
      </c>
      <c r="X3">
        <v>6.9177099999999996</v>
      </c>
      <c r="Y3">
        <v>1</v>
      </c>
      <c r="Z3">
        <f>Y3*X3</f>
        <v>6.9177099999999996</v>
      </c>
    </row>
    <row r="4" spans="13:32">
      <c r="M4" t="s">
        <v>17</v>
      </c>
      <c r="N4">
        <v>1.6</v>
      </c>
      <c r="Q4" t="s">
        <v>17</v>
      </c>
      <c r="R4">
        <v>-0.34610000000000002</v>
      </c>
      <c r="S4">
        <f>N4</f>
        <v>1.6</v>
      </c>
      <c r="T4">
        <f t="shared" ref="T4:T11" si="0">S4*R4</f>
        <v>-0.55376000000000003</v>
      </c>
      <c r="W4" t="s">
        <v>81</v>
      </c>
      <c r="X4">
        <v>-12.34108</v>
      </c>
      <c r="Y4">
        <f>T15</f>
        <v>0.99505076137157356</v>
      </c>
      <c r="Z4">
        <f t="shared" ref="Z4:Z5" si="1">Y4*X4</f>
        <v>-12.280001050147499</v>
      </c>
      <c r="AC4">
        <f>Z9</f>
        <v>4.6682230368173946E-3</v>
      </c>
      <c r="AD4">
        <v>1</v>
      </c>
      <c r="AE4">
        <v>2</v>
      </c>
      <c r="AF4">
        <v>3</v>
      </c>
    </row>
    <row r="5" spans="13:32">
      <c r="M5" t="s">
        <v>1</v>
      </c>
      <c r="N5">
        <v>0</v>
      </c>
      <c r="Q5" t="s">
        <v>1</v>
      </c>
      <c r="R5">
        <v>-1.6049500000000001</v>
      </c>
      <c r="S5">
        <f t="shared" ref="S5:S11" si="2">N5</f>
        <v>0</v>
      </c>
      <c r="T5">
        <f t="shared" si="0"/>
        <v>0</v>
      </c>
      <c r="W5" t="s">
        <v>82</v>
      </c>
      <c r="X5">
        <v>-396.95853</v>
      </c>
      <c r="Y5">
        <f>T32</f>
        <v>1.6582034004250544E-8</v>
      </c>
      <c r="Z5">
        <f t="shared" si="1"/>
        <v>-6.5823798427373094E-6</v>
      </c>
      <c r="AC5">
        <v>0</v>
      </c>
      <c r="AD5" s="53">
        <f t="dataTable" ref="AD5:AF27" dt2D="1" dtr="1" r1="N7" r2="N9"/>
        <v>2.6483140801538125E-3</v>
      </c>
      <c r="AE5" s="53">
        <v>4.4104466359422261E-3</v>
      </c>
      <c r="AF5" s="53">
        <v>4.4074961569670716E-3</v>
      </c>
    </row>
    <row r="6" spans="13:32">
      <c r="M6" t="s">
        <v>2</v>
      </c>
      <c r="N6">
        <v>1</v>
      </c>
      <c r="Q6" t="s">
        <v>2</v>
      </c>
      <c r="R6">
        <v>0.47710999999999998</v>
      </c>
      <c r="S6">
        <f t="shared" si="2"/>
        <v>1</v>
      </c>
      <c r="T6">
        <f t="shared" si="0"/>
        <v>0.47710999999999998</v>
      </c>
      <c r="AC6">
        <v>10</v>
      </c>
      <c r="AD6" s="53">
        <v>2.8391458300539929E-3</v>
      </c>
      <c r="AE6" s="53">
        <v>4.4251697460189138E-3</v>
      </c>
      <c r="AF6" s="53">
        <v>4.4196986198222757E-3</v>
      </c>
    </row>
    <row r="7" spans="13:32">
      <c r="M7" t="s">
        <v>3</v>
      </c>
      <c r="N7">
        <v>2</v>
      </c>
      <c r="Q7" t="s">
        <v>3</v>
      </c>
      <c r="R7">
        <v>0.18651999999999999</v>
      </c>
      <c r="S7">
        <f t="shared" si="2"/>
        <v>2</v>
      </c>
      <c r="T7">
        <f t="shared" si="0"/>
        <v>0.37303999999999998</v>
      </c>
      <c r="Z7">
        <f>SUM(Z3:Z5)</f>
        <v>-5.3622976325273424</v>
      </c>
      <c r="AC7">
        <v>20</v>
      </c>
      <c r="AD7" s="53">
        <v>3.0283285541362133E-3</v>
      </c>
      <c r="AE7" s="53">
        <v>4.4522444860404919E-3</v>
      </c>
      <c r="AF7" s="53">
        <v>4.4421285717136418E-3</v>
      </c>
    </row>
    <row r="8" spans="13:32">
      <c r="M8" t="s">
        <v>4</v>
      </c>
      <c r="N8">
        <v>4</v>
      </c>
      <c r="Q8" t="s">
        <v>4</v>
      </c>
      <c r="R8">
        <v>0.02</v>
      </c>
      <c r="S8">
        <f t="shared" si="2"/>
        <v>4</v>
      </c>
      <c r="T8">
        <f t="shared" si="0"/>
        <v>0.08</v>
      </c>
      <c r="Z8">
        <f>EXP(Z7)</f>
        <v>4.690117551617236E-3</v>
      </c>
      <c r="AC8">
        <v>30</v>
      </c>
      <c r="AD8" s="53">
        <v>3.226127560287589E-3</v>
      </c>
      <c r="AE8" s="53">
        <v>4.5022019553345501E-3</v>
      </c>
      <c r="AF8" s="53">
        <v>4.4834699262928561E-3</v>
      </c>
    </row>
    <row r="9" spans="13:32">
      <c r="M9" t="s">
        <v>5</v>
      </c>
      <c r="N9">
        <v>45</v>
      </c>
      <c r="Q9" t="s">
        <v>5</v>
      </c>
      <c r="R9">
        <v>-6.055E-2</v>
      </c>
      <c r="S9">
        <f t="shared" si="2"/>
        <v>45</v>
      </c>
      <c r="T9">
        <f t="shared" si="0"/>
        <v>-2.7247499999999998</v>
      </c>
      <c r="Z9">
        <f>Z8/(1+Z8)</f>
        <v>4.6682230368173946E-3</v>
      </c>
      <c r="AC9">
        <v>40</v>
      </c>
      <c r="AD9" s="53">
        <v>3.4531078029075585E-3</v>
      </c>
      <c r="AE9" s="53">
        <v>4.5949379464524445E-3</v>
      </c>
      <c r="AF9" s="53">
        <v>4.5600452798838197E-3</v>
      </c>
    </row>
    <row r="10" spans="13:32">
      <c r="M10" t="s">
        <v>6</v>
      </c>
      <c r="N10">
        <v>1</v>
      </c>
      <c r="Q10" t="s">
        <v>6</v>
      </c>
      <c r="R10">
        <v>0.2984</v>
      </c>
      <c r="S10">
        <f t="shared" si="2"/>
        <v>1</v>
      </c>
      <c r="T10">
        <f t="shared" si="0"/>
        <v>0.2984</v>
      </c>
      <c r="AC10">
        <v>50</v>
      </c>
      <c r="AD10" s="53">
        <v>3.7504275566157506E-3</v>
      </c>
      <c r="AE10" s="53">
        <v>4.7689651900264529E-3</v>
      </c>
      <c r="AF10" s="53">
        <v>4.7031682456414713E-3</v>
      </c>
    </row>
    <row r="11" spans="13:32">
      <c r="M11" t="s">
        <v>51</v>
      </c>
      <c r="N11">
        <v>1</v>
      </c>
      <c r="Q11" t="s">
        <v>51</v>
      </c>
      <c r="R11">
        <v>0.29393000000000002</v>
      </c>
      <c r="S11">
        <f t="shared" si="2"/>
        <v>1</v>
      </c>
      <c r="T11">
        <f t="shared" si="0"/>
        <v>0.29393000000000002</v>
      </c>
      <c r="AC11">
        <v>60</v>
      </c>
      <c r="AD11" s="53">
        <v>4.2037010832790137E-3</v>
      </c>
      <c r="AE11" s="53">
        <v>5.1020268745353746E-3</v>
      </c>
      <c r="AF11" s="53">
        <v>4.9750872261192011E-3</v>
      </c>
    </row>
    <row r="12" spans="13:32">
      <c r="AC12">
        <v>70</v>
      </c>
      <c r="AD12" s="53">
        <v>5.0050989486550733E-3</v>
      </c>
      <c r="AE12" s="53">
        <v>5.7623463730297614E-3</v>
      </c>
      <c r="AF12" s="53">
        <v>5.5071704195952791E-3</v>
      </c>
    </row>
    <row r="13" spans="13:32">
      <c r="T13">
        <f>SUM(T3:T11)</f>
        <v>5.3035599999999992</v>
      </c>
      <c r="AC13">
        <v>80</v>
      </c>
      <c r="AD13" s="53">
        <v>6.6413078089834444E-3</v>
      </c>
      <c r="AE13" s="53">
        <v>7.1555399884404942E-3</v>
      </c>
      <c r="AF13" s="53">
        <v>6.6043287574148006E-3</v>
      </c>
    </row>
    <row r="14" spans="13:32">
      <c r="T14">
        <f>EXP(T13)</f>
        <v>201.05128002040749</v>
      </c>
      <c r="AC14">
        <v>90</v>
      </c>
      <c r="AD14" s="53">
        <v>1.0574834841008221E-2</v>
      </c>
      <c r="AE14" s="53">
        <v>1.0424201857589875E-2</v>
      </c>
      <c r="AF14" s="53">
        <v>9.0809976840572435E-3</v>
      </c>
    </row>
    <row r="15" spans="13:32">
      <c r="T15">
        <f>T14/(1+T14)</f>
        <v>0.99505076137157356</v>
      </c>
      <c r="AC15">
        <v>100</v>
      </c>
      <c r="AD15" s="53">
        <v>2.225437778629227E-2</v>
      </c>
      <c r="AE15" s="53">
        <v>1.9505813843180841E-2</v>
      </c>
      <c r="AF15" s="53">
        <v>1.556409332951799E-2</v>
      </c>
    </row>
    <row r="16" spans="13:32">
      <c r="AC16">
        <v>110</v>
      </c>
      <c r="AD16" s="53">
        <v>6.6692621141191621E-2</v>
      </c>
      <c r="AE16" s="53">
        <v>5.124874587534748E-2</v>
      </c>
      <c r="AF16" s="53">
        <v>3.6603420625729327E-2</v>
      </c>
    </row>
    <row r="17" spans="17:32">
      <c r="AC17">
        <v>120</v>
      </c>
      <c r="AD17" s="53">
        <v>0.25341726240376156</v>
      </c>
      <c r="AE17" s="53">
        <v>0.18285544899488559</v>
      </c>
      <c r="AF17" s="53">
        <v>0.12145476187577621</v>
      </c>
    </row>
    <row r="18" spans="17:32">
      <c r="Q18" t="s">
        <v>68</v>
      </c>
      <c r="AC18">
        <v>130</v>
      </c>
      <c r="AD18" s="53">
        <v>0.6797917287982097</v>
      </c>
      <c r="AE18" s="53">
        <v>0.56570671542909634</v>
      </c>
      <c r="AF18" s="53">
        <v>0.42511462564944652</v>
      </c>
    </row>
    <row r="19" spans="17:32">
      <c r="Q19" t="s">
        <v>9</v>
      </c>
      <c r="R19" t="s">
        <v>10</v>
      </c>
      <c r="S19" t="s">
        <v>38</v>
      </c>
      <c r="T19" t="s">
        <v>39</v>
      </c>
      <c r="AC19">
        <v>140</v>
      </c>
      <c r="AD19" s="53">
        <v>0.92881651609646743</v>
      </c>
      <c r="AE19" s="53">
        <v>0.8917489414079327</v>
      </c>
      <c r="AF19" s="53">
        <v>0.82512073140960585</v>
      </c>
    </row>
    <row r="20" spans="17:32">
      <c r="Q20" t="s">
        <v>47</v>
      </c>
      <c r="R20">
        <v>17.14283</v>
      </c>
      <c r="S20">
        <v>1</v>
      </c>
      <c r="T20">
        <f>S20*R20</f>
        <v>17.14283</v>
      </c>
      <c r="AC20">
        <v>150</v>
      </c>
      <c r="AD20" s="53">
        <v>0.98344060776513409</v>
      </c>
      <c r="AE20" s="53">
        <v>0.97653522099139267</v>
      </c>
      <c r="AF20" s="53">
        <v>0.96331338914441123</v>
      </c>
    </row>
    <row r="21" spans="17:32">
      <c r="Q21" t="s">
        <v>17</v>
      </c>
      <c r="R21">
        <v>0.29119</v>
      </c>
      <c r="S21">
        <f t="shared" ref="S21:S28" si="3">N4</f>
        <v>1.6</v>
      </c>
      <c r="T21">
        <f t="shared" ref="T21:T28" si="4">S21*R21</f>
        <v>0.46590400000000004</v>
      </c>
      <c r="AC21">
        <v>160</v>
      </c>
      <c r="AD21" s="53">
        <v>0.99439475780010256</v>
      </c>
      <c r="AE21" s="53">
        <v>0.9929353315110937</v>
      </c>
      <c r="AF21" s="53">
        <v>0.99021020351120803</v>
      </c>
    </row>
    <row r="22" spans="17:32">
      <c r="Q22" t="s">
        <v>1</v>
      </c>
      <c r="R22">
        <v>-2.7264599999999999</v>
      </c>
      <c r="S22">
        <f t="shared" si="3"/>
        <v>0</v>
      </c>
      <c r="T22">
        <f t="shared" si="4"/>
        <v>0</v>
      </c>
      <c r="AC22">
        <v>170</v>
      </c>
      <c r="AD22" s="53">
        <v>0.99723858206959204</v>
      </c>
      <c r="AE22" s="53">
        <v>0.9968495807702068</v>
      </c>
      <c r="AF22" s="53">
        <v>0.99611034740678561</v>
      </c>
    </row>
    <row r="23" spans="17:32">
      <c r="Q23" t="s">
        <v>2</v>
      </c>
      <c r="R23">
        <v>0.76368000000000003</v>
      </c>
      <c r="S23">
        <f t="shared" si="3"/>
        <v>1</v>
      </c>
      <c r="T23">
        <f t="shared" si="4"/>
        <v>0.76368000000000003</v>
      </c>
      <c r="AC23">
        <v>180</v>
      </c>
      <c r="AD23" s="53">
        <v>0.99820370421714</v>
      </c>
      <c r="AE23" s="53">
        <v>0.99808469295901303</v>
      </c>
      <c r="AF23" s="53">
        <v>0.99782585440310689</v>
      </c>
    </row>
    <row r="24" spans="17:32">
      <c r="Q24" t="s">
        <v>3</v>
      </c>
      <c r="R24">
        <v>-10.645960000000001</v>
      </c>
      <c r="S24">
        <f t="shared" si="3"/>
        <v>2</v>
      </c>
      <c r="T24">
        <f t="shared" si="4"/>
        <v>-21.291920000000001</v>
      </c>
      <c r="AC24">
        <v>190</v>
      </c>
      <c r="AD24" s="53">
        <v>0.99860184986617206</v>
      </c>
      <c r="AE24" s="53">
        <v>0.99856837075013527</v>
      </c>
      <c r="AF24" s="53">
        <v>0.99845984155403766</v>
      </c>
    </row>
    <row r="25" spans="17:32">
      <c r="Q25" t="s">
        <v>4</v>
      </c>
      <c r="R25">
        <v>-3.7729699999999999</v>
      </c>
      <c r="S25">
        <f t="shared" si="3"/>
        <v>4</v>
      </c>
      <c r="T25">
        <f t="shared" si="4"/>
        <v>-15.09188</v>
      </c>
      <c r="AC25">
        <v>200</v>
      </c>
      <c r="AD25" s="53">
        <v>0.99878810796052242</v>
      </c>
      <c r="AE25" s="53">
        <v>0.99878629448732426</v>
      </c>
      <c r="AF25" s="53">
        <v>0.99873535368454558</v>
      </c>
    </row>
    <row r="26" spans="17:32">
      <c r="Q26" t="s">
        <v>5</v>
      </c>
      <c r="R26">
        <v>-1.374E-2</v>
      </c>
      <c r="S26">
        <f t="shared" si="3"/>
        <v>45</v>
      </c>
      <c r="T26">
        <f t="shared" si="4"/>
        <v>-0.61830000000000007</v>
      </c>
      <c r="AC26">
        <v>210</v>
      </c>
      <c r="AD26" s="53">
        <v>0.99888236366186678</v>
      </c>
      <c r="AE26" s="53">
        <v>0.99889306688174961</v>
      </c>
      <c r="AF26" s="53">
        <v>0.99886751642677074</v>
      </c>
    </row>
    <row r="27" spans="17:32">
      <c r="Q27" t="s">
        <v>6</v>
      </c>
      <c r="R27">
        <v>0.49646000000000001</v>
      </c>
      <c r="S27">
        <f t="shared" si="3"/>
        <v>1</v>
      </c>
      <c r="T27">
        <f t="shared" si="4"/>
        <v>0.49646000000000001</v>
      </c>
      <c r="AC27">
        <v>220</v>
      </c>
      <c r="AD27" s="53">
        <v>0.99893258793816453</v>
      </c>
      <c r="AE27" s="53">
        <v>0.99894795442682516</v>
      </c>
      <c r="AF27" s="53">
        <v>0.99893464654861819</v>
      </c>
    </row>
    <row r="28" spans="17:32">
      <c r="Q28" t="s">
        <v>51</v>
      </c>
      <c r="R28">
        <v>0.21828</v>
      </c>
      <c r="S28">
        <f t="shared" si="3"/>
        <v>1</v>
      </c>
      <c r="T28">
        <f t="shared" si="4"/>
        <v>0.21828</v>
      </c>
      <c r="AD28" s="53"/>
      <c r="AE28" s="53"/>
      <c r="AF28" s="53"/>
    </row>
    <row r="29" spans="17:32">
      <c r="AD29" s="53"/>
      <c r="AE29" s="53"/>
      <c r="AF29" s="53"/>
    </row>
    <row r="30" spans="17:32">
      <c r="T30">
        <f>SUM(T20:T28)</f>
        <v>-17.914946000000004</v>
      </c>
      <c r="AD30" s="53"/>
      <c r="AE30" s="53"/>
      <c r="AF30" s="53"/>
    </row>
    <row r="31" spans="17:32">
      <c r="T31">
        <f>EXP(T30)</f>
        <v>1.6582034279214399E-8</v>
      </c>
      <c r="AD31" s="53"/>
      <c r="AE31" s="53"/>
      <c r="AF31" s="53"/>
    </row>
    <row r="32" spans="17:32">
      <c r="T32">
        <f>T31/(1+T31)</f>
        <v>1.6582034004250544E-8</v>
      </c>
      <c r="AD32" s="53"/>
      <c r="AE32" s="53"/>
      <c r="AF32" s="53"/>
    </row>
    <row r="33" spans="1:32">
      <c r="AD33" s="53"/>
      <c r="AE33" s="53"/>
      <c r="AF33" s="53"/>
    </row>
    <row r="39" spans="1:32">
      <c r="A39" t="s">
        <v>57</v>
      </c>
    </row>
    <row r="46" spans="1:32">
      <c r="A46" t="s">
        <v>58</v>
      </c>
    </row>
    <row r="47" spans="1:32">
      <c r="A47" t="s">
        <v>59</v>
      </c>
    </row>
    <row r="48" spans="1:32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63</v>
      </c>
    </row>
    <row r="52" spans="1:1">
      <c r="A52" t="s">
        <v>62</v>
      </c>
    </row>
  </sheetData>
  <conditionalFormatting sqref="AD5:A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#1. Logit</vt:lpstr>
      <vt:lpstr>#1. Probit</vt:lpstr>
      <vt:lpstr>#2 Logit</vt:lpstr>
      <vt:lpstr>#2 Probit</vt:lpstr>
      <vt:lpstr>#3 LogitMain</vt:lpstr>
      <vt:lpstr>#3 LogitModerating</vt:lpstr>
      <vt:lpstr>#3 ProbitMain</vt:lpstr>
      <vt:lpstr>#3 ProbitModerating</vt:lpstr>
      <vt:lpstr>#4 Logit</vt:lpstr>
      <vt:lpstr>#4 Probit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DIneen</cp:lastModifiedBy>
  <dcterms:created xsi:type="dcterms:W3CDTF">2017-03-12T17:25:19Z</dcterms:created>
  <dcterms:modified xsi:type="dcterms:W3CDTF">2017-03-20T01:41:52Z</dcterms:modified>
</cp:coreProperties>
</file>