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Data Analysis\Homework Assignments\"/>
    </mc:Choice>
  </mc:AlternateContent>
  <bookViews>
    <workbookView xWindow="0" yWindow="0" windowWidth="21570" windowHeight="7965" firstSheet="3" activeTab="10"/>
  </bookViews>
  <sheets>
    <sheet name="Formatted Data - Spend" sheetId="1" state="hidden" r:id="rId1"/>
    <sheet name="Formatted Data - ConversionRate" sheetId="11" r:id="rId2"/>
    <sheet name="Data Collection Plan" sheetId="2" r:id="rId3"/>
    <sheet name="Sample Size" sheetId="10" r:id="rId4"/>
    <sheet name="SQL" sheetId="9" r:id="rId5"/>
    <sheet name="Hypothesis Test" sheetId="3" r:id="rId6"/>
    <sheet name="Histogram Before and After" sheetId="12" r:id="rId7"/>
    <sheet name="Descriptive Before and After" sheetId="13" r:id="rId8"/>
    <sheet name="Correlation" sheetId="5" r:id="rId9"/>
    <sheet name="Regression" sheetId="6" r:id="rId10"/>
    <sheet name="Time Series" sheetId="8" r:id="rId11"/>
  </sheets>
  <calcPr calcId="171027"/>
</workbook>
</file>

<file path=xl/calcChain.xml><?xml version="1.0" encoding="utf-8"?>
<calcChain xmlns="http://schemas.openxmlformats.org/spreadsheetml/2006/main">
  <c r="P37" i="8" l="1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R86" i="11"/>
  <c r="S86" i="11"/>
  <c r="R81" i="11"/>
  <c r="R80" i="11"/>
  <c r="R82" i="11" s="1"/>
  <c r="N10" i="9" l="1"/>
  <c r="R73" i="11"/>
  <c r="R72" i="11"/>
  <c r="R74" i="11" s="1"/>
  <c r="D18" i="8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E16" i="13" l="1"/>
  <c r="E15" i="13"/>
  <c r="E14" i="13"/>
  <c r="E13" i="13"/>
  <c r="E12" i="13"/>
  <c r="E11" i="13"/>
  <c r="E10" i="13"/>
  <c r="E9" i="13"/>
  <c r="E8" i="13"/>
  <c r="E7" i="13"/>
  <c r="E6" i="13"/>
  <c r="E5" i="13"/>
  <c r="E4" i="13"/>
  <c r="B21" i="3"/>
  <c r="B5" i="10"/>
  <c r="B3" i="10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47" i="11" l="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55" i="3" l="1"/>
  <c r="B54" i="3"/>
  <c r="B53" i="3"/>
  <c r="B52" i="3"/>
  <c r="B51" i="3"/>
  <c r="B50" i="3"/>
  <c r="D44" i="3"/>
  <c r="C44" i="3"/>
  <c r="B44" i="3"/>
  <c r="E43" i="3"/>
  <c r="E42" i="3"/>
  <c r="B18" i="3"/>
  <c r="B17" i="3"/>
  <c r="B16" i="3"/>
  <c r="B15" i="3"/>
  <c r="B14" i="3"/>
  <c r="B13" i="3"/>
  <c r="D10" i="3"/>
  <c r="C10" i="3"/>
  <c r="B10" i="3"/>
  <c r="E9" i="3"/>
  <c r="E8" i="3"/>
  <c r="B56" i="3" l="1"/>
  <c r="B19" i="3"/>
  <c r="E44" i="3"/>
  <c r="E10" i="3"/>
  <c r="C55" i="3" l="1"/>
  <c r="D55" i="3" s="1"/>
  <c r="C51" i="3"/>
  <c r="D51" i="3" s="1"/>
  <c r="C50" i="3"/>
  <c r="D50" i="3" s="1"/>
  <c r="C52" i="3"/>
  <c r="D52" i="3" s="1"/>
  <c r="C53" i="3"/>
  <c r="D53" i="3" s="1"/>
  <c r="C54" i="3"/>
  <c r="D54" i="3" s="1"/>
  <c r="C18" i="3"/>
  <c r="D18" i="3" s="1"/>
  <c r="C14" i="3"/>
  <c r="D14" i="3" s="1"/>
  <c r="C17" i="3"/>
  <c r="D17" i="3" s="1"/>
  <c r="C16" i="3"/>
  <c r="D16" i="3" s="1"/>
  <c r="C13" i="3"/>
  <c r="D13" i="3" s="1"/>
  <c r="C15" i="3"/>
  <c r="D15" i="3" s="1"/>
  <c r="D19" i="3" l="1"/>
  <c r="D56" i="3"/>
  <c r="B58" i="3" s="1"/>
</calcChain>
</file>

<file path=xl/sharedStrings.xml><?xml version="1.0" encoding="utf-8"?>
<sst xmlns="http://schemas.openxmlformats.org/spreadsheetml/2006/main" count="581" uniqueCount="187">
  <si>
    <t>Conversion Rate</t>
  </si>
  <si>
    <t>Mobile Spend</t>
  </si>
  <si>
    <t>Tablet Spend</t>
  </si>
  <si>
    <t>PC Spend</t>
  </si>
  <si>
    <t>Above Fold Spend</t>
  </si>
  <si>
    <t>Below Fold Spend</t>
  </si>
  <si>
    <t>320x50 Spend</t>
  </si>
  <si>
    <t>300x250 Spend</t>
  </si>
  <si>
    <t>728x90 spend</t>
  </si>
  <si>
    <t>Date</t>
  </si>
  <si>
    <t>Aggregate CTR</t>
  </si>
  <si>
    <t>Click Count</t>
  </si>
  <si>
    <t>Win Rate</t>
  </si>
  <si>
    <t>Tablet</t>
  </si>
  <si>
    <t>PC</t>
  </si>
  <si>
    <t>Clearing Price (CPM)</t>
  </si>
  <si>
    <t>Performance Measure</t>
  </si>
  <si>
    <t>Data Source and Location</t>
  </si>
  <si>
    <t>Who Will Collect Data</t>
  </si>
  <si>
    <t>When Will Data be Collected</t>
  </si>
  <si>
    <t>What range will the data fall within?</t>
  </si>
  <si>
    <t>Conversion Rates</t>
  </si>
  <si>
    <t>Exported and manually calculated</t>
  </si>
  <si>
    <t>Jacob Dineen</t>
  </si>
  <si>
    <t>Impressions</t>
  </si>
  <si>
    <t>Tradedesk Reporting API</t>
  </si>
  <si>
    <t>Exported from TD API</t>
  </si>
  <si>
    <t>Clicks</t>
  </si>
  <si>
    <t>Conversions</t>
  </si>
  <si>
    <t>Excel</t>
  </si>
  <si>
    <t>Manual Calculation</t>
  </si>
  <si>
    <t>Spend by Device</t>
  </si>
  <si>
    <t xml:space="preserve">Separate reporting tool within Tradedesk </t>
  </si>
  <si>
    <t>Exported and formatted</t>
  </si>
  <si>
    <t>Spend by Adformat</t>
  </si>
  <si>
    <t>Spend by Fold</t>
  </si>
  <si>
    <t>Conversion Rate by Device</t>
  </si>
  <si>
    <t>Conversion Rate by Adformat</t>
  </si>
  <si>
    <t>Conversion Rate by Fold</t>
  </si>
  <si>
    <t>Question:</t>
  </si>
  <si>
    <r>
      <t>Ho:  _____Device Type____________ and _____</t>
    </r>
    <r>
      <rPr>
        <b/>
        <u/>
        <sz val="11"/>
        <color theme="1"/>
        <rFont val="Calibri"/>
        <family val="2"/>
        <scheme val="minor"/>
      </rPr>
      <t>Conversion Rate</t>
    </r>
    <r>
      <rPr>
        <sz val="11"/>
        <color theme="1"/>
        <rFont val="Calibri"/>
        <family val="2"/>
        <scheme val="minor"/>
      </rPr>
      <t>________ are independent</t>
    </r>
  </si>
  <si>
    <r>
      <t>Ha:  ________</t>
    </r>
    <r>
      <rPr>
        <b/>
        <u/>
        <sz val="11"/>
        <color theme="1"/>
        <rFont val="Calibri"/>
        <family val="2"/>
        <scheme val="minor"/>
      </rPr>
      <t>_Device Type</t>
    </r>
    <r>
      <rPr>
        <sz val="11"/>
        <color theme="1"/>
        <rFont val="Calibri"/>
        <family val="2"/>
        <scheme val="minor"/>
      </rPr>
      <t>_______ and ______</t>
    </r>
    <r>
      <rPr>
        <b/>
        <u/>
        <sz val="11"/>
        <color theme="1"/>
        <rFont val="Calibri"/>
        <family val="2"/>
        <scheme val="minor"/>
      </rPr>
      <t>_Conversion Rate</t>
    </r>
    <r>
      <rPr>
        <sz val="11"/>
        <color theme="1"/>
        <rFont val="Calibri"/>
        <family val="2"/>
        <scheme val="minor"/>
      </rPr>
      <t>_______ are not independent</t>
    </r>
  </si>
  <si>
    <t xml:space="preserve">Mobile </t>
  </si>
  <si>
    <t>Days above mean Conv Rate (5.93%)</t>
  </si>
  <si>
    <t>Days below mean conversion rate (5.93%)</t>
  </si>
  <si>
    <t>Totals</t>
  </si>
  <si>
    <t>&lt;--- N</t>
  </si>
  <si>
    <t>f (observed)</t>
  </si>
  <si>
    <t>F (expected)</t>
  </si>
  <si>
    <t>(f-F)^2 / F</t>
  </si>
  <si>
    <t>Mobile/&gt;5.93%</t>
  </si>
  <si>
    <t>Tablet/&gt;5.93%</t>
  </si>
  <si>
    <t>PC/&gt;5.93%</t>
  </si>
  <si>
    <t>Redo with Size as Rows</t>
  </si>
  <si>
    <t>Mobile/&lt;5.93%</t>
  </si>
  <si>
    <t>Tablet/&lt;5.93%</t>
  </si>
  <si>
    <t>PC/&lt;5.93%</t>
  </si>
  <si>
    <t>&lt;--- chi-square</t>
  </si>
  <si>
    <t xml:space="preserve">p-value = </t>
  </si>
  <si>
    <t>if p is low Ho must go</t>
  </si>
  <si>
    <t>Reject Ho?</t>
  </si>
  <si>
    <t>X</t>
  </si>
  <si>
    <t>Fail to reject Ho?</t>
  </si>
  <si>
    <t>What does this mean?</t>
  </si>
  <si>
    <t>pvalue is less than 0.05 alpha so we reject the null.</t>
  </si>
  <si>
    <t>There is evidence that Time of Day and Device Type are not independent.</t>
  </si>
  <si>
    <t>There appears to be a relationship.</t>
  </si>
  <si>
    <r>
      <t>Ho:  _____Ad Size____________ and _____</t>
    </r>
    <r>
      <rPr>
        <b/>
        <u/>
        <sz val="11"/>
        <color theme="1"/>
        <rFont val="Calibri"/>
        <family val="2"/>
        <scheme val="minor"/>
      </rPr>
      <t>Conversion Rate</t>
    </r>
    <r>
      <rPr>
        <sz val="11"/>
        <color theme="1"/>
        <rFont val="Calibri"/>
        <family val="2"/>
        <scheme val="minor"/>
      </rPr>
      <t>________ are independent</t>
    </r>
  </si>
  <si>
    <r>
      <t>Ha:  ________</t>
    </r>
    <r>
      <rPr>
        <b/>
        <u/>
        <sz val="11"/>
        <color theme="1"/>
        <rFont val="Calibri"/>
        <family val="2"/>
        <scheme val="minor"/>
      </rPr>
      <t>_Ad Size</t>
    </r>
    <r>
      <rPr>
        <sz val="11"/>
        <color theme="1"/>
        <rFont val="Calibri"/>
        <family val="2"/>
        <scheme val="minor"/>
      </rPr>
      <t>_______ and ______</t>
    </r>
    <r>
      <rPr>
        <b/>
        <u/>
        <sz val="11"/>
        <color theme="1"/>
        <rFont val="Calibri"/>
        <family val="2"/>
        <scheme val="minor"/>
      </rPr>
      <t>_Conversion Rate</t>
    </r>
    <r>
      <rPr>
        <sz val="11"/>
        <color theme="1"/>
        <rFont val="Calibri"/>
        <family val="2"/>
        <scheme val="minor"/>
      </rPr>
      <t>_______ are not independent</t>
    </r>
  </si>
  <si>
    <t>300x250</t>
  </si>
  <si>
    <t>320x50</t>
  </si>
  <si>
    <t>728x90</t>
  </si>
  <si>
    <t>Days above mean Conv Rate (6.58%)</t>
  </si>
  <si>
    <t>Days below mean conversion rate (6.58%)</t>
  </si>
  <si>
    <t>Morning/Mobile</t>
  </si>
  <si>
    <t>Morning/Tablet</t>
  </si>
  <si>
    <t>Morning/PC</t>
  </si>
  <si>
    <t>Afternoon/Mobile</t>
  </si>
  <si>
    <t>Afternoon/Tablet</t>
  </si>
  <si>
    <t>Afternoon/PC</t>
  </si>
  <si>
    <t>Feb 1- Yesterday (Pull data every seven days for compilation/aggregation)</t>
  </si>
  <si>
    <t>Feb 13th</t>
  </si>
  <si>
    <t>Feb 20th</t>
  </si>
  <si>
    <t>Feb 27th</t>
  </si>
  <si>
    <t>Roll all data together</t>
  </si>
  <si>
    <t>Manual - Excel</t>
  </si>
  <si>
    <t>Combining all data that has been collected</t>
  </si>
  <si>
    <t>Feb 28th</t>
  </si>
  <si>
    <t>Jan 1-Feb 28</t>
  </si>
  <si>
    <t>Previous Month's data (January)</t>
  </si>
  <si>
    <t>Impression Count</t>
  </si>
  <si>
    <t>Bids</t>
  </si>
  <si>
    <t>Tablet Conversion Rate</t>
  </si>
  <si>
    <t>PC Conversion Rate</t>
  </si>
  <si>
    <t>Mobile Conversion Rate</t>
  </si>
  <si>
    <t>Below Fold Conversion Rate</t>
  </si>
  <si>
    <t>Above Fold Conversion Rate</t>
  </si>
  <si>
    <t>300x250 Conversion Rate</t>
  </si>
  <si>
    <t>320x50 Conversion Rate</t>
  </si>
  <si>
    <t>728x90 Conversion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</si>
  <si>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</si>
  <si>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</si>
  <si>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</si>
  <si>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</si>
  <si>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</si>
  <si>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</si>
  <si>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</si>
  <si>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</si>
  <si>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</si>
  <si>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</si>
  <si>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</si>
  <si>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</si>
  <si>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</si>
  <si>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</si>
  <si>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</si>
  <si>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</si>
  <si>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</si>
  <si>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</si>
  <si>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</si>
  <si>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</si>
  <si>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</si>
  <si>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</si>
  <si>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</si>
  <si>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</si>
  <si>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Impressions,Clicks, CTR Conversion Rates, Bids, Win Rate, Spends, Clearing Prices</t>
  </si>
  <si>
    <t>Tradedesk Reporting API/Excel</t>
  </si>
  <si>
    <t>Feb 1st</t>
  </si>
  <si>
    <t>RESIDUAL OUTPUT</t>
  </si>
  <si>
    <t>Observation</t>
  </si>
  <si>
    <t>Predicted Conversion Rate</t>
  </si>
  <si>
    <t>Residuals</t>
  </si>
  <si>
    <t>Before</t>
  </si>
  <si>
    <t>After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</si>
  <si>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</si>
  <si>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</si>
  <si>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</si>
  <si>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</si>
  <si>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</si>
  <si>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</si>
  <si>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</si>
  <si>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</si>
  <si>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</si>
  <si>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</si>
  <si>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</si>
  <si>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</si>
  <si>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XMR</t>
  </si>
  <si>
    <t>Moving Average</t>
  </si>
  <si>
    <t>Exponential Smoothing</t>
  </si>
  <si>
    <t>Defect per Million Opportunities</t>
  </si>
  <si>
    <t>Defect Opportunities per Unit</t>
  </si>
  <si>
    <t>Units Produced per Day</t>
  </si>
  <si>
    <t>Total Possible Defects per Day</t>
  </si>
  <si>
    <t>Total Actual Defects</t>
  </si>
  <si>
    <t>Defect per Opportunity Rate</t>
  </si>
  <si>
    <t>D</t>
  </si>
  <si>
    <t>U</t>
  </si>
  <si>
    <t>D*U</t>
  </si>
  <si>
    <t>A</t>
  </si>
  <si>
    <t>A/DU=DPO</t>
  </si>
  <si>
    <t>Same Size for Continuous Data</t>
  </si>
  <si>
    <t xml:space="preserve">95% Confidence </t>
  </si>
  <si>
    <t>Z* = 1.96</t>
  </si>
  <si>
    <t>E = Margin of Error</t>
  </si>
  <si>
    <t>Z*</t>
  </si>
  <si>
    <t>StDev</t>
  </si>
  <si>
    <t>Margin of Error</t>
  </si>
  <si>
    <t>Same Size Calculation</t>
  </si>
  <si>
    <t>n = (z* Stdev)/E)^2</t>
  </si>
  <si>
    <t>16 samples are needed to detect a change in the population mean.</t>
  </si>
  <si>
    <t>Our test data includes observations from 25 samples, meaning that we likely have enough samples available to be able to detect a change in the population mean.</t>
  </si>
  <si>
    <t>How will data be collected</t>
  </si>
  <si>
    <t>Moving average data (use k=5)</t>
  </si>
  <si>
    <t>Exponential smoothing (use 1-w=0.8)</t>
  </si>
  <si>
    <t>2/27/2017 Forecast</t>
  </si>
  <si>
    <t>Need SQL Calculations</t>
  </si>
  <si>
    <t>Need Control Chart (IMR) + Control Explanation</t>
  </si>
  <si>
    <t>mRbar</t>
  </si>
  <si>
    <t>UCL</t>
  </si>
  <si>
    <t>LCL</t>
  </si>
  <si>
    <t>mRbar =</t>
  </si>
  <si>
    <t>Moving Range</t>
  </si>
  <si>
    <t>Individual Chart</t>
  </si>
  <si>
    <t>mR</t>
  </si>
  <si>
    <t>x</t>
  </si>
  <si>
    <t>xbar</t>
  </si>
  <si>
    <t xml:space="preserve">UCL </t>
  </si>
  <si>
    <t>x bar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</si>
</sst>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6" formatCode="_(* #,##0.00000000_);_(* \(#,##0.000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0" fillId="0" borderId="1" xfId="0" applyBorder="1"/>
    <xf numFmtId="164" fontId="3" fillId="0" borderId="4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NumberFormat="1" applyFont="1"/>
    <xf numFmtId="44" fontId="3" fillId="0" borderId="0" xfId="1" applyFont="1"/>
    <xf numFmtId="10" fontId="0" fillId="0" borderId="0" xfId="2" applyNumberFormat="1" applyFont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0" fillId="0" borderId="9" xfId="0" applyBorder="1"/>
    <xf numFmtId="0" fontId="0" fillId="0" borderId="0" xfId="0" applyNumberFormat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166" fontId="0" fillId="0" borderId="0" xfId="3" applyNumberFormat="1" applyFont="1"/>
    <xf numFmtId="0" fontId="6" fillId="0" borderId="0" xfId="0" applyFont="1" applyAlignment="1">
      <alignment horizontal="center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3" fontId="3" fillId="0" borderId="0" xfId="0" applyNumberFormat="1" applyFont="1"/>
    <xf numFmtId="10" fontId="2" fillId="0" borderId="0" xfId="2" applyNumberFormat="1" applyFont="1" applyBorder="1"/>
    <xf numFmtId="44" fontId="2" fillId="0" borderId="2" xfId="1" applyFont="1" applyBorder="1"/>
    <xf numFmtId="44" fontId="2" fillId="0" borderId="1" xfId="1" applyFont="1" applyBorder="1"/>
    <xf numFmtId="44" fontId="2" fillId="0" borderId="3" xfId="1" applyFont="1" applyBorder="1"/>
    <xf numFmtId="44" fontId="0" fillId="0" borderId="0" xfId="1" applyFont="1"/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16" xfId="0" applyFont="1" applyFill="1" applyBorder="1" applyAlignment="1">
      <alignment horizontal="center"/>
    </xf>
    <xf numFmtId="0" fontId="0" fillId="2" borderId="0" xfId="0" applyFill="1"/>
    <xf numFmtId="0" fontId="8" fillId="0" borderId="16" xfId="0" applyFont="1" applyFill="1" applyBorder="1" applyAlignment="1">
      <alignment horizontal="centerContinuous"/>
    </xf>
    <xf numFmtId="9" fontId="0" fillId="0" borderId="0" xfId="0" applyNumberFormat="1"/>
    <xf numFmtId="43" fontId="0" fillId="2" borderId="0" xfId="3" applyFont="1" applyFill="1"/>
    <xf numFmtId="0" fontId="9" fillId="0" borderId="17" xfId="0" applyFont="1" applyBorder="1" applyAlignment="1">
      <alignment wrapText="1"/>
    </xf>
    <xf numFmtId="16" fontId="9" fillId="0" borderId="17" xfId="0" applyNumberFormat="1" applyFont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2" fillId="0" borderId="0" xfId="0" applyFont="1"/>
    <xf numFmtId="10" fontId="8" fillId="0" borderId="16" xfId="2" applyNumberFormat="1" applyFont="1" applyFill="1" applyBorder="1" applyAlignment="1">
      <alignment horizontal="center" wrapText="1"/>
    </xf>
    <xf numFmtId="0" fontId="8" fillId="0" borderId="16" xfId="0" applyFont="1" applyFill="1" applyBorder="1" applyAlignment="1">
      <alignment horizontal="center" wrapText="1"/>
    </xf>
    <xf numFmtId="10" fontId="0" fillId="0" borderId="0" xfId="2" applyNumberFormat="1" applyFont="1" applyAlignment="1">
      <alignment wrapText="1"/>
    </xf>
    <xf numFmtId="0" fontId="0" fillId="0" borderId="0" xfId="0" applyAlignment="1">
      <alignment wrapText="1"/>
    </xf>
    <xf numFmtId="10" fontId="0" fillId="0" borderId="0" xfId="2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7" xfId="0" applyBorder="1" applyAlignment="1">
      <alignment horizontal="center"/>
    </xf>
    <xf numFmtId="0" fontId="8" fillId="0" borderId="17" xfId="0" applyFont="1" applyFill="1" applyBorder="1" applyAlignment="1">
      <alignment horizontal="centerContinuous"/>
    </xf>
    <xf numFmtId="0" fontId="0" fillId="0" borderId="17" xfId="0" applyFill="1" applyBorder="1" applyAlignment="1"/>
    <xf numFmtId="0" fontId="0" fillId="0" borderId="18" xfId="0" applyBorder="1"/>
    <xf numFmtId="0" fontId="2" fillId="0" borderId="18" xfId="0" applyFont="1" applyBorder="1"/>
    <xf numFmtId="0" fontId="2" fillId="0" borderId="20" xfId="0" applyFont="1" applyBorder="1" applyAlignment="1">
      <alignment horizontal="center" wrapText="1"/>
    </xf>
    <xf numFmtId="10" fontId="0" fillId="0" borderId="0" xfId="0" applyNumberFormat="1"/>
    <xf numFmtId="10" fontId="0" fillId="2" borderId="0" xfId="0" applyNumberFormat="1" applyFill="1"/>
    <xf numFmtId="10" fontId="2" fillId="0" borderId="19" xfId="2" applyNumberFormat="1" applyFont="1" applyBorder="1" applyAlignment="1">
      <alignment horizontal="center" wrapText="1"/>
    </xf>
    <xf numFmtId="0" fontId="0" fillId="0" borderId="0" xfId="2" applyNumberFormat="1" applyFont="1"/>
    <xf numFmtId="10" fontId="0" fillId="0" borderId="4" xfId="2" applyNumberFormat="1" applyFont="1" applyBorder="1"/>
    <xf numFmtId="0" fontId="0" fillId="0" borderId="0" xfId="0" applyFill="1" applyBorder="1"/>
    <xf numFmtId="10" fontId="0" fillId="0" borderId="6" xfId="2" applyNumberFormat="1" applyFont="1" applyBorder="1"/>
    <xf numFmtId="10" fontId="0" fillId="2" borderId="4" xfId="2" applyNumberFormat="1" applyFont="1" applyFill="1" applyBorder="1"/>
    <xf numFmtId="10" fontId="0" fillId="0" borderId="0" xfId="2" applyNumberFormat="1" applyFont="1" applyBorder="1"/>
    <xf numFmtId="10" fontId="0" fillId="0" borderId="7" xfId="2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10" fontId="0" fillId="0" borderId="5" xfId="2" applyNumberFormat="1" applyFont="1" applyBorder="1"/>
    <xf numFmtId="10" fontId="0" fillId="0" borderId="8" xfId="2" applyNumberFormat="1" applyFont="1" applyBorder="1"/>
    <xf numFmtId="10" fontId="0" fillId="0" borderId="0" xfId="2" applyNumberFormat="1" applyFont="1" applyFill="1" applyBorder="1"/>
    <xf numFmtId="0" fontId="2" fillId="0" borderId="21" xfId="0" applyFont="1" applyBorder="1"/>
    <xf numFmtId="10" fontId="3" fillId="0" borderId="5" xfId="0" applyNumberFormat="1" applyFont="1" applyBorder="1"/>
    <xf numFmtId="10" fontId="3" fillId="0" borderId="8" xfId="0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93744531933515"/>
          <c:y val="1.9486034394954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163167104112"/>
          <c:y val="0.11615740740740743"/>
          <c:w val="0.84977690288713914"/>
          <c:h val="0.59360892388451447"/>
        </c:manualLayout>
      </c:layout>
      <c:lineChart>
        <c:grouping val="standard"/>
        <c:varyColors val="0"/>
        <c:ser>
          <c:idx val="0"/>
          <c:order val="0"/>
          <c:tx>
            <c:strRef>
              <c:f>'Formatted Data - ConversionRate'!$B$1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'Formatted Data - ConversionRate'!$A$2:$A$21</c:f>
              <c:numCache>
                <c:formatCode>mm/dd/yyyy</c:formatCode>
                <c:ptCount val="20"/>
                <c:pt idx="0">
                  <c:v>42745</c:v>
                </c:pt>
                <c:pt idx="1">
                  <c:v>42746</c:v>
                </c:pt>
                <c:pt idx="2">
                  <c:v>42747</c:v>
                </c:pt>
                <c:pt idx="3">
                  <c:v>42748</c:v>
                </c:pt>
                <c:pt idx="4">
                  <c:v>42749</c:v>
                </c:pt>
                <c:pt idx="5">
                  <c:v>42750</c:v>
                </c:pt>
                <c:pt idx="6">
                  <c:v>42751</c:v>
                </c:pt>
                <c:pt idx="7">
                  <c:v>42752</c:v>
                </c:pt>
                <c:pt idx="8">
                  <c:v>42753</c:v>
                </c:pt>
                <c:pt idx="9">
                  <c:v>42754</c:v>
                </c:pt>
                <c:pt idx="10">
                  <c:v>42755</c:v>
                </c:pt>
                <c:pt idx="11">
                  <c:v>42756</c:v>
                </c:pt>
                <c:pt idx="12">
                  <c:v>42757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42763</c:v>
                </c:pt>
                <c:pt idx="19">
                  <c:v>42764</c:v>
                </c:pt>
              </c:numCache>
            </c:numRef>
          </c:cat>
          <c:val>
            <c:numRef>
              <c:f>'Formatted Data - ConversionRate'!$B$2:$B$21</c:f>
              <c:numCache>
                <c:formatCode>0.00%</c:formatCode>
                <c:ptCount val="20"/>
                <c:pt idx="0">
                  <c:v>5.7569296375266525E-2</c:v>
                </c:pt>
                <c:pt idx="1">
                  <c:v>7.0422535211267609E-2</c:v>
                </c:pt>
                <c:pt idx="2">
                  <c:v>5.672105672105672E-2</c:v>
                </c:pt>
                <c:pt idx="3">
                  <c:v>4.6658259773013869E-2</c:v>
                </c:pt>
                <c:pt idx="4">
                  <c:v>8.5173501577287064E-2</c:v>
                </c:pt>
                <c:pt idx="5">
                  <c:v>5.9829059829059832E-2</c:v>
                </c:pt>
                <c:pt idx="6">
                  <c:v>0.10657370517928287</c:v>
                </c:pt>
                <c:pt idx="7">
                  <c:v>8.6548488008342028E-2</c:v>
                </c:pt>
                <c:pt idx="8">
                  <c:v>6.3439065108514187E-2</c:v>
                </c:pt>
                <c:pt idx="9">
                  <c:v>8.1239530988274702E-2</c:v>
                </c:pt>
                <c:pt idx="10">
                  <c:v>6.2419562419562417E-2</c:v>
                </c:pt>
                <c:pt idx="11">
                  <c:v>5.7618437900128043E-2</c:v>
                </c:pt>
                <c:pt idx="12">
                  <c:v>5.0414364640883981E-2</c:v>
                </c:pt>
                <c:pt idx="13">
                  <c:v>6.0273972602739728E-2</c:v>
                </c:pt>
                <c:pt idx="14">
                  <c:v>3.2227488151658767E-2</c:v>
                </c:pt>
                <c:pt idx="15">
                  <c:v>3.6824485891917745E-2</c:v>
                </c:pt>
                <c:pt idx="16">
                  <c:v>2.9200574437529919E-2</c:v>
                </c:pt>
                <c:pt idx="17">
                  <c:v>4.2149143121815655E-2</c:v>
                </c:pt>
                <c:pt idx="18">
                  <c:v>2.9503799731783638E-2</c:v>
                </c:pt>
                <c:pt idx="19">
                  <c:v>4.7233468286099867E-2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7-40A0-8214-809ACFAE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55624"/>
        <c:axId val="575453328"/>
      </c:lineChart>
      <c:dateAx>
        <c:axId val="575455624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3328"/>
        <c:crosses val="autoZero"/>
        <c:auto val="1"/>
        <c:lblOffset val="100"/>
        <c:baseTimeUnit val="days"/>
      </c:dateAx>
      <c:valAx>
        <c:axId val="575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'Formatted Data - ConversionRate'!$B$1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'Formatted Data - ConversionRate'!$A$2:$A$47</c:f>
              <c:numCache>
                <c:formatCode>mm/dd/yyyy</c:formatCode>
                <c:ptCount val="46"/>
                <c:pt idx="0">
                  <c:v>42745</c:v>
                </c:pt>
                <c:pt idx="1">
                  <c:v>42746</c:v>
                </c:pt>
                <c:pt idx="2">
                  <c:v>42747</c:v>
                </c:pt>
                <c:pt idx="3">
                  <c:v>42748</c:v>
                </c:pt>
                <c:pt idx="4">
                  <c:v>42749</c:v>
                </c:pt>
                <c:pt idx="5">
                  <c:v>42750</c:v>
                </c:pt>
                <c:pt idx="6">
                  <c:v>42751</c:v>
                </c:pt>
                <c:pt idx="7">
                  <c:v>42752</c:v>
                </c:pt>
                <c:pt idx="8">
                  <c:v>42753</c:v>
                </c:pt>
                <c:pt idx="9">
                  <c:v>42754</c:v>
                </c:pt>
                <c:pt idx="10">
                  <c:v>42755</c:v>
                </c:pt>
                <c:pt idx="11">
                  <c:v>42756</c:v>
                </c:pt>
                <c:pt idx="12">
                  <c:v>42757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42763</c:v>
                </c:pt>
                <c:pt idx="19">
                  <c:v>42764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42770</c:v>
                </c:pt>
                <c:pt idx="24">
                  <c:v>42771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42777</c:v>
                </c:pt>
                <c:pt idx="31">
                  <c:v>42778</c:v>
                </c:pt>
                <c:pt idx="32">
                  <c:v>42779</c:v>
                </c:pt>
                <c:pt idx="33">
                  <c:v>42780</c:v>
                </c:pt>
                <c:pt idx="34">
                  <c:v>42781</c:v>
                </c:pt>
                <c:pt idx="35">
                  <c:v>42782</c:v>
                </c:pt>
                <c:pt idx="36">
                  <c:v>42783</c:v>
                </c:pt>
                <c:pt idx="37">
                  <c:v>42784</c:v>
                </c:pt>
                <c:pt idx="38">
                  <c:v>42785</c:v>
                </c:pt>
                <c:pt idx="39">
                  <c:v>42786</c:v>
                </c:pt>
                <c:pt idx="40">
                  <c:v>42787</c:v>
                </c:pt>
                <c:pt idx="41">
                  <c:v>42788</c:v>
                </c:pt>
                <c:pt idx="42">
                  <c:v>42789</c:v>
                </c:pt>
                <c:pt idx="43">
                  <c:v>42790</c:v>
                </c:pt>
                <c:pt idx="44">
                  <c:v>42791</c:v>
                </c:pt>
                <c:pt idx="45">
                  <c:v>42792</c:v>
                </c:pt>
              </c:numCache>
            </c:numRef>
          </c:cat>
          <c:val>
            <c:numRef>
              <c:f>'Formatted Data - ConversionRate'!$B$2:$B$47</c:f>
              <c:numCache>
                <c:formatCode>0.00%</c:formatCode>
                <c:ptCount val="46"/>
                <c:pt idx="0">
                  <c:v>5.7569296375266525E-2</c:v>
                </c:pt>
                <c:pt idx="1">
                  <c:v>7.0422535211267609E-2</c:v>
                </c:pt>
                <c:pt idx="2">
                  <c:v>5.672105672105672E-2</c:v>
                </c:pt>
                <c:pt idx="3">
                  <c:v>4.6658259773013869E-2</c:v>
                </c:pt>
                <c:pt idx="4">
                  <c:v>8.5173501577287064E-2</c:v>
                </c:pt>
                <c:pt idx="5">
                  <c:v>5.9829059829059832E-2</c:v>
                </c:pt>
                <c:pt idx="6">
                  <c:v>0.10657370517928287</c:v>
                </c:pt>
                <c:pt idx="7">
                  <c:v>8.6548488008342028E-2</c:v>
                </c:pt>
                <c:pt idx="8">
                  <c:v>6.3439065108514187E-2</c:v>
                </c:pt>
                <c:pt idx="9">
                  <c:v>8.1239530988274702E-2</c:v>
                </c:pt>
                <c:pt idx="10">
                  <c:v>6.2419562419562417E-2</c:v>
                </c:pt>
                <c:pt idx="11">
                  <c:v>5.7618437900128043E-2</c:v>
                </c:pt>
                <c:pt idx="12">
                  <c:v>5.0414364640883981E-2</c:v>
                </c:pt>
                <c:pt idx="13">
                  <c:v>6.0273972602739728E-2</c:v>
                </c:pt>
                <c:pt idx="14">
                  <c:v>3.2227488151658767E-2</c:v>
                </c:pt>
                <c:pt idx="15">
                  <c:v>3.6824485891917745E-2</c:v>
                </c:pt>
                <c:pt idx="16">
                  <c:v>2.9200574437529919E-2</c:v>
                </c:pt>
                <c:pt idx="17">
                  <c:v>4.2149143121815655E-2</c:v>
                </c:pt>
                <c:pt idx="18">
                  <c:v>2.9503799731783638E-2</c:v>
                </c:pt>
                <c:pt idx="19">
                  <c:v>4.7233468286099867E-2</c:v>
                </c:pt>
                <c:pt idx="20">
                  <c:v>3.4968210717529521E-2</c:v>
                </c:pt>
                <c:pt idx="21">
                  <c:v>3.3990767939571967E-2</c:v>
                </c:pt>
                <c:pt idx="22">
                  <c:v>5.5988315481986371E-2</c:v>
                </c:pt>
                <c:pt idx="23">
                  <c:v>5.0695012264922325E-2</c:v>
                </c:pt>
                <c:pt idx="24">
                  <c:v>2.9711029711029711E-2</c:v>
                </c:pt>
                <c:pt idx="25">
                  <c:v>4.5454545454545456E-2</c:v>
                </c:pt>
                <c:pt idx="26">
                  <c:v>6.86106346483705E-2</c:v>
                </c:pt>
                <c:pt idx="27">
                  <c:v>5.7602490918526206E-2</c:v>
                </c:pt>
                <c:pt idx="28">
                  <c:v>6.4075630252100835E-2</c:v>
                </c:pt>
                <c:pt idx="29">
                  <c:v>6.3226406322640635E-2</c:v>
                </c:pt>
                <c:pt idx="30">
                  <c:v>5.6540488739817922E-2</c:v>
                </c:pt>
                <c:pt idx="31">
                  <c:v>7.0955534531693468E-2</c:v>
                </c:pt>
                <c:pt idx="32">
                  <c:v>5.1841085271317831E-2</c:v>
                </c:pt>
                <c:pt idx="33">
                  <c:v>4.9814520402755698E-2</c:v>
                </c:pt>
                <c:pt idx="34">
                  <c:v>5.4939249867934498E-2</c:v>
                </c:pt>
                <c:pt idx="35">
                  <c:v>5.2215189873417722E-2</c:v>
                </c:pt>
                <c:pt idx="36">
                  <c:v>5.2736318407960198E-2</c:v>
                </c:pt>
                <c:pt idx="37">
                  <c:v>5.2212829438090504E-2</c:v>
                </c:pt>
                <c:pt idx="38">
                  <c:v>7.3754789272030649E-2</c:v>
                </c:pt>
                <c:pt idx="39">
                  <c:v>6.3516260162601632E-2</c:v>
                </c:pt>
                <c:pt idx="40">
                  <c:v>7.9420289855072462E-2</c:v>
                </c:pt>
                <c:pt idx="41">
                  <c:v>5.0809352517985615E-2</c:v>
                </c:pt>
                <c:pt idx="42">
                  <c:v>4.4320137693631668E-2</c:v>
                </c:pt>
                <c:pt idx="43">
                  <c:v>6.0726729716276753E-2</c:v>
                </c:pt>
                <c:pt idx="44">
                  <c:v>5.9580552907530983E-2</c:v>
                </c:pt>
                <c:pt idx="45">
                  <c:v>5.1609606540623403E-2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0-4F9F-93AD-20A8EAA5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4208"/>
        <c:axId val="472990928"/>
      </c:lineChart>
      <c:dateAx>
        <c:axId val="47299420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90928"/>
        <c:crosses val="autoZero"/>
        <c:auto val="1"/>
        <c:lblOffset val="100"/>
        <c:baseTimeUnit val="days"/>
      </c:dateAx>
      <c:valAx>
        <c:axId val="472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'Formatted Data - ConversionRate'!$B$1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'Formatted Data - ConversionRate'!$A$2:$A$21</c:f>
              <c:numCache>
                <c:formatCode>mm/dd/yyyy</c:formatCode>
                <c:ptCount val="20"/>
                <c:pt idx="0">
                  <c:v>42745</c:v>
                </c:pt>
                <c:pt idx="1">
                  <c:v>42746</c:v>
                </c:pt>
                <c:pt idx="2">
                  <c:v>42747</c:v>
                </c:pt>
                <c:pt idx="3">
                  <c:v>42748</c:v>
                </c:pt>
                <c:pt idx="4">
                  <c:v>42749</c:v>
                </c:pt>
                <c:pt idx="5">
                  <c:v>42750</c:v>
                </c:pt>
                <c:pt idx="6">
                  <c:v>42751</c:v>
                </c:pt>
                <c:pt idx="7">
                  <c:v>42752</c:v>
                </c:pt>
                <c:pt idx="8">
                  <c:v>42753</c:v>
                </c:pt>
                <c:pt idx="9">
                  <c:v>42754</c:v>
                </c:pt>
                <c:pt idx="10">
                  <c:v>42755</c:v>
                </c:pt>
                <c:pt idx="11">
                  <c:v>42756</c:v>
                </c:pt>
                <c:pt idx="12">
                  <c:v>42757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42763</c:v>
                </c:pt>
                <c:pt idx="19">
                  <c:v>42764</c:v>
                </c:pt>
              </c:numCache>
            </c:numRef>
          </c:cat>
          <c:val>
            <c:numRef>
              <c:f>'Formatted Data - ConversionRate'!$B$2:$B$21</c:f>
              <c:numCache>
                <c:formatCode>0.00%</c:formatCode>
                <c:ptCount val="20"/>
                <c:pt idx="0">
                  <c:v>5.7569296375266525E-2</c:v>
                </c:pt>
                <c:pt idx="1">
                  <c:v>7.0422535211267609E-2</c:v>
                </c:pt>
                <c:pt idx="2">
                  <c:v>5.672105672105672E-2</c:v>
                </c:pt>
                <c:pt idx="3">
                  <c:v>4.6658259773013869E-2</c:v>
                </c:pt>
                <c:pt idx="4">
                  <c:v>8.5173501577287064E-2</c:v>
                </c:pt>
                <c:pt idx="5">
                  <c:v>5.9829059829059832E-2</c:v>
                </c:pt>
                <c:pt idx="6">
                  <c:v>0.10657370517928287</c:v>
                </c:pt>
                <c:pt idx="7">
                  <c:v>8.6548488008342028E-2</c:v>
                </c:pt>
                <c:pt idx="8">
                  <c:v>6.3439065108514187E-2</c:v>
                </c:pt>
                <c:pt idx="9">
                  <c:v>8.1239530988274702E-2</c:v>
                </c:pt>
                <c:pt idx="10">
                  <c:v>6.2419562419562417E-2</c:v>
                </c:pt>
                <c:pt idx="11">
                  <c:v>5.7618437900128043E-2</c:v>
                </c:pt>
                <c:pt idx="12">
                  <c:v>5.0414364640883981E-2</c:v>
                </c:pt>
                <c:pt idx="13">
                  <c:v>6.0273972602739728E-2</c:v>
                </c:pt>
                <c:pt idx="14">
                  <c:v>3.2227488151658767E-2</c:v>
                </c:pt>
                <c:pt idx="15">
                  <c:v>3.6824485891917745E-2</c:v>
                </c:pt>
                <c:pt idx="16">
                  <c:v>2.9200574437529919E-2</c:v>
                </c:pt>
                <c:pt idx="17">
                  <c:v>4.2149143121815655E-2</c:v>
                </c:pt>
                <c:pt idx="18">
                  <c:v>2.9503799731783638E-2</c:v>
                </c:pt>
                <c:pt idx="19">
                  <c:v>4.7233468286099867E-2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4-4843-8705-C57BAAFA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55624"/>
        <c:axId val="575453328"/>
      </c:lineChart>
      <c:dateAx>
        <c:axId val="575455624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3328"/>
        <c:crosses val="autoZero"/>
        <c:auto val="1"/>
        <c:lblOffset val="100"/>
        <c:baseTimeUnit val="days"/>
      </c:dateAx>
      <c:valAx>
        <c:axId val="575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'Formatted Data - ConversionRate'!$B$1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'Formatted Data - ConversionRate'!$A$2:$A$47</c:f>
              <c:numCache>
                <c:formatCode>mm/dd/yyyy</c:formatCode>
                <c:ptCount val="46"/>
                <c:pt idx="0">
                  <c:v>42745</c:v>
                </c:pt>
                <c:pt idx="1">
                  <c:v>42746</c:v>
                </c:pt>
                <c:pt idx="2">
                  <c:v>42747</c:v>
                </c:pt>
                <c:pt idx="3">
                  <c:v>42748</c:v>
                </c:pt>
                <c:pt idx="4">
                  <c:v>42749</c:v>
                </c:pt>
                <c:pt idx="5">
                  <c:v>42750</c:v>
                </c:pt>
                <c:pt idx="6">
                  <c:v>42751</c:v>
                </c:pt>
                <c:pt idx="7">
                  <c:v>42752</c:v>
                </c:pt>
                <c:pt idx="8">
                  <c:v>42753</c:v>
                </c:pt>
                <c:pt idx="9">
                  <c:v>42754</c:v>
                </c:pt>
                <c:pt idx="10">
                  <c:v>42755</c:v>
                </c:pt>
                <c:pt idx="11">
                  <c:v>42756</c:v>
                </c:pt>
                <c:pt idx="12">
                  <c:v>42757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42763</c:v>
                </c:pt>
                <c:pt idx="19">
                  <c:v>42764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42770</c:v>
                </c:pt>
                <c:pt idx="24">
                  <c:v>42771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42777</c:v>
                </c:pt>
                <c:pt idx="31">
                  <c:v>42778</c:v>
                </c:pt>
                <c:pt idx="32">
                  <c:v>42779</c:v>
                </c:pt>
                <c:pt idx="33">
                  <c:v>42780</c:v>
                </c:pt>
                <c:pt idx="34">
                  <c:v>42781</c:v>
                </c:pt>
                <c:pt idx="35">
                  <c:v>42782</c:v>
                </c:pt>
                <c:pt idx="36">
                  <c:v>42783</c:v>
                </c:pt>
                <c:pt idx="37">
                  <c:v>42784</c:v>
                </c:pt>
                <c:pt idx="38">
                  <c:v>42785</c:v>
                </c:pt>
                <c:pt idx="39">
                  <c:v>42786</c:v>
                </c:pt>
                <c:pt idx="40">
                  <c:v>42787</c:v>
                </c:pt>
                <c:pt idx="41">
                  <c:v>42788</c:v>
                </c:pt>
                <c:pt idx="42">
                  <c:v>42789</c:v>
                </c:pt>
                <c:pt idx="43">
                  <c:v>42790</c:v>
                </c:pt>
                <c:pt idx="44">
                  <c:v>42791</c:v>
                </c:pt>
                <c:pt idx="45">
                  <c:v>42792</c:v>
                </c:pt>
              </c:numCache>
            </c:numRef>
          </c:cat>
          <c:val>
            <c:numRef>
              <c:f>'Formatted Data - ConversionRate'!$B$2:$B$47</c:f>
              <c:numCache>
                <c:formatCode>0.00%</c:formatCode>
                <c:ptCount val="46"/>
                <c:pt idx="0">
                  <c:v>5.7569296375266525E-2</c:v>
                </c:pt>
                <c:pt idx="1">
                  <c:v>7.0422535211267609E-2</c:v>
                </c:pt>
                <c:pt idx="2">
                  <c:v>5.672105672105672E-2</c:v>
                </c:pt>
                <c:pt idx="3">
                  <c:v>4.6658259773013869E-2</c:v>
                </c:pt>
                <c:pt idx="4">
                  <c:v>8.5173501577287064E-2</c:v>
                </c:pt>
                <c:pt idx="5">
                  <c:v>5.9829059829059832E-2</c:v>
                </c:pt>
                <c:pt idx="6">
                  <c:v>0.10657370517928287</c:v>
                </c:pt>
                <c:pt idx="7">
                  <c:v>8.6548488008342028E-2</c:v>
                </c:pt>
                <c:pt idx="8">
                  <c:v>6.3439065108514187E-2</c:v>
                </c:pt>
                <c:pt idx="9">
                  <c:v>8.1239530988274702E-2</c:v>
                </c:pt>
                <c:pt idx="10">
                  <c:v>6.2419562419562417E-2</c:v>
                </c:pt>
                <c:pt idx="11">
                  <c:v>5.7618437900128043E-2</c:v>
                </c:pt>
                <c:pt idx="12">
                  <c:v>5.0414364640883981E-2</c:v>
                </c:pt>
                <c:pt idx="13">
                  <c:v>6.0273972602739728E-2</c:v>
                </c:pt>
                <c:pt idx="14">
                  <c:v>3.2227488151658767E-2</c:v>
                </c:pt>
                <c:pt idx="15">
                  <c:v>3.6824485891917745E-2</c:v>
                </c:pt>
                <c:pt idx="16">
                  <c:v>2.9200574437529919E-2</c:v>
                </c:pt>
                <c:pt idx="17">
                  <c:v>4.2149143121815655E-2</c:v>
                </c:pt>
                <c:pt idx="18">
                  <c:v>2.9503799731783638E-2</c:v>
                </c:pt>
                <c:pt idx="19">
                  <c:v>4.7233468286099867E-2</c:v>
                </c:pt>
                <c:pt idx="20">
                  <c:v>3.4968210717529521E-2</c:v>
                </c:pt>
                <c:pt idx="21">
                  <c:v>3.3990767939571967E-2</c:v>
                </c:pt>
                <c:pt idx="22">
                  <c:v>5.5988315481986371E-2</c:v>
                </c:pt>
                <c:pt idx="23">
                  <c:v>5.0695012264922325E-2</c:v>
                </c:pt>
                <c:pt idx="24">
                  <c:v>2.9711029711029711E-2</c:v>
                </c:pt>
                <c:pt idx="25">
                  <c:v>4.5454545454545456E-2</c:v>
                </c:pt>
                <c:pt idx="26">
                  <c:v>6.86106346483705E-2</c:v>
                </c:pt>
                <c:pt idx="27">
                  <c:v>5.7602490918526206E-2</c:v>
                </c:pt>
                <c:pt idx="28">
                  <c:v>6.4075630252100835E-2</c:v>
                </c:pt>
                <c:pt idx="29">
                  <c:v>6.3226406322640635E-2</c:v>
                </c:pt>
                <c:pt idx="30">
                  <c:v>5.6540488739817922E-2</c:v>
                </c:pt>
                <c:pt idx="31">
                  <c:v>7.0955534531693468E-2</c:v>
                </c:pt>
                <c:pt idx="32">
                  <c:v>5.1841085271317831E-2</c:v>
                </c:pt>
                <c:pt idx="33">
                  <c:v>4.9814520402755698E-2</c:v>
                </c:pt>
                <c:pt idx="34">
                  <c:v>5.4939249867934498E-2</c:v>
                </c:pt>
                <c:pt idx="35">
                  <c:v>5.2215189873417722E-2</c:v>
                </c:pt>
                <c:pt idx="36">
                  <c:v>5.2736318407960198E-2</c:v>
                </c:pt>
                <c:pt idx="37">
                  <c:v>5.2212829438090504E-2</c:v>
                </c:pt>
                <c:pt idx="38">
                  <c:v>7.3754789272030649E-2</c:v>
                </c:pt>
                <c:pt idx="39">
                  <c:v>6.3516260162601632E-2</c:v>
                </c:pt>
                <c:pt idx="40">
                  <c:v>7.9420289855072462E-2</c:v>
                </c:pt>
                <c:pt idx="41">
                  <c:v>5.0809352517985615E-2</c:v>
                </c:pt>
                <c:pt idx="42">
                  <c:v>4.4320137693631668E-2</c:v>
                </c:pt>
                <c:pt idx="43">
                  <c:v>6.0726729716276753E-2</c:v>
                </c:pt>
                <c:pt idx="44">
                  <c:v>5.9580552907530983E-2</c:v>
                </c:pt>
                <c:pt idx="45">
                  <c:v>5.1609606540623403E-2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7-41DE-83AE-A903C325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94208"/>
        <c:axId val="472990928"/>
      </c:lineChart>
      <c:dateAx>
        <c:axId val="472994208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90928"/>
        <c:crosses val="autoZero"/>
        <c:auto val="1"/>
        <c:lblOffset val="100"/>
        <c:baseTimeUnit val="days"/>
      </c:dateAx>
      <c:valAx>
        <c:axId val="472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Range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Series'!$K$16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Series'!$K$17:$K$37</c:f>
              <c:numCache>
                <c:formatCode>0.00%</c:formatCode>
                <c:ptCount val="21"/>
                <c:pt idx="1">
                  <c:v>2.3156089193825044E-2</c:v>
                </c:pt>
                <c:pt idx="2">
                  <c:v>1.1008143729844294E-2</c:v>
                </c:pt>
                <c:pt idx="3">
                  <c:v>6.473139333574629E-3</c:v>
                </c:pt>
                <c:pt idx="4">
                  <c:v>8.4922392946019942E-4</c:v>
                </c:pt>
                <c:pt idx="5">
                  <c:v>6.6859175828227133E-3</c:v>
                </c:pt>
                <c:pt idx="6">
                  <c:v>1.4415045791875546E-2</c:v>
                </c:pt>
                <c:pt idx="7">
                  <c:v>1.9114449260375636E-2</c:v>
                </c:pt>
                <c:pt idx="8">
                  <c:v>2.0265648685621335E-3</c:v>
                </c:pt>
                <c:pt idx="9">
                  <c:v>5.1247294651787997E-3</c:v>
                </c:pt>
                <c:pt idx="10">
                  <c:v>2.7240599945167754E-3</c:v>
                </c:pt>
                <c:pt idx="11">
                  <c:v>5.2112853454247543E-4</c:v>
                </c:pt>
                <c:pt idx="12">
                  <c:v>5.2348896986969401E-4</c:v>
                </c:pt>
                <c:pt idx="13">
                  <c:v>2.1541959833940146E-2</c:v>
                </c:pt>
                <c:pt idx="14">
                  <c:v>1.0238529109429018E-2</c:v>
                </c:pt>
                <c:pt idx="15">
                  <c:v>1.5904029692470831E-2</c:v>
                </c:pt>
                <c:pt idx="16">
                  <c:v>2.8610937337086847E-2</c:v>
                </c:pt>
                <c:pt idx="17">
                  <c:v>6.4892148243539463E-3</c:v>
                </c:pt>
                <c:pt idx="18">
                  <c:v>1.6406592022645085E-2</c:v>
                </c:pt>
                <c:pt idx="19">
                  <c:v>1.1461768087457705E-3</c:v>
                </c:pt>
                <c:pt idx="20">
                  <c:v>7.9709463669075803E-3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2-4C2E-B545-494A6B3AB2B9}"/>
            </c:ext>
          </c:extLst>
        </c:ser>
        <c:ser>
          <c:idx val="1"/>
          <c:order val="1"/>
          <c:tx>
            <c:strRef>
              <c:f>'Time Series'!$L$16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Series'!$L$17:$L$37</c:f>
              <c:numCache>
                <c:formatCode>0.00%</c:formatCode>
                <c:ptCount val="21"/>
                <c:pt idx="0">
                  <c:v>1.0046518332501359E-2</c:v>
                </c:pt>
                <c:pt idx="1">
                  <c:v>1.0046518332501359E-2</c:v>
                </c:pt>
                <c:pt idx="2">
                  <c:v>1.0046518332501359E-2</c:v>
                </c:pt>
                <c:pt idx="3">
                  <c:v>1.0046518332501359E-2</c:v>
                </c:pt>
                <c:pt idx="4">
                  <c:v>1.0046518332501359E-2</c:v>
                </c:pt>
                <c:pt idx="5">
                  <c:v>1.0046518332501359E-2</c:v>
                </c:pt>
                <c:pt idx="6">
                  <c:v>1.0046518332501359E-2</c:v>
                </c:pt>
                <c:pt idx="7">
                  <c:v>1.0046518332501359E-2</c:v>
                </c:pt>
                <c:pt idx="8">
                  <c:v>1.0046518332501359E-2</c:v>
                </c:pt>
                <c:pt idx="9">
                  <c:v>1.0046518332501359E-2</c:v>
                </c:pt>
                <c:pt idx="10">
                  <c:v>1.0046518332501359E-2</c:v>
                </c:pt>
                <c:pt idx="11">
                  <c:v>1.0046518332501359E-2</c:v>
                </c:pt>
                <c:pt idx="12">
                  <c:v>1.0046518332501359E-2</c:v>
                </c:pt>
                <c:pt idx="13">
                  <c:v>1.0046518332501359E-2</c:v>
                </c:pt>
                <c:pt idx="14">
                  <c:v>1.0046518332501359E-2</c:v>
                </c:pt>
                <c:pt idx="15">
                  <c:v>1.0046518332501359E-2</c:v>
                </c:pt>
                <c:pt idx="16">
                  <c:v>1.0046518332501359E-2</c:v>
                </c:pt>
                <c:pt idx="17">
                  <c:v>1.0046518332501359E-2</c:v>
                </c:pt>
                <c:pt idx="18">
                  <c:v>1.0046518332501359E-2</c:v>
                </c:pt>
                <c:pt idx="19">
                  <c:v>1.0046518332501359E-2</c:v>
                </c:pt>
                <c:pt idx="20">
                  <c:v>1.0046518332501359E-2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2-4C2E-B545-494A6B3AB2B9}"/>
            </c:ext>
          </c:extLst>
        </c:ser>
        <c:ser>
          <c:idx val="2"/>
          <c:order val="2"/>
          <c:tx>
            <c:strRef>
              <c:f>'Time Series'!$M$16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 Series'!$M$17:$M$37</c:f>
              <c:numCache>
                <c:formatCode>0.00%</c:formatCode>
                <c:ptCount val="21"/>
                <c:pt idx="0">
                  <c:v>3.2852114947279444E-2</c:v>
                </c:pt>
                <c:pt idx="1">
                  <c:v>3.2852114947279444E-2</c:v>
                </c:pt>
                <c:pt idx="2">
                  <c:v>3.2852114947279444E-2</c:v>
                </c:pt>
                <c:pt idx="3">
                  <c:v>3.2852114947279444E-2</c:v>
                </c:pt>
                <c:pt idx="4">
                  <c:v>3.2852114947279444E-2</c:v>
                </c:pt>
                <c:pt idx="5">
                  <c:v>3.2852114947279444E-2</c:v>
                </c:pt>
                <c:pt idx="6">
                  <c:v>3.2852114947279444E-2</c:v>
                </c:pt>
                <c:pt idx="7">
                  <c:v>3.2852114947279444E-2</c:v>
                </c:pt>
                <c:pt idx="8">
                  <c:v>3.2852114947279444E-2</c:v>
                </c:pt>
                <c:pt idx="9">
                  <c:v>3.2852114947279444E-2</c:v>
                </c:pt>
                <c:pt idx="10">
                  <c:v>3.2852114947279444E-2</c:v>
                </c:pt>
                <c:pt idx="11">
                  <c:v>3.2852114947279444E-2</c:v>
                </c:pt>
                <c:pt idx="12">
                  <c:v>3.2852114947279444E-2</c:v>
                </c:pt>
                <c:pt idx="13">
                  <c:v>3.2852114947279444E-2</c:v>
                </c:pt>
                <c:pt idx="14">
                  <c:v>3.2852114947279444E-2</c:v>
                </c:pt>
                <c:pt idx="15">
                  <c:v>3.2852114947279444E-2</c:v>
                </c:pt>
                <c:pt idx="16">
                  <c:v>3.2852114947279444E-2</c:v>
                </c:pt>
                <c:pt idx="17">
                  <c:v>3.2852114947279444E-2</c:v>
                </c:pt>
                <c:pt idx="18">
                  <c:v>3.2852114947279444E-2</c:v>
                </c:pt>
                <c:pt idx="19">
                  <c:v>3.2852114947279444E-2</c:v>
                </c:pt>
                <c:pt idx="20">
                  <c:v>3.2852114947279444E-2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2-4C2E-B545-494A6B3AB2B9}"/>
            </c:ext>
          </c:extLst>
        </c:ser>
        <c:ser>
          <c:idx val="3"/>
          <c:order val="3"/>
          <c:tx>
            <c:strRef>
              <c:f>'Time Series'!$N$16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 Series'!$N$17:$N$37</c:f>
              <c:numCache>
                <c:formatCode>0.00%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2-4C2E-B545-494A6B3A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084024"/>
        <c:axId val="832078776"/>
      </c:lineChart>
      <c:catAx>
        <c:axId val="83208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78776"/>
        <c:crosses val="autoZero"/>
        <c:auto val="1"/>
        <c:lblAlgn val="ctr"/>
        <c:lblOffset val="100"/>
        <c:noMultiLvlLbl val="0"/>
      </c:catAx>
      <c:valAx>
        <c:axId val="8320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8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Series'!$O$16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Series'!$O$17:$O$37</c:f>
              <c:numCache>
                <c:formatCode>0.00%</c:formatCode>
                <c:ptCount val="21"/>
                <c:pt idx="0">
                  <c:v>4.5454545454545456E-2</c:v>
                </c:pt>
                <c:pt idx="1">
                  <c:v>6.86106346483705E-2</c:v>
                </c:pt>
                <c:pt idx="2">
                  <c:v>5.7602490918526206E-2</c:v>
                </c:pt>
                <c:pt idx="3">
                  <c:v>6.4075630252100835E-2</c:v>
                </c:pt>
                <c:pt idx="4">
                  <c:v>6.3226406322640635E-2</c:v>
                </c:pt>
                <c:pt idx="5">
                  <c:v>5.6540488739817922E-2</c:v>
                </c:pt>
                <c:pt idx="6">
                  <c:v>7.0955534531693468E-2</c:v>
                </c:pt>
                <c:pt idx="7">
                  <c:v>5.1841085271317831E-2</c:v>
                </c:pt>
                <c:pt idx="8">
                  <c:v>4.9814520402755698E-2</c:v>
                </c:pt>
                <c:pt idx="9">
                  <c:v>5.4939249867934498E-2</c:v>
                </c:pt>
                <c:pt idx="10">
                  <c:v>5.2215189873417722E-2</c:v>
                </c:pt>
                <c:pt idx="11">
                  <c:v>5.2736318407960198E-2</c:v>
                </c:pt>
                <c:pt idx="12">
                  <c:v>5.2212829438090504E-2</c:v>
                </c:pt>
                <c:pt idx="13">
                  <c:v>7.3754789272030649E-2</c:v>
                </c:pt>
                <c:pt idx="14">
                  <c:v>6.3516260162601632E-2</c:v>
                </c:pt>
                <c:pt idx="15">
                  <c:v>7.9420289855072462E-2</c:v>
                </c:pt>
                <c:pt idx="16">
                  <c:v>5.0809352517985615E-2</c:v>
                </c:pt>
                <c:pt idx="17">
                  <c:v>4.4320137693631668E-2</c:v>
                </c:pt>
                <c:pt idx="18">
                  <c:v>6.0726729716276753E-2</c:v>
                </c:pt>
                <c:pt idx="19">
                  <c:v>5.9580552907530983E-2</c:v>
                </c:pt>
                <c:pt idx="20">
                  <c:v>5.1609606540623403E-2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D-4CAE-9525-8DF6A6E09D84}"/>
            </c:ext>
          </c:extLst>
        </c:ser>
        <c:ser>
          <c:idx val="1"/>
          <c:order val="1"/>
          <c:tx>
            <c:strRef>
              <c:f>'Time Series'!$P$16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Series'!$P$17:$P$37</c:f>
              <c:numCache>
                <c:formatCode>0.00%</c:formatCode>
                <c:ptCount val="21"/>
                <c:pt idx="0">
                  <c:v>5.8283935371186889E-2</c:v>
                </c:pt>
                <c:pt idx="1">
                  <c:v>5.8283935371186889E-2</c:v>
                </c:pt>
                <c:pt idx="2">
                  <c:v>5.8283935371186889E-2</c:v>
                </c:pt>
                <c:pt idx="3">
                  <c:v>5.8283935371186889E-2</c:v>
                </c:pt>
                <c:pt idx="4">
                  <c:v>5.8283935371186889E-2</c:v>
                </c:pt>
                <c:pt idx="5">
                  <c:v>5.8283935371186889E-2</c:v>
                </c:pt>
                <c:pt idx="6">
                  <c:v>5.8283935371186889E-2</c:v>
                </c:pt>
                <c:pt idx="7">
                  <c:v>5.8283935371186889E-2</c:v>
                </c:pt>
                <c:pt idx="8">
                  <c:v>5.8283935371186889E-2</c:v>
                </c:pt>
                <c:pt idx="9">
                  <c:v>5.8283935371186889E-2</c:v>
                </c:pt>
                <c:pt idx="10">
                  <c:v>5.8283935371186889E-2</c:v>
                </c:pt>
                <c:pt idx="11">
                  <c:v>5.8283935371186889E-2</c:v>
                </c:pt>
                <c:pt idx="12">
                  <c:v>5.8283935371186889E-2</c:v>
                </c:pt>
                <c:pt idx="13">
                  <c:v>5.8283935371186889E-2</c:v>
                </c:pt>
                <c:pt idx="14">
                  <c:v>5.8283935371186889E-2</c:v>
                </c:pt>
                <c:pt idx="15">
                  <c:v>5.8283935371186889E-2</c:v>
                </c:pt>
                <c:pt idx="16">
                  <c:v>5.8283935371186889E-2</c:v>
                </c:pt>
                <c:pt idx="17">
                  <c:v>5.8283935371186889E-2</c:v>
                </c:pt>
                <c:pt idx="18">
                  <c:v>5.8283935371186889E-2</c:v>
                </c:pt>
                <c:pt idx="19">
                  <c:v>5.8283935371186889E-2</c:v>
                </c:pt>
                <c:pt idx="20">
                  <c:v>5.8283935371186889E-2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D-4CAE-9525-8DF6A6E09D84}"/>
            </c:ext>
          </c:extLst>
        </c:ser>
        <c:ser>
          <c:idx val="2"/>
          <c:order val="2"/>
          <c:tx>
            <c:strRef>
              <c:f>'Time Series'!$Q$16</c:f>
              <c:strCache>
                <c:ptCount val="1"/>
                <c:pt idx="0">
                  <c:v>UCL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 Series'!$Q$17:$Q$37</c:f>
              <c:numCache>
                <c:formatCode>0.00%</c:formatCode>
                <c:ptCount val="21"/>
                <c:pt idx="0">
                  <c:v>8.5007674135640504E-2</c:v>
                </c:pt>
                <c:pt idx="1">
                  <c:v>8.5007674135640504E-2</c:v>
                </c:pt>
                <c:pt idx="2">
                  <c:v>8.5007674135640504E-2</c:v>
                </c:pt>
                <c:pt idx="3">
                  <c:v>8.5007674135640504E-2</c:v>
                </c:pt>
                <c:pt idx="4">
                  <c:v>8.5007674135640504E-2</c:v>
                </c:pt>
                <c:pt idx="5">
                  <c:v>8.5007674135640504E-2</c:v>
                </c:pt>
                <c:pt idx="6">
                  <c:v>8.5007674135640504E-2</c:v>
                </c:pt>
                <c:pt idx="7">
                  <c:v>8.5007674135640504E-2</c:v>
                </c:pt>
                <c:pt idx="8">
                  <c:v>8.5007674135640504E-2</c:v>
                </c:pt>
                <c:pt idx="9">
                  <c:v>8.5007674135640504E-2</c:v>
                </c:pt>
                <c:pt idx="10">
                  <c:v>8.5007674135640504E-2</c:v>
                </c:pt>
                <c:pt idx="11">
                  <c:v>8.5007674135640504E-2</c:v>
                </c:pt>
                <c:pt idx="12">
                  <c:v>8.5007674135640504E-2</c:v>
                </c:pt>
                <c:pt idx="13">
                  <c:v>8.5007674135640504E-2</c:v>
                </c:pt>
                <c:pt idx="14">
                  <c:v>8.5007674135640504E-2</c:v>
                </c:pt>
                <c:pt idx="15">
                  <c:v>8.5007674135640504E-2</c:v>
                </c:pt>
                <c:pt idx="16">
                  <c:v>8.5007674135640504E-2</c:v>
                </c:pt>
                <c:pt idx="17">
                  <c:v>8.5007674135640504E-2</c:v>
                </c:pt>
                <c:pt idx="18">
                  <c:v>8.5007674135640504E-2</c:v>
                </c:pt>
                <c:pt idx="19">
                  <c:v>8.5007674135640504E-2</c:v>
                </c:pt>
                <c:pt idx="20">
                  <c:v>8.5007674135640504E-2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1D-4CAE-9525-8DF6A6E09D84}"/>
            </c:ext>
          </c:extLst>
        </c:ser>
        <c:ser>
          <c:idx val="3"/>
          <c:order val="3"/>
          <c:tx>
            <c:strRef>
              <c:f>'Time Series'!$R$16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 Series'!$R$17:$R$37</c:f>
              <c:numCache>
                <c:formatCode>0.00%</c:formatCode>
                <c:ptCount val="21"/>
                <c:pt idx="0">
                  <c:v>3.1560196606733273E-2</c:v>
                </c:pt>
                <c:pt idx="1">
                  <c:v>3.1560196606733273E-2</c:v>
                </c:pt>
                <c:pt idx="2">
                  <c:v>3.1560196606733273E-2</c:v>
                </c:pt>
                <c:pt idx="3">
                  <c:v>3.1560196606733273E-2</c:v>
                </c:pt>
                <c:pt idx="4">
                  <c:v>3.1560196606733273E-2</c:v>
                </c:pt>
                <c:pt idx="5">
                  <c:v>3.1560196606733273E-2</c:v>
                </c:pt>
                <c:pt idx="6">
                  <c:v>3.1560196606733273E-2</c:v>
                </c:pt>
                <c:pt idx="7">
                  <c:v>3.1560196606733273E-2</c:v>
                </c:pt>
                <c:pt idx="8">
                  <c:v>3.1560196606733273E-2</c:v>
                </c:pt>
                <c:pt idx="9">
                  <c:v>3.1560196606733273E-2</c:v>
                </c:pt>
                <c:pt idx="10">
                  <c:v>3.1560196606733273E-2</c:v>
                </c:pt>
                <c:pt idx="11">
                  <c:v>3.1560196606733273E-2</c:v>
                </c:pt>
                <c:pt idx="12">
                  <c:v>3.1560196606733273E-2</c:v>
                </c:pt>
                <c:pt idx="13">
                  <c:v>3.1560196606733273E-2</c:v>
                </c:pt>
                <c:pt idx="14">
                  <c:v>3.1560196606733273E-2</c:v>
                </c:pt>
                <c:pt idx="15">
                  <c:v>3.1560196606733273E-2</c:v>
                </c:pt>
                <c:pt idx="16">
                  <c:v>3.1560196606733273E-2</c:v>
                </c:pt>
                <c:pt idx="17">
                  <c:v>3.1560196606733273E-2</c:v>
                </c:pt>
                <c:pt idx="18">
                  <c:v>3.1560196606733273E-2</c:v>
                </c:pt>
                <c:pt idx="19">
                  <c:v>3.1560196606733273E-2</c:v>
                </c:pt>
                <c:pt idx="20">
                  <c:v>3.1560196606733273E-2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1D-4CAE-9525-8DF6A6E0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915624"/>
        <c:axId val="798916608"/>
      </c:lineChart>
      <c:catAx>
        <c:axId val="79891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16608"/>
        <c:crosses val="autoZero"/>
        <c:auto val="1"/>
        <c:lblAlgn val="ctr"/>
        <c:lblOffset val="100"/>
        <c:noMultiLvlLbl val="0"/>
      </c:catAx>
      <c:valAx>
        <c:axId val="7989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12</xdr:row>
      <xdr:rowOff>9525</xdr:rowOff>
    </xdr:from>
    <xdr:to>
      <xdr:col>24</xdr:col>
      <xdr:colOff>561975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00375-5189-420C-950B-FC1382354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27</xdr:row>
      <xdr:rowOff>19050</xdr:rowOff>
    </xdr:from>
    <xdr:to>
      <xdr:col>24</xdr:col>
      <xdr:colOff>533400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17B41-E3AF-4DBF-A583-8DA6B5D9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428624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D74CD-3621-4A9F-B6B2-A0AA0EE34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31671-E489-47ED-AE4C-D83DCF008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14</xdr:row>
      <xdr:rowOff>57150</xdr:rowOff>
    </xdr:from>
    <xdr:to>
      <xdr:col>25</xdr:col>
      <xdr:colOff>495300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2CB1F-9319-4226-9B54-1C284B58A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25</xdr:row>
      <xdr:rowOff>171450</xdr:rowOff>
    </xdr:from>
    <xdr:to>
      <xdr:col>25</xdr:col>
      <xdr:colOff>495300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D3D28-06DC-4277-AA40-E76226052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75"/>
  <sheetViews>
    <sheetView topLeftCell="A49" workbookViewId="0">
      <selection activeCell="D82" sqref="D82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3" width="14.140625" style="47" bestFit="1" customWidth="1"/>
    <col min="4" max="4" width="10.7109375" style="47" bestFit="1" customWidth="1"/>
    <col min="5" max="5" width="15" style="47" bestFit="1" customWidth="1"/>
    <col min="6" max="6" width="18.5703125" style="47" bestFit="1" customWidth="1"/>
    <col min="7" max="7" width="18.7109375" style="47" bestFit="1" customWidth="1"/>
    <col min="8" max="8" width="15.5703125" style="47" bestFit="1" customWidth="1"/>
    <col min="9" max="9" width="14.5703125" style="47" bestFit="1" customWidth="1"/>
    <col min="10" max="10" width="14.42578125" style="47" bestFit="1" customWidth="1"/>
    <col min="11" max="11" width="13.85546875" bestFit="1" customWidth="1"/>
    <col min="12" max="12" width="16.7109375" bestFit="1" customWidth="1"/>
    <col min="13" max="13" width="10.85546875" bestFit="1" customWidth="1"/>
    <col min="14" max="14" width="9" bestFit="1" customWidth="1"/>
    <col min="15" max="15" width="9.140625" bestFit="1" customWidth="1"/>
    <col min="16" max="16" width="20.85546875" style="47" bestFit="1" customWidth="1"/>
  </cols>
  <sheetData>
    <row r="1" spans="1:16" x14ac:dyDescent="0.25">
      <c r="A1" s="4" t="s">
        <v>9</v>
      </c>
      <c r="B1" s="1" t="s">
        <v>0</v>
      </c>
      <c r="C1" s="44" t="s">
        <v>2</v>
      </c>
      <c r="D1" s="45" t="s">
        <v>3</v>
      </c>
      <c r="E1" s="46" t="s">
        <v>1</v>
      </c>
      <c r="F1" s="44" t="s">
        <v>5</v>
      </c>
      <c r="G1" s="46" t="s">
        <v>4</v>
      </c>
      <c r="H1" s="44" t="s">
        <v>7</v>
      </c>
      <c r="I1" s="44" t="s">
        <v>6</v>
      </c>
      <c r="J1" s="46" t="s">
        <v>8</v>
      </c>
      <c r="K1" s="2" t="s">
        <v>10</v>
      </c>
      <c r="L1" s="2" t="s">
        <v>90</v>
      </c>
      <c r="M1" s="2" t="s">
        <v>11</v>
      </c>
      <c r="N1" s="2" t="s">
        <v>91</v>
      </c>
      <c r="O1" s="2" t="s">
        <v>12</v>
      </c>
      <c r="P1" s="44" t="s">
        <v>15</v>
      </c>
    </row>
    <row r="2" spans="1:16" x14ac:dyDescent="0.25">
      <c r="A2" s="40">
        <v>42739</v>
      </c>
      <c r="B2" s="41">
        <v>4.8192771084337352E-2</v>
      </c>
      <c r="C2" s="8">
        <v>211.15256883817275</v>
      </c>
      <c r="D2" s="8">
        <v>1200.9725748001035</v>
      </c>
      <c r="E2" s="8">
        <v>887.22192003293026</v>
      </c>
      <c r="F2" s="8">
        <v>0</v>
      </c>
      <c r="G2" s="8">
        <v>1305.660732651945</v>
      </c>
      <c r="H2" s="8">
        <v>1179.7113149566214</v>
      </c>
      <c r="I2" s="8">
        <v>367.45254078639022</v>
      </c>
      <c r="J2" s="8">
        <v>875.91393275006135</v>
      </c>
      <c r="K2" s="41">
        <v>1.0096340988711562E-3</v>
      </c>
      <c r="L2" s="42">
        <v>575456</v>
      </c>
      <c r="M2" s="42">
        <v>581</v>
      </c>
      <c r="N2" s="7">
        <v>1911806</v>
      </c>
      <c r="O2" s="43">
        <f>L2/N2</f>
        <v>0.3010012522191059</v>
      </c>
      <c r="P2" s="8">
        <v>4.2175366832813381</v>
      </c>
    </row>
    <row r="3" spans="1:16" x14ac:dyDescent="0.25">
      <c r="A3" s="40">
        <v>42740</v>
      </c>
      <c r="B3" s="41">
        <v>0.16114790286975716</v>
      </c>
      <c r="C3" s="8">
        <v>215.42350046193772</v>
      </c>
      <c r="D3" s="8">
        <v>1322.9493095663308</v>
      </c>
      <c r="E3" s="8">
        <v>762.26875669525748</v>
      </c>
      <c r="F3" s="8">
        <v>0</v>
      </c>
      <c r="G3" s="8">
        <v>2423.8568483376812</v>
      </c>
      <c r="H3" s="8">
        <v>1134.4469182985915</v>
      </c>
      <c r="I3" s="8">
        <v>376.06341015168431</v>
      </c>
      <c r="J3" s="8">
        <v>913.34576085125957</v>
      </c>
      <c r="K3" s="41">
        <v>6.8176790092241838E-4</v>
      </c>
      <c r="L3" s="42">
        <v>664449</v>
      </c>
      <c r="M3" s="42">
        <v>453</v>
      </c>
      <c r="N3" s="7">
        <v>1864867</v>
      </c>
      <c r="O3" s="43">
        <f t="shared" ref="O3:O54" si="0">L3/N3</f>
        <v>0.35629833119466431</v>
      </c>
      <c r="P3" s="8">
        <v>3.6479200786481445</v>
      </c>
    </row>
    <row r="4" spans="1:16" x14ac:dyDescent="0.25">
      <c r="A4" s="40">
        <v>42741</v>
      </c>
      <c r="B4" s="41">
        <v>0.16122448979591836</v>
      </c>
      <c r="C4" s="8">
        <v>235.22520780249809</v>
      </c>
      <c r="D4" s="8">
        <v>1348.3795847444369</v>
      </c>
      <c r="E4" s="8">
        <v>805.18639405915314</v>
      </c>
      <c r="F4" s="8">
        <v>1.9277108433599999E-4</v>
      </c>
      <c r="G4" s="8">
        <v>2497.0445540603118</v>
      </c>
      <c r="H4" s="8">
        <v>1136.2659190225766</v>
      </c>
      <c r="I4" s="8">
        <v>380.66828576462211</v>
      </c>
      <c r="J4" s="8">
        <v>897.1415768648925</v>
      </c>
      <c r="K4" s="41">
        <v>7.576179255493503E-4</v>
      </c>
      <c r="L4" s="42">
        <v>646764</v>
      </c>
      <c r="M4" s="42">
        <v>490</v>
      </c>
      <c r="N4" s="7">
        <v>1923623</v>
      </c>
      <c r="O4" s="43">
        <f t="shared" si="0"/>
        <v>0.33622180645583882</v>
      </c>
      <c r="P4" s="8">
        <v>3.8608282879557252</v>
      </c>
    </row>
    <row r="5" spans="1:16" x14ac:dyDescent="0.25">
      <c r="A5" s="40">
        <v>42742</v>
      </c>
      <c r="B5" s="41">
        <v>0.17940199335548174</v>
      </c>
      <c r="C5" s="8">
        <v>272.34333821013098</v>
      </c>
      <c r="D5" s="8">
        <v>1290.9503438518452</v>
      </c>
      <c r="E5" s="8">
        <v>973.44575264467016</v>
      </c>
      <c r="F5" s="8">
        <v>0</v>
      </c>
      <c r="G5" s="8">
        <v>2562.7812613728838</v>
      </c>
      <c r="H5" s="8">
        <v>1194.5357726404313</v>
      </c>
      <c r="I5" s="8">
        <v>411.12205327990409</v>
      </c>
      <c r="J5" s="8">
        <v>807.27136512364416</v>
      </c>
      <c r="K5" s="41">
        <v>9.6737130506745087E-4</v>
      </c>
      <c r="L5" s="42">
        <v>622305</v>
      </c>
      <c r="M5" s="42">
        <v>602</v>
      </c>
      <c r="N5" s="7">
        <v>1587445</v>
      </c>
      <c r="O5" s="43">
        <f t="shared" si="0"/>
        <v>0.39201673128832809</v>
      </c>
      <c r="P5" s="8">
        <v>4.1182077299280637</v>
      </c>
    </row>
    <row r="6" spans="1:16" x14ac:dyDescent="0.25">
      <c r="A6" s="40">
        <v>42743</v>
      </c>
      <c r="B6" s="41">
        <v>0.12738853503184713</v>
      </c>
      <c r="C6" s="8">
        <v>296.34974938478683</v>
      </c>
      <c r="D6" s="8">
        <v>1179.4579486477821</v>
      </c>
      <c r="E6" s="8">
        <v>1064.9434057355816</v>
      </c>
      <c r="F6" s="8"/>
      <c r="G6" s="8">
        <v>2567.369540018341</v>
      </c>
      <c r="H6" s="8">
        <v>1175.2301739976481</v>
      </c>
      <c r="I6" s="8">
        <v>438.36459394768099</v>
      </c>
      <c r="J6" s="8">
        <v>803.89785935339751</v>
      </c>
      <c r="K6" s="41">
        <v>9.989501479337002E-4</v>
      </c>
      <c r="L6" s="42">
        <v>628660</v>
      </c>
      <c r="M6" s="42">
        <v>628</v>
      </c>
      <c r="N6" s="7">
        <v>1553719</v>
      </c>
      <c r="O6" s="43">
        <f t="shared" si="0"/>
        <v>0.40461627874795891</v>
      </c>
      <c r="P6" s="8">
        <v>4.0838773177817176</v>
      </c>
    </row>
    <row r="7" spans="1:16" x14ac:dyDescent="0.25">
      <c r="A7" s="40">
        <v>42744</v>
      </c>
      <c r="B7" s="41">
        <v>0.13342503438789546</v>
      </c>
      <c r="C7" s="8">
        <v>262.17195127646841</v>
      </c>
      <c r="D7" s="8">
        <v>1334.6711147002809</v>
      </c>
      <c r="E7" s="8">
        <v>980.54581255835546</v>
      </c>
      <c r="F7" s="8">
        <v>2.4096385541999999E-5</v>
      </c>
      <c r="G7" s="8">
        <v>2605.6073719115775</v>
      </c>
      <c r="H7" s="8">
        <v>1204.6386603879523</v>
      </c>
      <c r="I7" s="8">
        <v>403.93387957787934</v>
      </c>
      <c r="J7" s="8">
        <v>804.64536463667093</v>
      </c>
      <c r="K7" s="41">
        <v>1.1475619438783805E-3</v>
      </c>
      <c r="L7" s="42">
        <v>633517</v>
      </c>
      <c r="M7" s="42">
        <v>727</v>
      </c>
      <c r="N7" s="7">
        <v>1869548</v>
      </c>
      <c r="O7" s="43">
        <f t="shared" si="0"/>
        <v>0.33886105090642232</v>
      </c>
      <c r="P7" s="8">
        <v>4.1129260293080812</v>
      </c>
    </row>
    <row r="8" spans="1:16" x14ac:dyDescent="0.25">
      <c r="A8" s="40">
        <v>42745</v>
      </c>
      <c r="B8" s="41">
        <v>5.7569296375266525E-2</v>
      </c>
      <c r="C8" s="8">
        <v>268.78592320311816</v>
      </c>
      <c r="D8" s="8">
        <v>1379.7532478786568</v>
      </c>
      <c r="E8" s="8">
        <v>1026.7299605828894</v>
      </c>
      <c r="F8" s="8"/>
      <c r="G8" s="8">
        <v>2698.6924182575963</v>
      </c>
      <c r="H8" s="8">
        <v>1099.732196841697</v>
      </c>
      <c r="I8" s="8">
        <v>539.72844191760191</v>
      </c>
      <c r="J8" s="8">
        <v>777.1792597175895</v>
      </c>
      <c r="K8" s="41">
        <v>1.9646859225436191E-3</v>
      </c>
      <c r="L8" s="42">
        <v>716145</v>
      </c>
      <c r="M8" s="42">
        <v>1407</v>
      </c>
      <c r="N8" s="7">
        <v>6923425</v>
      </c>
      <c r="O8" s="43">
        <f t="shared" si="0"/>
        <v>0.10343796603559655</v>
      </c>
      <c r="P8" s="8">
        <v>3.7754969539320666</v>
      </c>
    </row>
    <row r="9" spans="1:16" x14ac:dyDescent="0.25">
      <c r="A9" s="40">
        <v>42746</v>
      </c>
      <c r="B9" s="41">
        <v>7.0422535211267609E-2</v>
      </c>
      <c r="C9" s="8">
        <v>253.93012144106291</v>
      </c>
      <c r="D9" s="8">
        <v>1353.0103584676024</v>
      </c>
      <c r="E9" s="8">
        <v>1066.9563919074672</v>
      </c>
      <c r="F9" s="8">
        <v>0</v>
      </c>
      <c r="G9" s="8">
        <v>2700.6335638787687</v>
      </c>
      <c r="H9" s="8">
        <v>1147.4552743315278</v>
      </c>
      <c r="I9" s="8">
        <v>591.93185530009555</v>
      </c>
      <c r="J9" s="8">
        <v>690.32121260998395</v>
      </c>
      <c r="K9" s="41">
        <v>1.8069759451629459E-3</v>
      </c>
      <c r="L9" s="42">
        <v>707259</v>
      </c>
      <c r="M9" s="42">
        <v>1278</v>
      </c>
      <c r="N9" s="7">
        <v>7449858</v>
      </c>
      <c r="O9" s="43">
        <f t="shared" si="0"/>
        <v>9.4935903476281031E-2</v>
      </c>
      <c r="P9" s="8">
        <v>3.8298244608986582</v>
      </c>
    </row>
    <row r="10" spans="1:16" x14ac:dyDescent="0.25">
      <c r="A10" s="40">
        <v>42747</v>
      </c>
      <c r="B10" s="41">
        <v>5.672105672105672E-2</v>
      </c>
      <c r="C10" s="8">
        <v>111.67910416214535</v>
      </c>
      <c r="D10" s="8">
        <v>1406.4362078845793</v>
      </c>
      <c r="E10" s="8">
        <v>1125.8513620336416</v>
      </c>
      <c r="F10" s="8">
        <v>0</v>
      </c>
      <c r="G10" s="8">
        <v>2688.5390357589135</v>
      </c>
      <c r="H10" s="8">
        <v>1069.7676527757048</v>
      </c>
      <c r="I10" s="8">
        <v>613.23917518098426</v>
      </c>
      <c r="J10" s="8">
        <v>732.81855423131208</v>
      </c>
      <c r="K10" s="41">
        <v>1.8957695027103465E-3</v>
      </c>
      <c r="L10" s="42">
        <v>678880</v>
      </c>
      <c r="M10" s="42">
        <v>1287</v>
      </c>
      <c r="N10" s="7">
        <v>7375150</v>
      </c>
      <c r="O10" s="43">
        <f t="shared" si="0"/>
        <v>9.2049653227391989E-2</v>
      </c>
      <c r="P10" s="8">
        <v>3.9763097059144137</v>
      </c>
    </row>
    <row r="11" spans="1:16" x14ac:dyDescent="0.25">
      <c r="A11" s="40">
        <v>42748</v>
      </c>
      <c r="B11" s="41">
        <v>4.6658259773013869E-2</v>
      </c>
      <c r="C11" s="8">
        <v>163.61618341316927</v>
      </c>
      <c r="D11" s="8">
        <v>1135.5601294024282</v>
      </c>
      <c r="E11" s="8">
        <v>1370.9553252582091</v>
      </c>
      <c r="F11" s="8">
        <v>0</v>
      </c>
      <c r="G11" s="8">
        <v>2688.4892755594524</v>
      </c>
      <c r="H11" s="8">
        <v>1053.9166560642582</v>
      </c>
      <c r="I11" s="8">
        <v>767.34135746949562</v>
      </c>
      <c r="J11" s="8">
        <v>565.55131781882289</v>
      </c>
      <c r="K11" s="41">
        <v>2.5191317413776125E-3</v>
      </c>
      <c r="L11" s="42">
        <v>629582</v>
      </c>
      <c r="M11" s="42">
        <v>1586</v>
      </c>
      <c r="N11" s="7">
        <v>7777529</v>
      </c>
      <c r="O11" s="43">
        <f t="shared" si="0"/>
        <v>8.0948846349528231E-2</v>
      </c>
      <c r="P11" s="8">
        <v>4.2868728649627537</v>
      </c>
    </row>
    <row r="12" spans="1:16" x14ac:dyDescent="0.25">
      <c r="A12" s="40">
        <v>42749</v>
      </c>
      <c r="B12" s="41">
        <v>8.5173501577287064E-2</v>
      </c>
      <c r="C12" s="8">
        <v>205.19733243478368</v>
      </c>
      <c r="D12" s="8">
        <v>866.73059496834514</v>
      </c>
      <c r="E12" s="8">
        <v>1502.0012205410792</v>
      </c>
      <c r="F12" s="8"/>
      <c r="G12" s="8">
        <v>2565.7768208926004</v>
      </c>
      <c r="H12" s="8">
        <v>978.38170765411542</v>
      </c>
      <c r="I12" s="8">
        <v>855.60184579479085</v>
      </c>
      <c r="J12" s="8">
        <v>446.28558970982971</v>
      </c>
      <c r="K12" s="41">
        <v>1.7260749853437903E-3</v>
      </c>
      <c r="L12" s="42">
        <v>550961</v>
      </c>
      <c r="M12" s="42">
        <v>951</v>
      </c>
      <c r="N12" s="7">
        <v>1584488</v>
      </c>
      <c r="O12" s="43">
        <f t="shared" si="0"/>
        <v>0.34772178773206236</v>
      </c>
      <c r="P12" s="8">
        <v>4.7057911352325563</v>
      </c>
    </row>
    <row r="13" spans="1:16" x14ac:dyDescent="0.25">
      <c r="A13" s="40">
        <v>42750</v>
      </c>
      <c r="B13" s="41">
        <v>5.9829059829059832E-2</v>
      </c>
      <c r="C13" s="8">
        <v>202.23982485257719</v>
      </c>
      <c r="D13" s="8">
        <v>793.88476403324296</v>
      </c>
      <c r="E13" s="8">
        <v>1585.5664166990477</v>
      </c>
      <c r="F13" s="8"/>
      <c r="G13" s="8">
        <v>2572.3154706395644</v>
      </c>
      <c r="H13" s="8">
        <v>966.41808949284666</v>
      </c>
      <c r="I13" s="8">
        <v>886.67098325168899</v>
      </c>
      <c r="J13" s="8">
        <v>433.57029733236499</v>
      </c>
      <c r="K13" s="41">
        <v>1.9527664190937162E-3</v>
      </c>
      <c r="L13" s="42">
        <v>539235</v>
      </c>
      <c r="M13" s="42">
        <v>1053</v>
      </c>
      <c r="N13" s="7">
        <v>1464411</v>
      </c>
      <c r="O13" s="43">
        <f t="shared" si="0"/>
        <v>0.36822654295822688</v>
      </c>
      <c r="P13" s="8">
        <v>4.8200363385850533</v>
      </c>
    </row>
    <row r="14" spans="1:16" x14ac:dyDescent="0.25">
      <c r="A14" s="40">
        <v>42751</v>
      </c>
      <c r="B14" s="41">
        <v>0.10657370517928287</v>
      </c>
      <c r="C14" s="8">
        <v>196.68921346589519</v>
      </c>
      <c r="D14" s="8">
        <v>979.42937503030214</v>
      </c>
      <c r="E14" s="8">
        <v>1727.161940536655</v>
      </c>
      <c r="F14" s="8"/>
      <c r="G14" s="8">
        <v>2893.5508017604257</v>
      </c>
      <c r="H14" s="8">
        <v>1080.0335131162685</v>
      </c>
      <c r="I14" s="8">
        <v>984.32735994943289</v>
      </c>
      <c r="J14" s="8">
        <v>533.92455672936489</v>
      </c>
      <c r="K14" s="41">
        <v>1.6877325044840901E-3</v>
      </c>
      <c r="L14" s="42">
        <v>594881</v>
      </c>
      <c r="M14" s="42">
        <v>1004</v>
      </c>
      <c r="N14" s="7">
        <v>1573287</v>
      </c>
      <c r="O14" s="43">
        <f t="shared" si="0"/>
        <v>0.37811346562960224</v>
      </c>
      <c r="P14" s="8">
        <v>4.9128030686398896</v>
      </c>
    </row>
    <row r="15" spans="1:16" x14ac:dyDescent="0.25">
      <c r="A15" s="40">
        <v>42752</v>
      </c>
      <c r="B15" s="41">
        <v>8.6548488008342028E-2</v>
      </c>
      <c r="C15" s="8">
        <v>179.37731133921679</v>
      </c>
      <c r="D15" s="8">
        <v>1054.4687619218339</v>
      </c>
      <c r="E15" s="8">
        <v>1490.0142526249006</v>
      </c>
      <c r="F15" s="8"/>
      <c r="G15" s="8">
        <v>2718.1564749215095</v>
      </c>
      <c r="H15" s="8">
        <v>1087.1549437076546</v>
      </c>
      <c r="I15" s="8">
        <v>813.15153651714945</v>
      </c>
      <c r="J15" s="8">
        <v>521.31485668732273</v>
      </c>
      <c r="K15" s="41">
        <v>1.7063996213536607E-3</v>
      </c>
      <c r="L15" s="42">
        <v>562002</v>
      </c>
      <c r="M15" s="42">
        <v>959</v>
      </c>
      <c r="N15" s="7">
        <v>1423425</v>
      </c>
      <c r="O15" s="43">
        <f t="shared" si="0"/>
        <v>0.39482375256862851</v>
      </c>
      <c r="P15" s="8">
        <v>4.8881550001589149</v>
      </c>
    </row>
    <row r="16" spans="1:16" x14ac:dyDescent="0.25">
      <c r="A16" s="40">
        <v>42753</v>
      </c>
      <c r="B16" s="41">
        <v>6.3439065108514187E-2</v>
      </c>
      <c r="C16" s="8">
        <v>146.2639724452078</v>
      </c>
      <c r="D16" s="8">
        <v>1080.517546916833</v>
      </c>
      <c r="E16" s="8">
        <v>1452.6197079813758</v>
      </c>
      <c r="F16" s="8">
        <v>0</v>
      </c>
      <c r="G16" s="8">
        <v>2663.825345931104</v>
      </c>
      <c r="H16" s="8">
        <v>1094.6278590023819</v>
      </c>
      <c r="I16" s="8">
        <v>791.79708768911735</v>
      </c>
      <c r="J16" s="8">
        <v>475.85585653494974</v>
      </c>
      <c r="K16" s="41">
        <v>1.7091115045459798E-3</v>
      </c>
      <c r="L16" s="42">
        <v>700949</v>
      </c>
      <c r="M16" s="42">
        <v>1198</v>
      </c>
      <c r="N16" s="7">
        <v>1742557</v>
      </c>
      <c r="O16" s="43">
        <f t="shared" si="0"/>
        <v>0.40225312572271665</v>
      </c>
      <c r="P16" s="8">
        <v>3.8416834270677249</v>
      </c>
    </row>
    <row r="17" spans="1:16" x14ac:dyDescent="0.25">
      <c r="A17" s="40">
        <v>42754</v>
      </c>
      <c r="B17" s="41">
        <v>8.1239530988274702E-2</v>
      </c>
      <c r="C17" s="8">
        <v>140.62134966578515</v>
      </c>
      <c r="D17" s="8">
        <v>1110.3828841652526</v>
      </c>
      <c r="E17" s="8">
        <v>1396.6822883593004</v>
      </c>
      <c r="F17" s="8"/>
      <c r="G17" s="8">
        <v>2627.8401136278749</v>
      </c>
      <c r="H17" s="8">
        <v>1075.82492950555</v>
      </c>
      <c r="I17" s="8">
        <v>763.56304412226734</v>
      </c>
      <c r="J17" s="8">
        <v>492.69337098063141</v>
      </c>
      <c r="K17" s="41">
        <v>1.7950730206839319E-3</v>
      </c>
      <c r="L17" s="42">
        <v>665154</v>
      </c>
      <c r="M17" s="42">
        <v>1194</v>
      </c>
      <c r="N17" s="7">
        <v>1769595</v>
      </c>
      <c r="O17" s="43">
        <f t="shared" si="0"/>
        <v>0.37587922660269724</v>
      </c>
      <c r="P17" s="8">
        <v>3.9943553447532727</v>
      </c>
    </row>
    <row r="18" spans="1:16" x14ac:dyDescent="0.25">
      <c r="A18" s="40">
        <v>42755</v>
      </c>
      <c r="B18" s="41">
        <v>6.2419562419562417E-2</v>
      </c>
      <c r="C18" s="8">
        <v>229.91142610789481</v>
      </c>
      <c r="D18" s="8">
        <v>1409.5418041777489</v>
      </c>
      <c r="E18" s="8">
        <v>1651.8473566307621</v>
      </c>
      <c r="F18" s="8">
        <v>83.850475925678822</v>
      </c>
      <c r="G18" s="8">
        <v>2693.4838446634244</v>
      </c>
      <c r="H18" s="8">
        <v>1137.4185167080102</v>
      </c>
      <c r="I18" s="8">
        <v>869.17805158270528</v>
      </c>
      <c r="J18" s="8">
        <v>581.29435268234749</v>
      </c>
      <c r="K18" s="41">
        <v>1.7275477160018276E-3</v>
      </c>
      <c r="L18" s="42">
        <v>899541</v>
      </c>
      <c r="M18" s="42">
        <v>1554</v>
      </c>
      <c r="N18" s="7">
        <v>3268479</v>
      </c>
      <c r="O18" s="43">
        <f t="shared" si="0"/>
        <v>0.27521700460672993</v>
      </c>
      <c r="P18" s="8">
        <v>3.6734984364586154</v>
      </c>
    </row>
    <row r="19" spans="1:16" x14ac:dyDescent="0.25">
      <c r="A19" s="40">
        <v>42756</v>
      </c>
      <c r="B19" s="41">
        <v>5.7618437900128043E-2</v>
      </c>
      <c r="C19" s="8">
        <v>251.64001721420223</v>
      </c>
      <c r="D19" s="8">
        <v>1264.5710191598234</v>
      </c>
      <c r="E19" s="8">
        <v>1798.2904401121602</v>
      </c>
      <c r="F19" s="8">
        <v>275.8642080875494</v>
      </c>
      <c r="G19" s="8">
        <v>1232.0254777546529</v>
      </c>
      <c r="H19" s="8">
        <v>1173.6947010408808</v>
      </c>
      <c r="I19" s="8">
        <v>863.706608553563</v>
      </c>
      <c r="J19" s="8">
        <v>569.40104408558216</v>
      </c>
      <c r="K19" s="41">
        <v>1.5247875596077723E-3</v>
      </c>
      <c r="L19" s="42">
        <v>1024405</v>
      </c>
      <c r="M19" s="42">
        <v>1562</v>
      </c>
      <c r="N19" s="7">
        <v>4890123</v>
      </c>
      <c r="O19" s="43">
        <f t="shared" si="0"/>
        <v>0.20948450580895409</v>
      </c>
      <c r="P19" s="8">
        <v>3.2438087134411742</v>
      </c>
    </row>
    <row r="20" spans="1:16" x14ac:dyDescent="0.25">
      <c r="A20" s="40">
        <v>42757</v>
      </c>
      <c r="B20" s="41">
        <v>5.0414364640883981E-2</v>
      </c>
      <c r="C20" s="8">
        <v>243.69824425366505</v>
      </c>
      <c r="D20" s="8">
        <v>1147.4678494627628</v>
      </c>
      <c r="E20" s="8">
        <v>1856.9200697462402</v>
      </c>
      <c r="F20" s="8">
        <v>272.47866482545487</v>
      </c>
      <c r="G20" s="8">
        <v>1177.5116141628928</v>
      </c>
      <c r="H20" s="8">
        <v>1156.780073442485</v>
      </c>
      <c r="I20" s="8">
        <v>862.87797034151299</v>
      </c>
      <c r="J20" s="8">
        <v>522.97741037675337</v>
      </c>
      <c r="K20" s="41">
        <v>1.3958523519822935E-3</v>
      </c>
      <c r="L20" s="42">
        <v>1037359</v>
      </c>
      <c r="M20" s="42">
        <v>1448</v>
      </c>
      <c r="N20" s="7">
        <v>5755674</v>
      </c>
      <c r="O20" s="43">
        <f t="shared" si="0"/>
        <v>0.18023241066120146</v>
      </c>
      <c r="P20" s="8">
        <v>3.1402456770517242</v>
      </c>
    </row>
    <row r="21" spans="1:16" x14ac:dyDescent="0.25">
      <c r="A21" s="40">
        <v>42758</v>
      </c>
      <c r="B21" s="41">
        <v>6.0273972602739728E-2</v>
      </c>
      <c r="C21" s="8">
        <v>249.39508654491499</v>
      </c>
      <c r="D21" s="8">
        <v>1226.4878295031156</v>
      </c>
      <c r="E21" s="8">
        <v>1846.9053414613034</v>
      </c>
      <c r="F21" s="8">
        <v>291.89902877462072</v>
      </c>
      <c r="G21" s="8">
        <v>1179.7204801155633</v>
      </c>
      <c r="H21" s="8">
        <v>1215.9410202120741</v>
      </c>
      <c r="I21" s="8">
        <v>847.34612095666955</v>
      </c>
      <c r="J21" s="8">
        <v>551.92258142988408</v>
      </c>
      <c r="K21" s="41">
        <v>1.3101725928046399E-3</v>
      </c>
      <c r="L21" s="42">
        <v>1114357</v>
      </c>
      <c r="M21" s="42">
        <v>1460</v>
      </c>
      <c r="N21" s="7">
        <v>6837237</v>
      </c>
      <c r="O21" s="43">
        <f t="shared" si="0"/>
        <v>0.16298352682523656</v>
      </c>
      <c r="P21" s="8">
        <v>2.9898078489838684</v>
      </c>
    </row>
    <row r="22" spans="1:16" x14ac:dyDescent="0.25">
      <c r="A22" s="40">
        <v>42759</v>
      </c>
      <c r="B22" s="41">
        <v>3.2227488151658767E-2</v>
      </c>
      <c r="C22" s="8">
        <v>275.43214366121163</v>
      </c>
      <c r="D22" s="8">
        <v>1051.150027354432</v>
      </c>
      <c r="E22" s="8">
        <v>2157.1526504822041</v>
      </c>
      <c r="F22" s="8">
        <v>199.92421124067346</v>
      </c>
      <c r="G22" s="8">
        <v>1392.8849381115099</v>
      </c>
      <c r="H22" s="8">
        <v>967.31555134492044</v>
      </c>
      <c r="I22" s="8">
        <v>1259.641613201899</v>
      </c>
      <c r="J22" s="8">
        <v>524.63758924488877</v>
      </c>
      <c r="K22" s="41">
        <v>1.5782119980014301E-3</v>
      </c>
      <c r="L22" s="42">
        <v>1336956</v>
      </c>
      <c r="M22" s="42">
        <v>2110</v>
      </c>
      <c r="N22" s="7">
        <v>9681772</v>
      </c>
      <c r="O22" s="43">
        <f t="shared" si="0"/>
        <v>0.13809001079554445</v>
      </c>
      <c r="P22" s="8">
        <v>2.6118948439914669</v>
      </c>
    </row>
    <row r="23" spans="1:16" x14ac:dyDescent="0.25">
      <c r="A23" s="40">
        <v>42760</v>
      </c>
      <c r="B23" s="41">
        <v>3.6824485891917745E-2</v>
      </c>
      <c r="C23" s="8">
        <v>300.25385334532712</v>
      </c>
      <c r="D23" s="8">
        <v>1014.5143962617245</v>
      </c>
      <c r="E23" s="8">
        <v>2129.5143653308673</v>
      </c>
      <c r="F23" s="8">
        <v>199.09026265024269</v>
      </c>
      <c r="G23" s="8">
        <v>1440.9696800177098</v>
      </c>
      <c r="H23" s="8">
        <v>944.85490328278888</v>
      </c>
      <c r="I23" s="8">
        <v>1234.2573066954951</v>
      </c>
      <c r="J23" s="8">
        <v>533.48669062905947</v>
      </c>
      <c r="K23" s="41">
        <v>1.6179339192766264E-3</v>
      </c>
      <c r="L23" s="42">
        <v>1292389</v>
      </c>
      <c r="M23" s="42">
        <v>2091</v>
      </c>
      <c r="N23" s="7">
        <v>8273469</v>
      </c>
      <c r="O23" s="43">
        <f t="shared" si="0"/>
        <v>0.15620884057219528</v>
      </c>
      <c r="P23" s="8">
        <v>2.6723333542507262</v>
      </c>
    </row>
    <row r="24" spans="1:16" x14ac:dyDescent="0.25">
      <c r="A24" s="40">
        <v>42761</v>
      </c>
      <c r="B24" s="41">
        <v>2.9200574437529919E-2</v>
      </c>
      <c r="C24" s="8">
        <v>297.75498064277161</v>
      </c>
      <c r="D24" s="8">
        <v>1053.5038299807079</v>
      </c>
      <c r="E24" s="8">
        <v>2008.148142099406</v>
      </c>
      <c r="F24" s="8">
        <v>198.65752098148678</v>
      </c>
      <c r="G24" s="8">
        <v>1313.2005272218173</v>
      </c>
      <c r="H24" s="8">
        <v>865.48447514114059</v>
      </c>
      <c r="I24" s="8">
        <v>1209.192297474068</v>
      </c>
      <c r="J24" s="8">
        <v>530.81516279178754</v>
      </c>
      <c r="K24" s="41">
        <v>1.6863950943582051E-3</v>
      </c>
      <c r="L24" s="42">
        <v>1238737</v>
      </c>
      <c r="M24" s="42">
        <v>2089</v>
      </c>
      <c r="N24" s="7">
        <v>8113581</v>
      </c>
      <c r="O24" s="43">
        <f t="shared" si="0"/>
        <v>0.1526745095661213</v>
      </c>
      <c r="P24" s="8">
        <v>2.7208909315953553</v>
      </c>
    </row>
    <row r="25" spans="1:16" x14ac:dyDescent="0.25">
      <c r="A25" s="40">
        <v>42762</v>
      </c>
      <c r="B25" s="41">
        <v>4.2149143121815655E-2</v>
      </c>
      <c r="C25" s="8">
        <v>392.28327803674574</v>
      </c>
      <c r="D25" s="8">
        <v>1064.9695836683118</v>
      </c>
      <c r="E25" s="8">
        <v>1947.0366919760643</v>
      </c>
      <c r="F25" s="8">
        <v>174.60833232525405</v>
      </c>
      <c r="G25" s="8">
        <v>1379.3019657927562</v>
      </c>
      <c r="H25" s="8">
        <v>706.78164285779644</v>
      </c>
      <c r="I25" s="8">
        <v>1307.9078732906678</v>
      </c>
      <c r="J25" s="8">
        <v>609.7731332672621</v>
      </c>
      <c r="K25" s="41">
        <v>1.7053591246191772E-3</v>
      </c>
      <c r="L25" s="42">
        <v>1266009</v>
      </c>
      <c r="M25" s="42">
        <v>2159</v>
      </c>
      <c r="N25" s="7">
        <v>8420338</v>
      </c>
      <c r="O25" s="43">
        <f t="shared" si="0"/>
        <v>0.15035132793956726</v>
      </c>
      <c r="P25" s="8">
        <v>2.6980443927018358</v>
      </c>
    </row>
    <row r="26" spans="1:16" x14ac:dyDescent="0.25">
      <c r="A26" s="40">
        <v>42763</v>
      </c>
      <c r="B26" s="41">
        <v>2.9503799731783638E-2</v>
      </c>
      <c r="C26" s="8">
        <v>433.29083835859228</v>
      </c>
      <c r="D26" s="8">
        <v>827.73609832085435</v>
      </c>
      <c r="E26" s="8">
        <v>2128.9191144508945</v>
      </c>
      <c r="F26" s="8">
        <v>193.95863151543801</v>
      </c>
      <c r="G26" s="8">
        <v>1435.050241037954</v>
      </c>
      <c r="H26" s="8">
        <v>770.70102420522392</v>
      </c>
      <c r="I26" s="8">
        <v>1310.901390790892</v>
      </c>
      <c r="J26" s="8">
        <v>564.01668433132625</v>
      </c>
      <c r="K26" s="41">
        <v>1.7396132568328617E-3</v>
      </c>
      <c r="L26" s="42">
        <v>1285918</v>
      </c>
      <c r="M26" s="42">
        <v>2237</v>
      </c>
      <c r="N26" s="7">
        <v>8558410</v>
      </c>
      <c r="O26" s="43">
        <f t="shared" si="0"/>
        <v>0.15025197437374466</v>
      </c>
      <c r="P26" s="8">
        <v>2.6464016943875652</v>
      </c>
    </row>
    <row r="27" spans="1:16" x14ac:dyDescent="0.25">
      <c r="A27" s="40">
        <v>42764</v>
      </c>
      <c r="B27" s="41">
        <v>4.7233468286099867E-2</v>
      </c>
      <c r="C27" s="8">
        <v>260.31278638975897</v>
      </c>
      <c r="D27" s="8">
        <v>419.86084805865954</v>
      </c>
      <c r="E27" s="8">
        <v>1353.0317137652662</v>
      </c>
      <c r="F27" s="8">
        <v>100.43827446517759</v>
      </c>
      <c r="G27" s="8">
        <v>871.60153849804021</v>
      </c>
      <c r="H27" s="8">
        <v>415.49534344875002</v>
      </c>
      <c r="I27" s="8">
        <v>844.86409571108777</v>
      </c>
      <c r="J27" s="8">
        <v>333.55700299436899</v>
      </c>
      <c r="K27" s="41">
        <v>1.7866658307996114E-3</v>
      </c>
      <c r="L27" s="42">
        <v>829478</v>
      </c>
      <c r="M27" s="42">
        <v>1482</v>
      </c>
      <c r="N27" s="7">
        <v>5683956</v>
      </c>
      <c r="O27" s="43">
        <f t="shared" si="0"/>
        <v>0.14593321975046958</v>
      </c>
      <c r="P27" s="8">
        <v>2.4573858949119658</v>
      </c>
    </row>
    <row r="28" spans="1:16" x14ac:dyDescent="0.25">
      <c r="A28" s="40">
        <v>42765</v>
      </c>
      <c r="B28" s="41">
        <v>0.18461538461538463</v>
      </c>
      <c r="C28" s="8">
        <v>49.644796356638807</v>
      </c>
      <c r="D28" s="8">
        <v>0.90577718322072509</v>
      </c>
      <c r="E28" s="8">
        <v>105.9838867141785</v>
      </c>
      <c r="F28" s="8">
        <v>3.6281317636603605</v>
      </c>
      <c r="G28" s="8">
        <v>92.958374073774607</v>
      </c>
      <c r="H28" s="8">
        <v>0</v>
      </c>
      <c r="I28" s="8">
        <v>113.41724565260662</v>
      </c>
      <c r="J28" s="8">
        <v>41.320923094333686</v>
      </c>
      <c r="K28" s="41">
        <v>1.6189189357475981E-3</v>
      </c>
      <c r="L28" s="42">
        <v>160601</v>
      </c>
      <c r="M28" s="42">
        <v>260</v>
      </c>
      <c r="N28" s="7">
        <v>1436814</v>
      </c>
      <c r="O28" s="43">
        <f t="shared" si="0"/>
        <v>0.111775776126903</v>
      </c>
      <c r="P28" s="8">
        <v>0.97580411311017146</v>
      </c>
    </row>
    <row r="29" spans="1:16" x14ac:dyDescent="0.25">
      <c r="A29" s="40">
        <v>42767</v>
      </c>
      <c r="B29" s="41">
        <v>3.4968210717529521E-2</v>
      </c>
      <c r="C29" s="8">
        <v>325.25352220328995</v>
      </c>
      <c r="D29" s="8">
        <v>992.31999242891982</v>
      </c>
      <c r="E29" s="8">
        <v>2052.5568191431039</v>
      </c>
      <c r="F29" s="8">
        <v>172.09221826309025</v>
      </c>
      <c r="G29" s="8">
        <v>1411.6733639225249</v>
      </c>
      <c r="H29" s="8">
        <v>947.05023254512105</v>
      </c>
      <c r="I29" s="8">
        <v>1128.8029708323018</v>
      </c>
      <c r="J29" s="8">
        <v>519.92778580161405</v>
      </c>
      <c r="K29" s="41">
        <v>1.4507802061399233E-3</v>
      </c>
      <c r="L29" s="42">
        <v>1517804</v>
      </c>
      <c r="M29" s="42">
        <v>2202</v>
      </c>
      <c r="N29" s="7">
        <v>10671571</v>
      </c>
      <c r="O29" s="43">
        <f t="shared" si="0"/>
        <v>0.14222873089632257</v>
      </c>
      <c r="P29" s="8">
        <v>2.227616304411979</v>
      </c>
    </row>
    <row r="30" spans="1:16" x14ac:dyDescent="0.25">
      <c r="A30" s="40">
        <v>42768</v>
      </c>
      <c r="B30" s="41">
        <v>3.3990767939571967E-2</v>
      </c>
      <c r="C30" s="8">
        <v>368.6833154532132</v>
      </c>
      <c r="D30" s="8">
        <v>1102.0004105938883</v>
      </c>
      <c r="E30" s="8">
        <v>2015.2169613646183</v>
      </c>
      <c r="F30" s="8">
        <v>186.71765058885538</v>
      </c>
      <c r="G30" s="8">
        <v>1487.6403517265364</v>
      </c>
      <c r="H30" s="8">
        <v>936.60609151074857</v>
      </c>
      <c r="I30" s="8">
        <v>1190.502753722355</v>
      </c>
      <c r="J30" s="8">
        <v>595.08108827094122</v>
      </c>
      <c r="K30" s="41">
        <v>1.4674232650937384E-3</v>
      </c>
      <c r="L30" s="42">
        <v>1623935</v>
      </c>
      <c r="M30" s="42">
        <v>2383</v>
      </c>
      <c r="N30" s="7">
        <v>10807717</v>
      </c>
      <c r="O30" s="43">
        <f t="shared" si="0"/>
        <v>0.15025698766908868</v>
      </c>
      <c r="P30" s="8">
        <v>2.1540902526164434</v>
      </c>
    </row>
    <row r="31" spans="1:16" x14ac:dyDescent="0.25">
      <c r="A31" s="40">
        <v>42769</v>
      </c>
      <c r="B31" s="41">
        <v>5.5988315481986371E-2</v>
      </c>
      <c r="C31" s="8">
        <v>309.33475281240999</v>
      </c>
      <c r="D31" s="8">
        <v>1003.6304713636936</v>
      </c>
      <c r="E31" s="8">
        <v>1669.5839782973462</v>
      </c>
      <c r="F31" s="8">
        <v>174.2857302892258</v>
      </c>
      <c r="G31" s="8">
        <v>1321.0601327569673</v>
      </c>
      <c r="H31" s="8">
        <v>901.63219513746492</v>
      </c>
      <c r="I31" s="8">
        <v>1026.8846862430375</v>
      </c>
      <c r="J31" s="8">
        <v>583.47932493638268</v>
      </c>
      <c r="K31" s="41">
        <v>1.5154477543115373E-3</v>
      </c>
      <c r="L31" s="42">
        <v>1355375</v>
      </c>
      <c r="M31" s="42">
        <v>2054</v>
      </c>
      <c r="N31" s="7">
        <v>9830980</v>
      </c>
      <c r="O31" s="43">
        <f t="shared" si="0"/>
        <v>0.13786774055078943</v>
      </c>
      <c r="P31" s="8">
        <v>2.2123795815652132</v>
      </c>
    </row>
    <row r="32" spans="1:16" x14ac:dyDescent="0.25">
      <c r="A32" s="40">
        <v>42770</v>
      </c>
      <c r="B32" s="41">
        <v>5.0695012264922325E-2</v>
      </c>
      <c r="C32" s="8">
        <v>330.67262507221153</v>
      </c>
      <c r="D32" s="8">
        <v>823.52127977020723</v>
      </c>
      <c r="E32" s="8">
        <v>1804.3831337392605</v>
      </c>
      <c r="F32" s="8">
        <v>163.96721789640145</v>
      </c>
      <c r="G32" s="8">
        <v>1347.5647190617458</v>
      </c>
      <c r="H32" s="8">
        <v>814.03713759983327</v>
      </c>
      <c r="I32" s="8">
        <v>1130.1111221192086</v>
      </c>
      <c r="J32" s="8">
        <v>549.19741233068589</v>
      </c>
      <c r="K32" s="41">
        <v>1.8632740757330262E-3</v>
      </c>
      <c r="L32" s="42">
        <v>1312743</v>
      </c>
      <c r="M32" s="42">
        <v>2446</v>
      </c>
      <c r="N32" s="7">
        <v>10272871</v>
      </c>
      <c r="O32" s="43">
        <f t="shared" si="0"/>
        <v>0.12778735370083008</v>
      </c>
      <c r="P32" s="8">
        <v>2.2661669365018335</v>
      </c>
    </row>
    <row r="33" spans="1:16" x14ac:dyDescent="0.25">
      <c r="A33" s="40">
        <v>42771</v>
      </c>
      <c r="B33" s="41">
        <v>2.9711029711029711E-2</v>
      </c>
      <c r="C33" s="8">
        <v>326.62395775144688</v>
      </c>
      <c r="D33" s="8">
        <v>760.47811625749478</v>
      </c>
      <c r="E33" s="8">
        <v>1884.5251934751745</v>
      </c>
      <c r="F33" s="8">
        <v>167.2158777569133</v>
      </c>
      <c r="G33" s="8">
        <v>1378.1019130075304</v>
      </c>
      <c r="H33" s="8">
        <v>814.12556039208266</v>
      </c>
      <c r="I33" s="8">
        <v>1165.2544709233548</v>
      </c>
      <c r="J33" s="8">
        <v>526.64441924912182</v>
      </c>
      <c r="K33" s="41">
        <v>1.8793513063671535E-3</v>
      </c>
      <c r="L33" s="42">
        <v>1307366</v>
      </c>
      <c r="M33" s="42">
        <v>2457</v>
      </c>
      <c r="N33" s="7">
        <v>10027507</v>
      </c>
      <c r="O33" s="43">
        <f t="shared" si="0"/>
        <v>0.13037796931979204</v>
      </c>
      <c r="P33" s="8">
        <v>2.2900243250685648</v>
      </c>
    </row>
    <row r="34" spans="1:16" x14ac:dyDescent="0.25">
      <c r="A34" s="40">
        <v>42772</v>
      </c>
      <c r="B34" s="41">
        <v>4.5454545454545456E-2</v>
      </c>
      <c r="C34" s="8">
        <v>311.1358401170686</v>
      </c>
      <c r="D34" s="8">
        <v>809.86284685489522</v>
      </c>
      <c r="E34" s="8">
        <v>1790.4317355257565</v>
      </c>
      <c r="F34" s="8">
        <v>169.29737639178305</v>
      </c>
      <c r="G34" s="8">
        <v>1337.0792201723693</v>
      </c>
      <c r="H34" s="8">
        <v>798.60052104995873</v>
      </c>
      <c r="I34" s="8">
        <v>1118.6479992392565</v>
      </c>
      <c r="J34" s="8">
        <v>536.70334209750513</v>
      </c>
      <c r="K34" s="41">
        <v>1.7846257562607601E-3</v>
      </c>
      <c r="L34" s="42">
        <v>1269734</v>
      </c>
      <c r="M34" s="42">
        <v>2266</v>
      </c>
      <c r="N34" s="7">
        <v>9980532</v>
      </c>
      <c r="O34" s="43">
        <f t="shared" si="0"/>
        <v>0.12722107398683757</v>
      </c>
      <c r="P34" s="8">
        <v>2.307387148112332</v>
      </c>
    </row>
    <row r="35" spans="1:16" x14ac:dyDescent="0.25">
      <c r="A35" s="40">
        <v>42773</v>
      </c>
      <c r="B35" s="41">
        <v>6.86106346483705E-2</v>
      </c>
      <c r="C35" s="8">
        <v>393.4170501084688</v>
      </c>
      <c r="D35" s="8">
        <v>1656.9901179382591</v>
      </c>
      <c r="E35" s="8">
        <v>608.23228004509065</v>
      </c>
      <c r="F35" s="8">
        <v>145.61325210547923</v>
      </c>
      <c r="G35" s="8">
        <v>975.62829409329254</v>
      </c>
      <c r="H35" s="8">
        <v>987.49096431676332</v>
      </c>
      <c r="I35" s="8">
        <v>250.76219009029919</v>
      </c>
      <c r="J35" s="8">
        <v>965.84983446990714</v>
      </c>
      <c r="K35" s="41">
        <v>1.3358599340548046E-3</v>
      </c>
      <c r="L35" s="42">
        <v>1309269</v>
      </c>
      <c r="M35" s="42">
        <v>1749</v>
      </c>
      <c r="N35" s="7">
        <v>24673497</v>
      </c>
      <c r="O35" s="43">
        <f t="shared" si="0"/>
        <v>5.306377932564646E-2</v>
      </c>
      <c r="P35" s="8">
        <v>2.0449697095844801</v>
      </c>
    </row>
    <row r="36" spans="1:16" x14ac:dyDescent="0.25">
      <c r="A36" s="40">
        <v>42774</v>
      </c>
      <c r="B36" s="41">
        <v>5.7602490918526206E-2</v>
      </c>
      <c r="C36" s="8">
        <v>407.95686891889233</v>
      </c>
      <c r="D36" s="8">
        <v>1593.7763888945944</v>
      </c>
      <c r="E36" s="8">
        <v>741.6330728394737</v>
      </c>
      <c r="F36" s="8">
        <v>149.54433863830124</v>
      </c>
      <c r="G36" s="8">
        <v>1073.8548181569743</v>
      </c>
      <c r="H36" s="8">
        <v>936.50078711139884</v>
      </c>
      <c r="I36" s="8">
        <v>432.84954792828773</v>
      </c>
      <c r="J36" s="8">
        <v>895.72611987780601</v>
      </c>
      <c r="K36" s="41">
        <v>1.3827139941849952E-3</v>
      </c>
      <c r="L36" s="42">
        <v>1393636</v>
      </c>
      <c r="M36" s="42">
        <v>1927</v>
      </c>
      <c r="N36" s="7">
        <v>25774873</v>
      </c>
      <c r="O36" s="43">
        <f t="shared" si="0"/>
        <v>5.4069558364070312E-2</v>
      </c>
      <c r="P36" s="8">
        <v>1.9849919384742243</v>
      </c>
    </row>
    <row r="37" spans="1:16" x14ac:dyDescent="0.25">
      <c r="A37" s="40">
        <v>42775</v>
      </c>
      <c r="B37" s="41">
        <v>6.4075630252100835E-2</v>
      </c>
      <c r="C37" s="8">
        <v>412.72347486146532</v>
      </c>
      <c r="D37" s="8">
        <v>1686.3391104608797</v>
      </c>
      <c r="E37" s="8">
        <v>792.04302666779438</v>
      </c>
      <c r="F37" s="8">
        <v>151.92275453307445</v>
      </c>
      <c r="G37" s="8">
        <v>1102.8409678056028</v>
      </c>
      <c r="H37" s="8">
        <v>974.69998635928539</v>
      </c>
      <c r="I37" s="8">
        <v>431.68256325047929</v>
      </c>
      <c r="J37" s="8">
        <v>880.44840792934315</v>
      </c>
      <c r="K37" s="41">
        <v>1.3445207249678346E-3</v>
      </c>
      <c r="L37" s="42">
        <v>1416118</v>
      </c>
      <c r="M37" s="42">
        <v>1904</v>
      </c>
      <c r="N37" s="7">
        <v>27121927</v>
      </c>
      <c r="O37" s="43">
        <f t="shared" si="0"/>
        <v>5.2213030438434553E-2</v>
      </c>
      <c r="P37" s="8">
        <v>2.0598450608127998</v>
      </c>
    </row>
    <row r="38" spans="1:16" x14ac:dyDescent="0.25">
      <c r="A38" s="40">
        <v>42776</v>
      </c>
      <c r="B38" s="41">
        <v>6.3226406322640635E-2</v>
      </c>
      <c r="C38" s="8">
        <v>399.07886630908115</v>
      </c>
      <c r="D38" s="8">
        <v>1688.4433574516197</v>
      </c>
      <c r="E38" s="8">
        <v>816.78317260908489</v>
      </c>
      <c r="F38" s="8">
        <v>152.63935047656719</v>
      </c>
      <c r="G38" s="8">
        <v>1109.6657983711984</v>
      </c>
      <c r="H38" s="8">
        <v>998.11182785108974</v>
      </c>
      <c r="I38" s="8">
        <v>426.78962518163758</v>
      </c>
      <c r="J38" s="8">
        <v>875.76572885754501</v>
      </c>
      <c r="K38" s="41">
        <v>1.5292237429937237E-3</v>
      </c>
      <c r="L38" s="42">
        <v>1406596</v>
      </c>
      <c r="M38" s="42">
        <v>2151</v>
      </c>
      <c r="N38" s="7">
        <v>27367752</v>
      </c>
      <c r="O38" s="43">
        <f t="shared" si="0"/>
        <v>5.1396110283372924E-2</v>
      </c>
      <c r="P38" s="8">
        <v>2.0838245187881799</v>
      </c>
    </row>
    <row r="39" spans="1:16" x14ac:dyDescent="0.25">
      <c r="A39" s="40">
        <v>42777</v>
      </c>
      <c r="B39" s="41">
        <v>5.6540488739817922E-2</v>
      </c>
      <c r="C39" s="8">
        <v>421.12619748924175</v>
      </c>
      <c r="D39" s="8">
        <v>1685.2609188110721</v>
      </c>
      <c r="E39" s="8">
        <v>882.1646026085964</v>
      </c>
      <c r="F39" s="8">
        <v>140.94462055830195</v>
      </c>
      <c r="G39" s="8">
        <v>1158.8671587526965</v>
      </c>
      <c r="H39" s="8">
        <v>1020.7782942273429</v>
      </c>
      <c r="I39" s="8">
        <v>446.14942798149713</v>
      </c>
      <c r="J39" s="8">
        <v>915.92390852983056</v>
      </c>
      <c r="K39" s="41">
        <v>1.4420980695786405E-3</v>
      </c>
      <c r="L39" s="42">
        <v>1447197</v>
      </c>
      <c r="M39" s="42">
        <v>2087</v>
      </c>
      <c r="N39" s="7">
        <v>32008339</v>
      </c>
      <c r="O39" s="43">
        <f t="shared" si="0"/>
        <v>4.5213123992469587E-2</v>
      </c>
      <c r="P39" s="8">
        <v>2.084245476056422</v>
      </c>
    </row>
    <row r="40" spans="1:16" x14ac:dyDescent="0.25">
      <c r="A40" s="40">
        <v>42778</v>
      </c>
      <c r="B40" s="41">
        <v>7.0955534531693468E-2</v>
      </c>
      <c r="C40" s="8">
        <v>433.36472250863596</v>
      </c>
      <c r="D40" s="8">
        <v>1645.3019994045446</v>
      </c>
      <c r="E40" s="8">
        <v>906.2933264520276</v>
      </c>
      <c r="F40" s="8">
        <v>138.30269027076494</v>
      </c>
      <c r="G40" s="8">
        <v>1159.0629820491022</v>
      </c>
      <c r="H40" s="8">
        <v>992.98733116998812</v>
      </c>
      <c r="I40" s="8">
        <v>468.44819315976662</v>
      </c>
      <c r="J40" s="8">
        <v>923.13883453266487</v>
      </c>
      <c r="K40" s="41">
        <v>1.4200127760846742E-3</v>
      </c>
      <c r="L40" s="42">
        <v>1488719</v>
      </c>
      <c r="M40" s="42">
        <v>2114</v>
      </c>
      <c r="N40" s="7">
        <v>34022105</v>
      </c>
      <c r="O40" s="43">
        <f t="shared" si="0"/>
        <v>4.3757404193538289E-2</v>
      </c>
      <c r="P40" s="8">
        <v>2.0250346295965151</v>
      </c>
    </row>
    <row r="41" spans="1:16" x14ac:dyDescent="0.25">
      <c r="A41" s="40">
        <v>42779</v>
      </c>
      <c r="B41" s="41">
        <v>5.1841085271317831E-2</v>
      </c>
      <c r="C41" s="8">
        <v>405.47016091301009</v>
      </c>
      <c r="D41" s="8">
        <v>1760.1017057202071</v>
      </c>
      <c r="E41" s="8">
        <v>881.05615570410725</v>
      </c>
      <c r="F41" s="8">
        <v>153.24324249903896</v>
      </c>
      <c r="G41" s="8">
        <v>1146.46930098853</v>
      </c>
      <c r="H41" s="8">
        <v>1054.4017588172819</v>
      </c>
      <c r="I41" s="8">
        <v>441.73112151869429</v>
      </c>
      <c r="J41" s="8">
        <v>937.712893063004</v>
      </c>
      <c r="K41" s="41">
        <v>1.3840691229870144E-3</v>
      </c>
      <c r="L41" s="42">
        <v>1491255</v>
      </c>
      <c r="M41" s="42">
        <v>2064</v>
      </c>
      <c r="N41" s="7">
        <v>29195785</v>
      </c>
      <c r="O41" s="43">
        <f t="shared" si="0"/>
        <v>5.1077749750520492E-2</v>
      </c>
      <c r="P41" s="8">
        <v>2.0622093992836947</v>
      </c>
    </row>
    <row r="42" spans="1:16" x14ac:dyDescent="0.25">
      <c r="A42" s="40">
        <v>42780</v>
      </c>
      <c r="B42" s="41">
        <v>4.9814520402755698E-2</v>
      </c>
      <c r="C42" s="8">
        <v>405.10605177976771</v>
      </c>
      <c r="D42" s="8">
        <v>1759.4234230862842</v>
      </c>
      <c r="E42" s="8">
        <v>869.31559150464898</v>
      </c>
      <c r="F42" s="8">
        <v>158.90434591963322</v>
      </c>
      <c r="G42" s="8">
        <v>1122.1611106570479</v>
      </c>
      <c r="H42" s="8">
        <v>1140.4492872131063</v>
      </c>
      <c r="I42" s="8">
        <v>356.19752345145656</v>
      </c>
      <c r="J42" s="8">
        <v>916.4912114152736</v>
      </c>
      <c r="K42" s="41">
        <v>1.2994874358778358E-3</v>
      </c>
      <c r="L42" s="42">
        <v>1452111</v>
      </c>
      <c r="M42" s="42">
        <v>1887</v>
      </c>
      <c r="N42" s="7">
        <v>27068218</v>
      </c>
      <c r="O42" s="43">
        <f t="shared" si="0"/>
        <v>5.3646346427385798E-2</v>
      </c>
      <c r="P42" s="8">
        <v>2.1072796985436524</v>
      </c>
    </row>
    <row r="43" spans="1:16" x14ac:dyDescent="0.25">
      <c r="A43" s="40">
        <v>42781</v>
      </c>
      <c r="B43" s="41">
        <v>5.4939249867934498E-2</v>
      </c>
      <c r="C43" s="8">
        <v>414.61280356267304</v>
      </c>
      <c r="D43" s="8">
        <v>1686.2825219819606</v>
      </c>
      <c r="E43" s="8">
        <v>910.95644172030643</v>
      </c>
      <c r="F43" s="8">
        <v>153.831321419853</v>
      </c>
      <c r="G43" s="8">
        <v>1102.9412049357895</v>
      </c>
      <c r="H43" s="8">
        <v>1124.5487957137991</v>
      </c>
      <c r="I43" s="8">
        <v>375.86967203536057</v>
      </c>
      <c r="J43" s="8">
        <v>902.0332957718075</v>
      </c>
      <c r="K43" s="41">
        <v>1.2952029596037624E-3</v>
      </c>
      <c r="L43" s="42">
        <v>1461547</v>
      </c>
      <c r="M43" s="42">
        <v>1893</v>
      </c>
      <c r="N43" s="7">
        <v>28683445</v>
      </c>
      <c r="O43" s="43">
        <f t="shared" si="0"/>
        <v>5.0954374552986924E-2</v>
      </c>
      <c r="P43" s="8">
        <v>2.0819814860587789</v>
      </c>
    </row>
    <row r="44" spans="1:16" x14ac:dyDescent="0.25">
      <c r="A44" s="40">
        <v>42782</v>
      </c>
      <c r="B44" s="41">
        <v>5.2215189873417722E-2</v>
      </c>
      <c r="C44" s="8">
        <v>406.36119501670896</v>
      </c>
      <c r="D44" s="8">
        <v>1726.4273270216088</v>
      </c>
      <c r="E44" s="8">
        <v>867.78445033576361</v>
      </c>
      <c r="F44" s="8">
        <v>149.66047447156421</v>
      </c>
      <c r="G44" s="8">
        <v>1137.4158056029764</v>
      </c>
      <c r="H44" s="8">
        <v>1117.4800263760669</v>
      </c>
      <c r="I44" s="8">
        <v>377.06286692504023</v>
      </c>
      <c r="J44" s="8">
        <v>902.73410997531766</v>
      </c>
      <c r="K44" s="41">
        <v>1.2939453458232727E-3</v>
      </c>
      <c r="L44" s="42">
        <v>1465286</v>
      </c>
      <c r="M44" s="42">
        <v>1896</v>
      </c>
      <c r="N44" s="7">
        <v>30302508</v>
      </c>
      <c r="O44" s="43">
        <f t="shared" si="0"/>
        <v>4.8355271451458737E-2</v>
      </c>
      <c r="P44" s="8">
        <v>2.0736194755963067</v>
      </c>
    </row>
    <row r="45" spans="1:16" x14ac:dyDescent="0.25">
      <c r="A45" s="40">
        <v>42783</v>
      </c>
      <c r="B45" s="41">
        <v>5.2736318407960198E-2</v>
      </c>
      <c r="C45" s="8">
        <v>390.85798923681142</v>
      </c>
      <c r="D45" s="8">
        <v>1694.7399974565167</v>
      </c>
      <c r="E45" s="8">
        <v>872.82748604868584</v>
      </c>
      <c r="F45" s="8">
        <v>139.91211926844511</v>
      </c>
      <c r="G45" s="8">
        <v>1082.3259435178177</v>
      </c>
      <c r="H45" s="8">
        <v>1110.1462261077645</v>
      </c>
      <c r="I45" s="8">
        <v>384.65038468632235</v>
      </c>
      <c r="J45" s="8">
        <v>857.52163758861298</v>
      </c>
      <c r="K45" s="41">
        <v>1.4064461415094736E-3</v>
      </c>
      <c r="L45" s="42">
        <v>1429134</v>
      </c>
      <c r="M45" s="42">
        <v>2010</v>
      </c>
      <c r="N45" s="7">
        <v>31962606</v>
      </c>
      <c r="O45" s="43">
        <f t="shared" si="0"/>
        <v>4.4712687069383514E-2</v>
      </c>
      <c r="P45" s="8">
        <v>2.0980409881338296</v>
      </c>
    </row>
    <row r="46" spans="1:16" x14ac:dyDescent="0.25">
      <c r="A46" s="40">
        <v>42784</v>
      </c>
      <c r="B46" s="41">
        <v>5.2212829438090504E-2</v>
      </c>
      <c r="C46" s="8">
        <v>417.11910870641429</v>
      </c>
      <c r="D46" s="8">
        <v>1628.0701163153581</v>
      </c>
      <c r="E46" s="8">
        <v>908.55682142547334</v>
      </c>
      <c r="F46" s="8">
        <v>122.82716730093256</v>
      </c>
      <c r="G46" s="8">
        <v>1106.3490278084616</v>
      </c>
      <c r="H46" s="8">
        <v>1095.9789291960078</v>
      </c>
      <c r="I46" s="8">
        <v>393.98273512279866</v>
      </c>
      <c r="J46" s="8">
        <v>859.14941353128563</v>
      </c>
      <c r="K46" s="41">
        <v>1.3980773134668703E-3</v>
      </c>
      <c r="L46" s="42">
        <v>1438404</v>
      </c>
      <c r="M46" s="42">
        <v>2011</v>
      </c>
      <c r="N46" s="7">
        <v>34915721</v>
      </c>
      <c r="O46" s="43">
        <f t="shared" si="0"/>
        <v>4.1196457034354241E-2</v>
      </c>
      <c r="P46" s="8">
        <v>2.0821048545321341</v>
      </c>
    </row>
    <row r="47" spans="1:16" x14ac:dyDescent="0.25">
      <c r="A47" s="40">
        <v>42785</v>
      </c>
      <c r="B47" s="41">
        <v>7.3754789272030649E-2</v>
      </c>
      <c r="C47" s="8">
        <v>429.07844927062098</v>
      </c>
      <c r="D47" s="8">
        <v>1596.4217502974786</v>
      </c>
      <c r="E47" s="8">
        <v>927.70110062657807</v>
      </c>
      <c r="F47" s="8">
        <v>119.16525695850176</v>
      </c>
      <c r="G47" s="8">
        <v>1111.3106078077064</v>
      </c>
      <c r="H47" s="8">
        <v>1070.6045239095831</v>
      </c>
      <c r="I47" s="8">
        <v>406.14106366717135</v>
      </c>
      <c r="J47" s="8">
        <v>868.21632911584811</v>
      </c>
      <c r="K47" s="41">
        <v>1.4221902547273523E-3</v>
      </c>
      <c r="L47" s="42">
        <v>1468158</v>
      </c>
      <c r="M47" s="42">
        <v>2088</v>
      </c>
      <c r="N47" s="7">
        <v>36604275</v>
      </c>
      <c r="O47" s="43">
        <f t="shared" si="0"/>
        <v>4.0108921703817385E-2</v>
      </c>
      <c r="P47" s="8">
        <v>2.0335053367089033</v>
      </c>
    </row>
    <row r="48" spans="1:16" x14ac:dyDescent="0.25">
      <c r="A48" s="40">
        <v>42786</v>
      </c>
      <c r="B48" s="41">
        <v>6.3516260162601632E-2</v>
      </c>
      <c r="C48" s="8">
        <v>416.00553129945479</v>
      </c>
      <c r="D48" s="8">
        <v>1602.6937923560831</v>
      </c>
      <c r="E48" s="8">
        <v>937.07777069276131</v>
      </c>
      <c r="F48" s="8">
        <v>129.82408325721357</v>
      </c>
      <c r="G48" s="8">
        <v>1132.4908524612774</v>
      </c>
      <c r="H48" s="8">
        <v>1104.4518623457272</v>
      </c>
      <c r="I48" s="8">
        <v>389.99803767505119</v>
      </c>
      <c r="J48" s="8">
        <v>852.04571251627476</v>
      </c>
      <c r="K48" s="41">
        <v>1.3089536285883986E-3</v>
      </c>
      <c r="L48" s="42">
        <v>1503491</v>
      </c>
      <c r="M48" s="42">
        <v>1968</v>
      </c>
      <c r="N48" s="7">
        <v>34900518</v>
      </c>
      <c r="O48" s="43">
        <f t="shared" si="0"/>
        <v>4.3079331945732151E-2</v>
      </c>
      <c r="P48" s="8">
        <v>1.9867721423913469</v>
      </c>
    </row>
    <row r="49" spans="1:17" x14ac:dyDescent="0.25">
      <c r="A49" s="40">
        <v>42787</v>
      </c>
      <c r="B49" s="41">
        <v>7.9420289855072462E-2</v>
      </c>
      <c r="C49" s="8">
        <v>408.56513930582145</v>
      </c>
      <c r="D49" s="8">
        <v>1690.6752802681028</v>
      </c>
      <c r="E49" s="8">
        <v>876.08261550166515</v>
      </c>
      <c r="F49" s="8">
        <v>141.01277656632223</v>
      </c>
      <c r="G49" s="8">
        <v>1122.8533478995626</v>
      </c>
      <c r="H49" s="8">
        <v>1169.3320842711073</v>
      </c>
      <c r="I49" s="8">
        <v>361.50615387802975</v>
      </c>
      <c r="J49" s="8">
        <v>836.34448534233718</v>
      </c>
      <c r="K49" s="41">
        <v>1.147232111326074E-3</v>
      </c>
      <c r="L49" s="42">
        <v>1503619</v>
      </c>
      <c r="M49" s="42">
        <v>1725</v>
      </c>
      <c r="N49" s="7">
        <v>32239727</v>
      </c>
      <c r="O49" s="43">
        <f t="shared" si="0"/>
        <v>4.6638701376100364E-2</v>
      </c>
      <c r="P49" s="8">
        <v>2.0004274593621734</v>
      </c>
    </row>
    <row r="50" spans="1:17" x14ac:dyDescent="0.25">
      <c r="A50" s="40">
        <v>42788</v>
      </c>
      <c r="B50" s="41">
        <v>5.0809352517985615E-2</v>
      </c>
      <c r="C50" s="8">
        <v>413.17169284528524</v>
      </c>
      <c r="D50" s="8">
        <v>1909.8289445914052</v>
      </c>
      <c r="E50" s="8">
        <v>881.21200704797593</v>
      </c>
      <c r="F50" s="8">
        <v>149.61238722368338</v>
      </c>
      <c r="G50" s="8">
        <v>1142.7750016016566</v>
      </c>
      <c r="H50" s="8">
        <v>1296.0620555023568</v>
      </c>
      <c r="I50" s="8">
        <v>340.78482831595966</v>
      </c>
      <c r="J50" s="8">
        <v>951.28261398237134</v>
      </c>
      <c r="K50" s="41">
        <v>1.4008698746838751E-3</v>
      </c>
      <c r="L50" s="42">
        <v>1587585</v>
      </c>
      <c r="M50" s="42">
        <v>2224</v>
      </c>
      <c r="N50" s="7">
        <v>31326397</v>
      </c>
      <c r="O50" s="43">
        <f t="shared" si="0"/>
        <v>5.0678825273139452E-2</v>
      </c>
      <c r="P50" s="8">
        <v>2.0404895986247062</v>
      </c>
    </row>
    <row r="51" spans="1:17" x14ac:dyDescent="0.25">
      <c r="A51" s="40">
        <v>42789</v>
      </c>
      <c r="B51" s="41">
        <v>4.4320137693631668E-2</v>
      </c>
      <c r="C51" s="8">
        <v>409.71766002234062</v>
      </c>
      <c r="D51" s="8">
        <v>1965.8662915440343</v>
      </c>
      <c r="E51" s="8">
        <v>865.52073712912943</v>
      </c>
      <c r="F51" s="8">
        <v>139.92968566480624</v>
      </c>
      <c r="G51" s="8">
        <v>1139.6243663355458</v>
      </c>
      <c r="H51" s="8">
        <v>1296.7649816857818</v>
      </c>
      <c r="I51" s="8">
        <v>343.94992032992508</v>
      </c>
      <c r="J51" s="8">
        <v>967.66217283970138</v>
      </c>
      <c r="K51" s="41">
        <v>1.4978231937019242E-3</v>
      </c>
      <c r="L51" s="42">
        <v>1551585</v>
      </c>
      <c r="M51" s="42">
        <v>2324</v>
      </c>
      <c r="N51" s="7">
        <v>29662555</v>
      </c>
      <c r="O51" s="43">
        <f t="shared" si="0"/>
        <v>5.2307867612887693E-2</v>
      </c>
      <c r="P51" s="8">
        <v>2.1112546309622275</v>
      </c>
    </row>
    <row r="52" spans="1:17" x14ac:dyDescent="0.25">
      <c r="A52" s="40">
        <v>42790</v>
      </c>
      <c r="B52" s="41">
        <v>6.0726729716276753E-2</v>
      </c>
      <c r="C52" s="8">
        <v>416.0401479808055</v>
      </c>
      <c r="D52" s="8">
        <v>1949.3495160526131</v>
      </c>
      <c r="E52" s="8">
        <v>839.74957269220749</v>
      </c>
      <c r="F52" s="8">
        <v>133.43758382260071</v>
      </c>
      <c r="G52" s="8">
        <v>1204.9347879588263</v>
      </c>
      <c r="H52" s="8">
        <v>1314.837992623658</v>
      </c>
      <c r="I52" s="8">
        <v>360.12477332611667</v>
      </c>
      <c r="J52" s="8">
        <v>927.79218198774981</v>
      </c>
      <c r="K52" s="41">
        <v>1.2834780786543988E-3</v>
      </c>
      <c r="L52" s="42">
        <v>1565278</v>
      </c>
      <c r="M52" s="42">
        <v>2009</v>
      </c>
      <c r="N52" s="7">
        <v>32142741</v>
      </c>
      <c r="O52" s="43">
        <f t="shared" si="0"/>
        <v>4.8697713738850089E-2</v>
      </c>
      <c r="P52" s="8">
        <v>2.0747491394903643</v>
      </c>
    </row>
    <row r="53" spans="1:17" x14ac:dyDescent="0.25">
      <c r="A53" s="40">
        <v>42791</v>
      </c>
      <c r="B53" s="41">
        <v>5.9580552907530983E-2</v>
      </c>
      <c r="C53" s="8">
        <v>442.90944852675329</v>
      </c>
      <c r="D53" s="8">
        <v>1885.3394860943383</v>
      </c>
      <c r="E53" s="8">
        <v>905.78941125121401</v>
      </c>
      <c r="F53" s="8">
        <v>119.02338764262835</v>
      </c>
      <c r="G53" s="8">
        <v>1240.6160758145847</v>
      </c>
      <c r="H53" s="8">
        <v>1320.7055267507208</v>
      </c>
      <c r="I53" s="8">
        <v>387.5354428416033</v>
      </c>
      <c r="J53" s="8">
        <v>937.87928998441066</v>
      </c>
      <c r="K53" s="41">
        <v>1.2856510799346512E-3</v>
      </c>
      <c r="L53" s="42">
        <v>1631858</v>
      </c>
      <c r="M53" s="42">
        <v>2098</v>
      </c>
      <c r="N53" s="7">
        <v>38811818</v>
      </c>
      <c r="O53" s="43">
        <f t="shared" si="0"/>
        <v>4.2045389370835448E-2</v>
      </c>
      <c r="P53" s="8">
        <v>2.0152385279043985</v>
      </c>
    </row>
    <row r="54" spans="1:17" x14ac:dyDescent="0.25">
      <c r="A54" s="40">
        <v>42792</v>
      </c>
      <c r="B54" s="41">
        <v>5.1609606540623403E-2</v>
      </c>
      <c r="C54" s="8">
        <v>417.61039362406979</v>
      </c>
      <c r="D54" s="8">
        <v>1729.7708315414488</v>
      </c>
      <c r="E54" s="8">
        <v>900.72831831864005</v>
      </c>
      <c r="F54" s="8">
        <v>115.06699284190263</v>
      </c>
      <c r="G54" s="8">
        <v>1214.5211604693029</v>
      </c>
      <c r="H54" s="8">
        <v>1238.5526378778845</v>
      </c>
      <c r="I54" s="8">
        <v>401.60873976708183</v>
      </c>
      <c r="J54" s="8">
        <v>916.11492686848203</v>
      </c>
      <c r="K54" s="41">
        <v>1.2337716784779657E-3</v>
      </c>
      <c r="L54" s="42">
        <v>1586193</v>
      </c>
      <c r="M54" s="42">
        <v>1957</v>
      </c>
      <c r="N54" s="7">
        <v>39328542</v>
      </c>
      <c r="O54" s="43">
        <f t="shared" si="0"/>
        <v>4.0331853644612607E-2</v>
      </c>
      <c r="P54" s="8">
        <v>1.9621653249242652</v>
      </c>
    </row>
    <row r="55" spans="1:17" x14ac:dyDescent="0.25">
      <c r="A55" s="40"/>
    </row>
    <row r="59" spans="1:17" ht="15.75" thickBot="1" x14ac:dyDescent="0.3"/>
    <row r="60" spans="1:17" x14ac:dyDescent="0.25">
      <c r="B60" s="50"/>
      <c r="C60" s="50" t="s">
        <v>0</v>
      </c>
      <c r="D60" s="50" t="s">
        <v>2</v>
      </c>
      <c r="E60" s="50" t="s">
        <v>3</v>
      </c>
      <c r="F60" s="50" t="s">
        <v>1</v>
      </c>
      <c r="G60" s="50" t="s">
        <v>5</v>
      </c>
      <c r="H60" s="50" t="s">
        <v>4</v>
      </c>
      <c r="I60" s="50" t="s">
        <v>7</v>
      </c>
      <c r="J60" s="50" t="s">
        <v>6</v>
      </c>
      <c r="K60" s="50" t="s">
        <v>8</v>
      </c>
      <c r="L60" s="50" t="s">
        <v>10</v>
      </c>
      <c r="M60" s="50" t="s">
        <v>90</v>
      </c>
      <c r="N60" s="50" t="s">
        <v>11</v>
      </c>
      <c r="O60" s="50" t="s">
        <v>91</v>
      </c>
      <c r="P60" s="50" t="s">
        <v>12</v>
      </c>
      <c r="Q60" s="50" t="s">
        <v>15</v>
      </c>
    </row>
    <row r="61" spans="1:17" x14ac:dyDescent="0.25">
      <c r="B61" s="48" t="s">
        <v>0</v>
      </c>
      <c r="C61" s="48">
        <v>1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x14ac:dyDescent="0.25">
      <c r="B62" s="48" t="s">
        <v>2</v>
      </c>
      <c r="C62" s="48">
        <v>-0.40951525867429822</v>
      </c>
      <c r="D62" s="48">
        <v>1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x14ac:dyDescent="0.25">
      <c r="B63" s="48" t="s">
        <v>3</v>
      </c>
      <c r="C63" s="48">
        <v>-0.15765020123664017</v>
      </c>
      <c r="D63" s="48">
        <v>0.65784633868821218</v>
      </c>
      <c r="E63" s="48">
        <v>1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x14ac:dyDescent="0.25">
      <c r="B64" s="48" t="s">
        <v>1</v>
      </c>
      <c r="C64" s="48">
        <v>-0.47342084543457891</v>
      </c>
      <c r="D64" s="48">
        <v>-0.1855646021999636</v>
      </c>
      <c r="E64" s="48">
        <v>-0.50085612564059645</v>
      </c>
      <c r="F64" s="48">
        <v>1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2:17" x14ac:dyDescent="0.25">
      <c r="B65" s="48" t="s">
        <v>5</v>
      </c>
      <c r="C65" s="48">
        <v>-0.60527421163908768</v>
      </c>
      <c r="D65" s="48">
        <v>0.47526356170355372</v>
      </c>
      <c r="E65" s="48">
        <v>5.6435757745435196E-2</v>
      </c>
      <c r="F65" s="48">
        <v>0.51986061061889677</v>
      </c>
      <c r="G65" s="48">
        <v>1</v>
      </c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2:17" x14ac:dyDescent="0.25">
      <c r="B66" s="48" t="s">
        <v>4</v>
      </c>
      <c r="C66" s="48">
        <v>0.32922168062636292</v>
      </c>
      <c r="D66" s="48">
        <v>-0.57699847071537524</v>
      </c>
      <c r="E66" s="48">
        <v>-0.15134309947668492</v>
      </c>
      <c r="F66" s="48">
        <v>0.18903891190304251</v>
      </c>
      <c r="G66" s="48">
        <v>-0.58906186491640866</v>
      </c>
      <c r="H66" s="48">
        <v>1</v>
      </c>
      <c r="I66" s="48"/>
      <c r="J66" s="48"/>
      <c r="K66" s="48"/>
      <c r="L66" s="48"/>
      <c r="M66" s="48"/>
      <c r="N66" s="48"/>
      <c r="O66" s="48"/>
      <c r="P66" s="48"/>
      <c r="Q66" s="48"/>
    </row>
    <row r="67" spans="2:17" x14ac:dyDescent="0.25">
      <c r="B67" s="48" t="s">
        <v>7</v>
      </c>
      <c r="C67" s="48">
        <v>-6.1222222054219858E-2</v>
      </c>
      <c r="D67" s="48">
        <v>0.25437264251493835</v>
      </c>
      <c r="E67" s="48">
        <v>0.75474710130417977</v>
      </c>
      <c r="F67" s="48">
        <v>-0.13455051482463656</v>
      </c>
      <c r="G67" s="48">
        <v>5.0926835460921496E-3</v>
      </c>
      <c r="H67" s="48">
        <v>0.32583660431959954</v>
      </c>
      <c r="I67" s="48">
        <v>1</v>
      </c>
      <c r="J67" s="48"/>
      <c r="K67" s="48"/>
      <c r="L67" s="48"/>
      <c r="M67" s="48"/>
      <c r="N67" s="48"/>
      <c r="O67" s="48"/>
      <c r="P67" s="48"/>
      <c r="Q67" s="48"/>
    </row>
    <row r="68" spans="2:17" x14ac:dyDescent="0.25">
      <c r="B68" s="48" t="s">
        <v>6</v>
      </c>
      <c r="C68" s="48">
        <v>-0.45734687520684264</v>
      </c>
      <c r="D68" s="48">
        <v>-0.20091764186312722</v>
      </c>
      <c r="E68" s="48">
        <v>-0.59313495667792493</v>
      </c>
      <c r="F68" s="48">
        <v>0.97089777063919391</v>
      </c>
      <c r="G68" s="48">
        <v>0.44821115899243213</v>
      </c>
      <c r="H68" s="48">
        <v>0.16415262701633335</v>
      </c>
      <c r="I68" s="48">
        <v>-0.31055089712654199</v>
      </c>
      <c r="J68" s="48">
        <v>1</v>
      </c>
      <c r="K68" s="48"/>
      <c r="L68" s="48"/>
      <c r="M68" s="48"/>
      <c r="N68" s="48"/>
      <c r="O68" s="48"/>
      <c r="P68" s="48"/>
      <c r="Q68" s="48"/>
    </row>
    <row r="69" spans="2:17" x14ac:dyDescent="0.25">
      <c r="B69" s="48" t="s">
        <v>8</v>
      </c>
      <c r="C69" s="48">
        <v>-1.3610536599566259E-2</v>
      </c>
      <c r="D69" s="48">
        <v>0.67605436147727338</v>
      </c>
      <c r="E69" s="48">
        <v>0.91901171679472482</v>
      </c>
      <c r="F69" s="48">
        <v>-0.58038817094960482</v>
      </c>
      <c r="G69" s="48">
        <v>-9.0527249853478584E-2</v>
      </c>
      <c r="H69" s="48">
        <v>-0.13996018483328765</v>
      </c>
      <c r="I69" s="48">
        <v>0.67151317942943367</v>
      </c>
      <c r="J69" s="48">
        <v>-0.64029261054392772</v>
      </c>
      <c r="K69" s="48">
        <v>1</v>
      </c>
      <c r="L69" s="48"/>
      <c r="M69" s="48"/>
      <c r="N69" s="48"/>
      <c r="O69" s="48"/>
      <c r="P69" s="48"/>
      <c r="Q69" s="48"/>
    </row>
    <row r="70" spans="2:17" x14ac:dyDescent="0.25">
      <c r="B70" s="48" t="s">
        <v>10</v>
      </c>
      <c r="C70" s="48">
        <v>-0.46680864134214262</v>
      </c>
      <c r="D70" s="48">
        <v>-0.31751971096271409</v>
      </c>
      <c r="E70" s="48">
        <v>-0.42767592212547378</v>
      </c>
      <c r="F70" s="48">
        <v>0.44981349968763529</v>
      </c>
      <c r="G70" s="48">
        <v>9.8378061156740026E-2</v>
      </c>
      <c r="H70" s="48">
        <v>0.20478294178236134</v>
      </c>
      <c r="I70" s="48">
        <v>-0.37554883566835978</v>
      </c>
      <c r="J70" s="48">
        <v>0.53201155477912188</v>
      </c>
      <c r="K70" s="48">
        <v>-0.58235002031011096</v>
      </c>
      <c r="L70" s="48">
        <v>1</v>
      </c>
      <c r="M70" s="48"/>
      <c r="N70" s="48"/>
      <c r="O70" s="48"/>
      <c r="P70" s="48"/>
      <c r="Q70" s="48"/>
    </row>
    <row r="71" spans="2:17" x14ac:dyDescent="0.25">
      <c r="B71" s="48" t="s">
        <v>90</v>
      </c>
      <c r="C71" s="48">
        <v>-0.60344767796830256</v>
      </c>
      <c r="D71" s="48">
        <v>0.89742979349196195</v>
      </c>
      <c r="E71" s="48">
        <v>0.5837662492002661</v>
      </c>
      <c r="F71" s="48">
        <v>1.9785739945546728E-2</v>
      </c>
      <c r="G71" s="48">
        <v>0.66586973424633922</v>
      </c>
      <c r="H71" s="48">
        <v>-0.65949237759082469</v>
      </c>
      <c r="I71" s="48">
        <v>0.21365113702759439</v>
      </c>
      <c r="J71" s="48">
        <v>-6.8324775318248194E-3</v>
      </c>
      <c r="K71" s="48">
        <v>0.50467675481324004</v>
      </c>
      <c r="L71" s="48">
        <v>-0.17566044172469589</v>
      </c>
      <c r="M71" s="48">
        <v>1</v>
      </c>
      <c r="N71" s="48"/>
      <c r="O71" s="48"/>
      <c r="P71" s="48"/>
      <c r="Q71" s="48"/>
    </row>
    <row r="72" spans="2:17" x14ac:dyDescent="0.25">
      <c r="B72" s="48" t="s">
        <v>11</v>
      </c>
      <c r="C72" s="48">
        <v>-0.79456440602640255</v>
      </c>
      <c r="D72" s="48">
        <v>0.73348788762364348</v>
      </c>
      <c r="E72" s="48">
        <v>0.32626697463925153</v>
      </c>
      <c r="F72" s="48">
        <v>0.28679894437991182</v>
      </c>
      <c r="G72" s="48">
        <v>0.68298648719311628</v>
      </c>
      <c r="H72" s="48">
        <v>-0.54935167987459887</v>
      </c>
      <c r="I72" s="48">
        <v>8.7265743209108907E-3</v>
      </c>
      <c r="J72" s="48">
        <v>0.30395387306714777</v>
      </c>
      <c r="K72" s="48">
        <v>0.21459686496500421</v>
      </c>
      <c r="L72" s="48">
        <v>0.25537948480740402</v>
      </c>
      <c r="M72" s="48">
        <v>0.89375035037661088</v>
      </c>
      <c r="N72" s="48">
        <v>1</v>
      </c>
      <c r="O72" s="48"/>
      <c r="P72" s="48"/>
      <c r="Q72" s="48"/>
    </row>
    <row r="73" spans="2:17" x14ac:dyDescent="0.25">
      <c r="B73" s="48" t="s">
        <v>91</v>
      </c>
      <c r="C73" s="48">
        <v>-0.32358967840611308</v>
      </c>
      <c r="D73" s="48">
        <v>0.83914203128865505</v>
      </c>
      <c r="E73" s="48">
        <v>0.7682850673105498</v>
      </c>
      <c r="F73" s="48">
        <v>-0.48572102761111963</v>
      </c>
      <c r="G73" s="48">
        <v>0.24294802422437747</v>
      </c>
      <c r="H73" s="48">
        <v>-0.60225512413862481</v>
      </c>
      <c r="I73" s="48">
        <v>0.29100029324980942</v>
      </c>
      <c r="J73" s="48">
        <v>-0.50359322027706854</v>
      </c>
      <c r="K73" s="48">
        <v>0.69600608347502468</v>
      </c>
      <c r="L73" s="48">
        <v>-0.25367124517986578</v>
      </c>
      <c r="M73" s="48">
        <v>0.81297921988951816</v>
      </c>
      <c r="N73" s="48">
        <v>0.6179711024621346</v>
      </c>
      <c r="O73" s="48">
        <v>1</v>
      </c>
      <c r="P73" s="48"/>
      <c r="Q73" s="48"/>
    </row>
    <row r="74" spans="2:17" x14ac:dyDescent="0.25">
      <c r="B74" s="48" t="s">
        <v>12</v>
      </c>
      <c r="C74" s="48">
        <v>0.51129761032739074</v>
      </c>
      <c r="D74" s="48">
        <v>-0.67407128535809158</v>
      </c>
      <c r="E74" s="48">
        <v>-0.46512363001873547</v>
      </c>
      <c r="F74" s="48">
        <v>0.27271624281397933</v>
      </c>
      <c r="G74" s="48">
        <v>-0.40442734193198127</v>
      </c>
      <c r="H74" s="48">
        <v>0.7238815370490046</v>
      </c>
      <c r="I74" s="48">
        <v>6.381486621344265E-2</v>
      </c>
      <c r="J74" s="48">
        <v>0.23732153486886443</v>
      </c>
      <c r="K74" s="48">
        <v>-0.38560007902518068</v>
      </c>
      <c r="L74" s="48">
        <v>-8.7154214133356528E-2</v>
      </c>
      <c r="M74" s="48">
        <v>-0.75283625002062593</v>
      </c>
      <c r="N74" s="48">
        <v>-0.72987748109845996</v>
      </c>
      <c r="O74" s="48">
        <v>-0.79528216131434681</v>
      </c>
      <c r="P74" s="48">
        <v>1</v>
      </c>
      <c r="Q74" s="48"/>
    </row>
    <row r="75" spans="2:17" ht="15.75" thickBot="1" x14ac:dyDescent="0.3">
      <c r="B75" s="49" t="s">
        <v>15</v>
      </c>
      <c r="C75" s="49">
        <v>0.3049014308493837</v>
      </c>
      <c r="D75" s="49">
        <v>-0.68139192443525265</v>
      </c>
      <c r="E75" s="49">
        <v>-0.28225943453148261</v>
      </c>
      <c r="F75" s="49">
        <v>0.25242862617696349</v>
      </c>
      <c r="G75" s="49">
        <v>-0.49582406511934124</v>
      </c>
      <c r="H75" s="49">
        <v>0.90306944667076561</v>
      </c>
      <c r="I75" s="49">
        <v>0.27109341670011167</v>
      </c>
      <c r="J75" s="49">
        <v>0.20251227069412803</v>
      </c>
      <c r="K75" s="49">
        <v>-0.2520500095924505</v>
      </c>
      <c r="L75" s="49">
        <v>0.17870514762371983</v>
      </c>
      <c r="M75" s="49">
        <v>-0.77834474627124661</v>
      </c>
      <c r="N75" s="49">
        <v>-0.67317999735771472</v>
      </c>
      <c r="O75" s="49">
        <v>-0.71921317472986612</v>
      </c>
      <c r="P75" s="49">
        <v>0.82394618877506842</v>
      </c>
      <c r="Q75" s="4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62"/>
  <sheetViews>
    <sheetView workbookViewId="0">
      <selection activeCell="N19" sqref="N19"/>
    </sheetView>
  </sheetViews>
  <sheetFormatPr defaultRowHeight="15" x14ac:dyDescent="0.25"/>
  <cols>
    <col min="1" max="1" width="26.42578125" bestFit="1" customWidth="1"/>
    <col min="2" max="2" width="12.7109375" bestFit="1" customWidth="1"/>
    <col min="3" max="3" width="14.5703125" hidden="1" customWidth="1"/>
    <col min="4" max="4" width="12.7109375" hidden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100</v>
      </c>
    </row>
    <row r="2" spans="1:9" ht="15.75" thickBot="1" x14ac:dyDescent="0.3"/>
    <row r="3" spans="1:9" x14ac:dyDescent="0.25">
      <c r="A3" s="52" t="s">
        <v>101</v>
      </c>
      <c r="B3" s="52"/>
    </row>
    <row r="4" spans="1:9" x14ac:dyDescent="0.25">
      <c r="A4" s="48" t="s">
        <v>102</v>
      </c>
      <c r="B4" s="48">
        <v>0.99158299725354715</v>
      </c>
    </row>
    <row r="5" spans="1:9" x14ac:dyDescent="0.25">
      <c r="A5" s="48" t="s">
        <v>103</v>
      </c>
      <c r="B5" s="48">
        <v>0.98323684044232806</v>
      </c>
    </row>
    <row r="6" spans="1:9" x14ac:dyDescent="0.25">
      <c r="A6" s="48" t="s">
        <v>104</v>
      </c>
      <c r="B6" s="48">
        <v>0.95976841706158744</v>
      </c>
    </row>
    <row r="7" spans="1:9" x14ac:dyDescent="0.25">
      <c r="A7" s="48" t="s">
        <v>105</v>
      </c>
      <c r="B7" s="48">
        <v>4.0252974873327876E-3</v>
      </c>
    </row>
    <row r="8" spans="1:9" ht="15.75" thickBot="1" x14ac:dyDescent="0.3">
      <c r="A8" s="49" t="s">
        <v>106</v>
      </c>
      <c r="B8" s="49">
        <v>25</v>
      </c>
    </row>
    <row r="10" spans="1:9" ht="15.75" thickBot="1" x14ac:dyDescent="0.3">
      <c r="A10" t="s">
        <v>107</v>
      </c>
    </row>
    <row r="11" spans="1:9" x14ac:dyDescent="0.25">
      <c r="A11" s="50"/>
      <c r="B11" s="50" t="s">
        <v>112</v>
      </c>
      <c r="C11" s="50" t="s">
        <v>113</v>
      </c>
      <c r="D11" s="50" t="s">
        <v>114</v>
      </c>
      <c r="E11" s="50" t="s">
        <v>115</v>
      </c>
      <c r="F11" s="50" t="s">
        <v>116</v>
      </c>
    </row>
    <row r="12" spans="1:9" x14ac:dyDescent="0.25">
      <c r="A12" s="48" t="s">
        <v>108</v>
      </c>
      <c r="B12" s="48">
        <v>14</v>
      </c>
      <c r="C12" s="48">
        <v>9.5038205652474093E-3</v>
      </c>
      <c r="D12" s="48">
        <v>6.7884432608910066E-4</v>
      </c>
      <c r="E12" s="48">
        <v>41.896160832397925</v>
      </c>
      <c r="F12" s="48">
        <v>5.6208434494042452E-7</v>
      </c>
    </row>
    <row r="13" spans="1:9" x14ac:dyDescent="0.25">
      <c r="A13" s="48" t="s">
        <v>109</v>
      </c>
      <c r="B13" s="48">
        <v>10</v>
      </c>
      <c r="C13" s="48">
        <v>1.6203019861527656E-4</v>
      </c>
      <c r="D13" s="48">
        <v>1.6203019861527655E-5</v>
      </c>
      <c r="E13" s="48"/>
      <c r="F13" s="48"/>
    </row>
    <row r="14" spans="1:9" ht="15.75" thickBot="1" x14ac:dyDescent="0.3">
      <c r="A14" s="49" t="s">
        <v>110</v>
      </c>
      <c r="B14" s="49">
        <v>24</v>
      </c>
      <c r="C14" s="49">
        <v>9.665850763862685E-3</v>
      </c>
      <c r="D14" s="49"/>
      <c r="E14" s="49"/>
      <c r="F14" s="49"/>
    </row>
    <row r="15" spans="1:9" ht="15.75" thickBot="1" x14ac:dyDescent="0.3"/>
    <row r="16" spans="1:9" x14ac:dyDescent="0.25">
      <c r="A16" s="50"/>
      <c r="B16" s="50" t="s">
        <v>117</v>
      </c>
      <c r="C16" s="50" t="s">
        <v>105</v>
      </c>
      <c r="D16" s="50" t="s">
        <v>118</v>
      </c>
      <c r="E16" s="50" t="s">
        <v>119</v>
      </c>
      <c r="F16" s="50" t="s">
        <v>120</v>
      </c>
      <c r="G16" s="50" t="s">
        <v>121</v>
      </c>
      <c r="H16" s="50" t="s">
        <v>122</v>
      </c>
      <c r="I16" s="50" t="s">
        <v>123</v>
      </c>
    </row>
    <row r="17" spans="1:9" x14ac:dyDescent="0.25">
      <c r="A17" s="48" t="s">
        <v>111</v>
      </c>
      <c r="B17" s="48">
        <v>-1.5559457176895441E-2</v>
      </c>
      <c r="C17" s="48">
        <v>3.8102920837352276E-2</v>
      </c>
      <c r="D17" s="48">
        <v>-0.4083533974550978</v>
      </c>
      <c r="E17" s="48">
        <v>0.69162096023419628</v>
      </c>
      <c r="F17" s="48">
        <v>-0.10045805546875744</v>
      </c>
      <c r="G17" s="48">
        <v>6.9339141114966557E-2</v>
      </c>
      <c r="H17" s="48">
        <v>-0.10045805546875744</v>
      </c>
      <c r="I17" s="48">
        <v>6.9339141114966557E-2</v>
      </c>
    </row>
    <row r="18" spans="1:9" x14ac:dyDescent="0.25">
      <c r="A18" s="48" t="s">
        <v>92</v>
      </c>
      <c r="B18" s="48">
        <v>-4.5917569305125881E-2</v>
      </c>
      <c r="C18" s="48">
        <v>6.3142756633773112E-2</v>
      </c>
      <c r="D18" s="48">
        <v>-0.7272024813779826</v>
      </c>
      <c r="E18" s="48">
        <v>0.48377871307749454</v>
      </c>
      <c r="F18" s="48">
        <v>-0.18660839858234982</v>
      </c>
      <c r="G18" s="48">
        <v>9.477325997209804E-2</v>
      </c>
      <c r="H18" s="48">
        <v>-0.18660839858234982</v>
      </c>
      <c r="I18" s="48">
        <v>9.477325997209804E-2</v>
      </c>
    </row>
    <row r="19" spans="1:9" x14ac:dyDescent="0.25">
      <c r="A19" s="48" t="s">
        <v>93</v>
      </c>
      <c r="B19" s="48">
        <v>8.3416761398277972E-2</v>
      </c>
      <c r="C19" s="48">
        <v>4.2819711983820105E-2</v>
      </c>
      <c r="D19" s="48">
        <v>1.9480925380768068</v>
      </c>
      <c r="E19" s="48">
        <v>8.0000919180345242E-2</v>
      </c>
      <c r="F19" s="48">
        <v>-1.1991502503733875E-2</v>
      </c>
      <c r="G19" s="48">
        <v>0.17882502530028982</v>
      </c>
      <c r="H19" s="48">
        <v>-1.1991502503733875E-2</v>
      </c>
      <c r="I19" s="48">
        <v>0.17882502530028982</v>
      </c>
    </row>
    <row r="20" spans="1:9" x14ac:dyDescent="0.25">
      <c r="A20" s="48" t="s">
        <v>94</v>
      </c>
      <c r="B20" s="48">
        <v>0.26094126091956604</v>
      </c>
      <c r="C20" s="48">
        <v>0.24140434152633589</v>
      </c>
      <c r="D20" s="48">
        <v>1.0809302735390067</v>
      </c>
      <c r="E20" s="48">
        <v>0.30510647467111829</v>
      </c>
      <c r="F20" s="48">
        <v>-0.27694113147342647</v>
      </c>
      <c r="G20" s="48">
        <v>0.79882365331255856</v>
      </c>
      <c r="H20" s="48">
        <v>-0.27694113147342647</v>
      </c>
      <c r="I20" s="48">
        <v>0.79882365331255856</v>
      </c>
    </row>
    <row r="21" spans="1:9" x14ac:dyDescent="0.25">
      <c r="A21" s="48" t="s">
        <v>95</v>
      </c>
      <c r="B21" s="48">
        <v>-1.3669496620296635E-2</v>
      </c>
      <c r="C21" s="48">
        <v>3.1531512216763667E-2</v>
      </c>
      <c r="D21" s="48">
        <v>-0.4335185869401238</v>
      </c>
      <c r="E21" s="48">
        <v>0.67384068289893817</v>
      </c>
      <c r="F21" s="48">
        <v>-8.3926084052347624E-2</v>
      </c>
      <c r="G21" s="48">
        <v>5.6587090811754351E-2</v>
      </c>
      <c r="H21" s="48">
        <v>-8.3926084052347624E-2</v>
      </c>
      <c r="I21" s="48">
        <v>5.6587090811754351E-2</v>
      </c>
    </row>
    <row r="22" spans="1:9" x14ac:dyDescent="0.25">
      <c r="A22" s="48" t="s">
        <v>96</v>
      </c>
      <c r="B22" s="48">
        <v>0.18370977582348696</v>
      </c>
      <c r="C22" s="48">
        <v>7.8303823504156239E-2</v>
      </c>
      <c r="D22" s="48">
        <v>2.3461150120432617</v>
      </c>
      <c r="E22" s="48">
        <v>4.0910787109765846E-2</v>
      </c>
      <c r="F22" s="48">
        <v>9.2379844148004209E-3</v>
      </c>
      <c r="G22" s="48">
        <v>0.35818156723217354</v>
      </c>
      <c r="H22" s="48">
        <v>9.2379844148004209E-3</v>
      </c>
      <c r="I22" s="48">
        <v>0.35818156723217354</v>
      </c>
    </row>
    <row r="23" spans="1:9" x14ac:dyDescent="0.25">
      <c r="A23" s="48" t="s">
        <v>97</v>
      </c>
      <c r="B23" s="48">
        <v>4.2435785893945123E-2</v>
      </c>
      <c r="C23" s="48">
        <v>4.531809309962994E-2</v>
      </c>
      <c r="D23" s="48">
        <v>0.93639831227346249</v>
      </c>
      <c r="E23" s="48">
        <v>0.37113077952694529</v>
      </c>
      <c r="F23" s="48">
        <v>-5.853921803927143E-2</v>
      </c>
      <c r="G23" s="48">
        <v>0.14341078982716168</v>
      </c>
      <c r="H23" s="48">
        <v>-5.853921803927143E-2</v>
      </c>
      <c r="I23" s="48">
        <v>0.14341078982716168</v>
      </c>
    </row>
    <row r="24" spans="1:9" x14ac:dyDescent="0.25">
      <c r="A24" s="48" t="s">
        <v>98</v>
      </c>
      <c r="B24" s="48">
        <v>0.1362540755204758</v>
      </c>
      <c r="C24" s="48">
        <v>0.242753871591769</v>
      </c>
      <c r="D24" s="48">
        <v>0.56128487107966574</v>
      </c>
      <c r="E24" s="48">
        <v>0.58696023699954369</v>
      </c>
      <c r="F24" s="48">
        <v>-0.40463525724323185</v>
      </c>
      <c r="G24" s="48">
        <v>0.6771434082841834</v>
      </c>
      <c r="H24" s="48">
        <v>-0.40463525724323185</v>
      </c>
      <c r="I24" s="48">
        <v>0.6771434082841834</v>
      </c>
    </row>
    <row r="25" spans="1:9" x14ac:dyDescent="0.25">
      <c r="A25" s="48" t="s">
        <v>99</v>
      </c>
      <c r="B25" s="48">
        <v>6.390647096879909E-2</v>
      </c>
      <c r="C25" s="48">
        <v>4.1761442855500298E-2</v>
      </c>
      <c r="D25" s="48">
        <v>1.5302744972180031</v>
      </c>
      <c r="E25" s="48">
        <v>0.1569465349563888</v>
      </c>
      <c r="F25" s="48">
        <v>-2.9143822372545744E-2</v>
      </c>
      <c r="G25" s="48">
        <v>0.15695676431014394</v>
      </c>
      <c r="H25" s="48">
        <v>-2.9143822372545744E-2</v>
      </c>
      <c r="I25" s="48">
        <v>0.15695676431014394</v>
      </c>
    </row>
    <row r="26" spans="1:9" x14ac:dyDescent="0.25">
      <c r="A26" s="48" t="s">
        <v>10</v>
      </c>
      <c r="B26" s="48">
        <v>2.7989986343889983</v>
      </c>
      <c r="C26" s="48">
        <v>19.664220046584479</v>
      </c>
      <c r="D26" s="48">
        <v>0.14233967214352661</v>
      </c>
      <c r="E26" s="48">
        <v>0.88963871337133127</v>
      </c>
      <c r="F26" s="48">
        <v>-41.015614045413223</v>
      </c>
      <c r="G26" s="48">
        <v>46.613611314191225</v>
      </c>
      <c r="H26" s="48">
        <v>-41.015614045413223</v>
      </c>
      <c r="I26" s="48">
        <v>46.613611314191225</v>
      </c>
    </row>
    <row r="27" spans="1:9" x14ac:dyDescent="0.25">
      <c r="A27" s="48" t="s">
        <v>90</v>
      </c>
      <c r="B27" s="48">
        <v>-2.18489517654136E-8</v>
      </c>
      <c r="C27" s="48">
        <v>3.5312785258968625E-8</v>
      </c>
      <c r="D27" s="48">
        <v>-0.61872637927546303</v>
      </c>
      <c r="E27" s="48">
        <v>0.5499300606743045</v>
      </c>
      <c r="F27" s="48">
        <v>-1.0053074057276978E-7</v>
      </c>
      <c r="G27" s="48">
        <v>5.6832837041942578E-8</v>
      </c>
      <c r="H27" s="48">
        <v>-1.0053074057276978E-7</v>
      </c>
      <c r="I27" s="48">
        <v>5.6832837041942578E-8</v>
      </c>
    </row>
    <row r="28" spans="1:9" x14ac:dyDescent="0.25">
      <c r="A28" s="48" t="s">
        <v>11</v>
      </c>
      <c r="B28" s="48">
        <v>-2.3954778412072717E-6</v>
      </c>
      <c r="C28" s="48">
        <v>1.5662725489779505E-5</v>
      </c>
      <c r="D28" s="48">
        <v>-0.15294131553096602</v>
      </c>
      <c r="E28" s="48">
        <v>0.8814865921730699</v>
      </c>
      <c r="F28" s="48">
        <v>-3.7294205032980732E-5</v>
      </c>
      <c r="G28" s="48">
        <v>3.2503249350566193E-5</v>
      </c>
      <c r="H28" s="48">
        <v>-3.7294205032980732E-5</v>
      </c>
      <c r="I28" s="48">
        <v>3.2503249350566193E-5</v>
      </c>
    </row>
    <row r="29" spans="1:9" x14ac:dyDescent="0.25">
      <c r="A29" s="48" t="s">
        <v>91</v>
      </c>
      <c r="B29" s="48">
        <v>3.7846822623387762E-9</v>
      </c>
      <c r="C29" s="48">
        <v>2.1587412216527093E-9</v>
      </c>
      <c r="D29" s="48">
        <v>1.7531894163031101</v>
      </c>
      <c r="E29" s="48">
        <v>0.11011124381623061</v>
      </c>
      <c r="F29" s="48">
        <v>-1.025292925009939E-9</v>
      </c>
      <c r="G29" s="48">
        <v>8.5946574496874905E-9</v>
      </c>
      <c r="H29" s="48">
        <v>-1.025292925009939E-9</v>
      </c>
      <c r="I29" s="48">
        <v>8.5946574496874905E-9</v>
      </c>
    </row>
    <row r="30" spans="1:9" x14ac:dyDescent="0.25">
      <c r="A30" s="48" t="s">
        <v>12</v>
      </c>
      <c r="B30" s="48">
        <v>9.7851511098906926E-2</v>
      </c>
      <c r="C30" s="48">
        <v>3.9475950126647667E-2</v>
      </c>
      <c r="D30" s="48">
        <v>2.4787626589094733</v>
      </c>
      <c r="E30" s="48">
        <v>3.2611854331856885E-2</v>
      </c>
      <c r="F30" s="48">
        <v>9.8936129026507696E-3</v>
      </c>
      <c r="G30" s="48">
        <v>0.1858094092951631</v>
      </c>
      <c r="H30" s="48">
        <v>9.8936129026507696E-3</v>
      </c>
      <c r="I30" s="48">
        <v>0.1858094092951631</v>
      </c>
    </row>
    <row r="31" spans="1:9" ht="15.75" thickBot="1" x14ac:dyDescent="0.3">
      <c r="A31" s="49" t="s">
        <v>15</v>
      </c>
      <c r="B31" s="49">
        <v>8.5746911327556029E-4</v>
      </c>
      <c r="C31" s="49">
        <v>5.1205649469736178E-3</v>
      </c>
      <c r="D31" s="49">
        <v>0.16745595889421264</v>
      </c>
      <c r="E31" s="49">
        <v>0.87034927202903678</v>
      </c>
      <c r="F31" s="49">
        <v>-1.0551860589195394E-2</v>
      </c>
      <c r="G31" s="49">
        <v>1.2266798815746514E-2</v>
      </c>
      <c r="H31" s="49">
        <v>-1.0551860589195394E-2</v>
      </c>
      <c r="I31" s="49">
        <v>1.2266798815746514E-2</v>
      </c>
    </row>
    <row r="35" spans="1:3" x14ac:dyDescent="0.25">
      <c r="A35" t="s">
        <v>127</v>
      </c>
    </row>
    <row r="36" spans="1:3" ht="15.75" thickBot="1" x14ac:dyDescent="0.3"/>
    <row r="37" spans="1:3" x14ac:dyDescent="0.25">
      <c r="A37" s="50" t="s">
        <v>128</v>
      </c>
      <c r="B37" s="50" t="s">
        <v>129</v>
      </c>
      <c r="C37" s="50" t="s">
        <v>130</v>
      </c>
    </row>
    <row r="38" spans="1:3" x14ac:dyDescent="0.25">
      <c r="A38" s="48">
        <v>1</v>
      </c>
      <c r="B38" s="48">
        <v>5.2029624768093252E-2</v>
      </c>
      <c r="C38" s="48">
        <v>5.5396716071732729E-3</v>
      </c>
    </row>
    <row r="39" spans="1:3" x14ac:dyDescent="0.25">
      <c r="A39" s="48">
        <v>2</v>
      </c>
      <c r="B39" s="48">
        <v>7.0527507969707817E-2</v>
      </c>
      <c r="C39" s="48">
        <v>-1.0497275844020826E-4</v>
      </c>
    </row>
    <row r="40" spans="1:3" x14ac:dyDescent="0.25">
      <c r="A40" s="48">
        <v>3</v>
      </c>
      <c r="B40" s="48">
        <v>5.9116802082926155E-2</v>
      </c>
      <c r="C40" s="48">
        <v>-2.3957453618694349E-3</v>
      </c>
    </row>
    <row r="41" spans="1:3" x14ac:dyDescent="0.25">
      <c r="A41" s="48">
        <v>4</v>
      </c>
      <c r="B41" s="48">
        <v>4.6930323135968399E-2</v>
      </c>
      <c r="C41" s="48">
        <v>-2.7206336295453049E-4</v>
      </c>
    </row>
    <row r="42" spans="1:3" x14ac:dyDescent="0.25">
      <c r="A42" s="48">
        <v>5</v>
      </c>
      <c r="B42" s="48">
        <v>8.4007588613094639E-2</v>
      </c>
      <c r="C42" s="48">
        <v>1.1659129641924254E-3</v>
      </c>
    </row>
    <row r="43" spans="1:3" x14ac:dyDescent="0.25">
      <c r="A43" s="48">
        <v>6</v>
      </c>
      <c r="B43" s="48">
        <v>6.3252328397266036E-2</v>
      </c>
      <c r="C43" s="48">
        <v>-3.4232685682062045E-3</v>
      </c>
    </row>
    <row r="44" spans="1:3" x14ac:dyDescent="0.25">
      <c r="A44" s="48">
        <v>7</v>
      </c>
      <c r="B44" s="48">
        <v>0.10650697170626613</v>
      </c>
      <c r="C44" s="48">
        <v>6.6733473016736267E-5</v>
      </c>
    </row>
    <row r="45" spans="1:3" x14ac:dyDescent="0.25">
      <c r="A45" s="48">
        <v>8</v>
      </c>
      <c r="B45" s="48">
        <v>8.4316291929004666E-2</v>
      </c>
      <c r="C45" s="48">
        <v>2.2321960793373619E-3</v>
      </c>
    </row>
    <row r="46" spans="1:3" x14ac:dyDescent="0.25">
      <c r="A46" s="48">
        <v>9</v>
      </c>
      <c r="B46" s="48">
        <v>6.2551368647152189E-2</v>
      </c>
      <c r="C46" s="48">
        <v>8.8769646136199754E-4</v>
      </c>
    </row>
    <row r="47" spans="1:3" x14ac:dyDescent="0.25">
      <c r="A47" s="48">
        <v>10</v>
      </c>
      <c r="B47" s="48">
        <v>8.3788614417478771E-2</v>
      </c>
      <c r="C47" s="48">
        <v>-2.5490834292040687E-3</v>
      </c>
    </row>
    <row r="48" spans="1:3" x14ac:dyDescent="0.25">
      <c r="A48" s="48">
        <v>11</v>
      </c>
      <c r="B48" s="48">
        <v>5.8970886967945044E-2</v>
      </c>
      <c r="C48" s="48">
        <v>3.4486754516173737E-3</v>
      </c>
    </row>
    <row r="49" spans="1:3" x14ac:dyDescent="0.25">
      <c r="A49" s="48">
        <v>12</v>
      </c>
      <c r="B49" s="48">
        <v>5.8676332268576388E-2</v>
      </c>
      <c r="C49" s="48">
        <v>-1.0578943684483449E-3</v>
      </c>
    </row>
    <row r="50" spans="1:3" x14ac:dyDescent="0.25">
      <c r="A50" s="48">
        <v>13</v>
      </c>
      <c r="B50" s="48">
        <v>4.7379240053989247E-2</v>
      </c>
      <c r="C50" s="48">
        <v>3.0351245868947344E-3</v>
      </c>
    </row>
    <row r="51" spans="1:3" x14ac:dyDescent="0.25">
      <c r="A51" s="48">
        <v>14</v>
      </c>
      <c r="B51" s="48">
        <v>6.3287769509742339E-2</v>
      </c>
      <c r="C51" s="48">
        <v>-3.013796907002611E-3</v>
      </c>
    </row>
    <row r="52" spans="1:3" x14ac:dyDescent="0.25">
      <c r="A52" s="48">
        <v>15</v>
      </c>
      <c r="B52" s="48">
        <v>3.8254486568336903E-2</v>
      </c>
      <c r="C52" s="48">
        <v>-6.0269984166781351E-3</v>
      </c>
    </row>
    <row r="53" spans="1:3" x14ac:dyDescent="0.25">
      <c r="A53" s="48">
        <v>16</v>
      </c>
      <c r="B53" s="48">
        <v>3.8646677131626686E-2</v>
      </c>
      <c r="C53" s="48">
        <v>-1.822191239708941E-3</v>
      </c>
    </row>
    <row r="54" spans="1:3" x14ac:dyDescent="0.25">
      <c r="A54" s="48">
        <v>17</v>
      </c>
      <c r="B54" s="48">
        <v>2.9849810196164769E-2</v>
      </c>
      <c r="C54" s="48">
        <v>-6.4923575863485086E-4</v>
      </c>
    </row>
    <row r="55" spans="1:3" x14ac:dyDescent="0.25">
      <c r="A55" s="48">
        <v>18</v>
      </c>
      <c r="B55" s="48">
        <v>4.475115546041819E-2</v>
      </c>
      <c r="C55" s="48">
        <v>-2.6020123386025357E-3</v>
      </c>
    </row>
    <row r="56" spans="1:3" x14ac:dyDescent="0.25">
      <c r="A56" s="48">
        <v>19</v>
      </c>
      <c r="B56" s="48">
        <v>2.9883738377948665E-2</v>
      </c>
      <c r="C56" s="48">
        <v>-3.7993864616502754E-4</v>
      </c>
    </row>
    <row r="57" spans="1:3" x14ac:dyDescent="0.25">
      <c r="A57" s="48">
        <v>20</v>
      </c>
      <c r="B57" s="48">
        <v>4.7769208620483603E-2</v>
      </c>
      <c r="C57" s="48">
        <v>-5.3574033438373581E-4</v>
      </c>
    </row>
    <row r="58" spans="1:3" x14ac:dyDescent="0.25">
      <c r="A58" s="48">
        <v>21</v>
      </c>
      <c r="B58" s="48">
        <v>3.2708994770879435E-2</v>
      </c>
      <c r="C58" s="48">
        <v>2.2592159466500866E-3</v>
      </c>
    </row>
    <row r="59" spans="1:3" x14ac:dyDescent="0.25">
      <c r="A59" s="48">
        <v>22</v>
      </c>
      <c r="B59" s="48">
        <v>3.1050395906956189E-2</v>
      </c>
      <c r="C59" s="48">
        <v>2.9403720326157783E-3</v>
      </c>
    </row>
    <row r="60" spans="1:3" x14ac:dyDescent="0.25">
      <c r="A60" s="48">
        <v>23</v>
      </c>
      <c r="B60" s="48">
        <v>5.5021249475064385E-2</v>
      </c>
      <c r="C60" s="48">
        <v>9.6706600692198635E-4</v>
      </c>
    </row>
    <row r="61" spans="1:3" x14ac:dyDescent="0.25">
      <c r="A61" s="48">
        <v>24</v>
      </c>
      <c r="B61" s="48">
        <v>4.8086511173508567E-2</v>
      </c>
      <c r="C61" s="48">
        <v>2.6085010914137577E-3</v>
      </c>
    </row>
    <row r="62" spans="1:3" ht="15.75" thickBot="1" x14ac:dyDescent="0.3">
      <c r="A62" s="49">
        <v>25</v>
      </c>
      <c r="B62" s="49">
        <v>3.0029253921926888E-2</v>
      </c>
      <c r="C62" s="49">
        <v>-3.1822421089717709E-4</v>
      </c>
    </row>
  </sheetData>
  <conditionalFormatting sqref="B18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C13" workbookViewId="0">
      <selection activeCell="H23" sqref="H23"/>
    </sheetView>
  </sheetViews>
  <sheetFormatPr defaultRowHeight="15" x14ac:dyDescent="0.25"/>
  <cols>
    <col min="1" max="1" width="22" bestFit="1" customWidth="1"/>
    <col min="2" max="2" width="15.5703125" bestFit="1" customWidth="1"/>
    <col min="4" max="4" width="12.5703125" style="9" customWidth="1"/>
    <col min="7" max="7" width="13.140625" bestFit="1" customWidth="1"/>
    <col min="8" max="8" width="26" bestFit="1" customWidth="1"/>
    <col min="9" max="9" width="10.7109375" bestFit="1" customWidth="1"/>
    <col min="10" max="10" width="15.5703125" bestFit="1" customWidth="1"/>
  </cols>
  <sheetData>
    <row r="1" spans="1:18" x14ac:dyDescent="0.25">
      <c r="A1" t="s">
        <v>145</v>
      </c>
    </row>
    <row r="2" spans="1:18" x14ac:dyDescent="0.25">
      <c r="A2" t="s">
        <v>146</v>
      </c>
    </row>
    <row r="3" spans="1:18" x14ac:dyDescent="0.25">
      <c r="A3" t="s">
        <v>147</v>
      </c>
    </row>
    <row r="14" spans="1:18" ht="15.75" thickBot="1" x14ac:dyDescent="0.3"/>
    <row r="15" spans="1:18" ht="15.75" thickBot="1" x14ac:dyDescent="0.3">
      <c r="K15" s="81" t="s">
        <v>180</v>
      </c>
      <c r="L15" s="82"/>
      <c r="M15" s="82"/>
      <c r="N15" s="83"/>
      <c r="O15" s="81" t="s">
        <v>181</v>
      </c>
      <c r="P15" s="82"/>
      <c r="Q15" s="82"/>
      <c r="R15" s="83"/>
    </row>
    <row r="16" spans="1:18" ht="60.75" thickBot="1" x14ac:dyDescent="0.3">
      <c r="A16" s="68" t="s">
        <v>9</v>
      </c>
      <c r="B16" s="69" t="s">
        <v>0</v>
      </c>
      <c r="C16" s="70" t="s">
        <v>171</v>
      </c>
      <c r="D16" s="73" t="s">
        <v>172</v>
      </c>
      <c r="I16" s="4" t="s">
        <v>9</v>
      </c>
      <c r="J16" s="91" t="s">
        <v>0</v>
      </c>
      <c r="K16" s="3" t="s">
        <v>182</v>
      </c>
      <c r="L16" s="79" t="s">
        <v>176</v>
      </c>
      <c r="M16" s="79" t="s">
        <v>177</v>
      </c>
      <c r="N16" s="88" t="s">
        <v>178</v>
      </c>
      <c r="O16" s="3" t="s">
        <v>183</v>
      </c>
      <c r="P16" s="76" t="s">
        <v>184</v>
      </c>
      <c r="Q16" s="90" t="s">
        <v>185</v>
      </c>
      <c r="R16" s="88" t="s">
        <v>178</v>
      </c>
    </row>
    <row r="17" spans="1:18" x14ac:dyDescent="0.25">
      <c r="A17" s="40">
        <v>42767</v>
      </c>
      <c r="B17" s="41">
        <v>3.4968210717529521E-2</v>
      </c>
      <c r="C17" s="72"/>
      <c r="D17" s="9" t="e">
        <v>#N/A</v>
      </c>
      <c r="H17" s="9"/>
      <c r="I17" s="5">
        <v>42772</v>
      </c>
      <c r="J17" s="92">
        <v>4.5454545454545456E-2</v>
      </c>
      <c r="K17" s="78"/>
      <c r="L17" s="79">
        <v>1.0046518332501359E-2</v>
      </c>
      <c r="M17" s="79">
        <f>$K$38*3.27</f>
        <v>3.2852114947279444E-2</v>
      </c>
      <c r="N17" s="88">
        <v>0</v>
      </c>
      <c r="O17" s="84">
        <f>J17</f>
        <v>4.5454545454545456E-2</v>
      </c>
      <c r="P17" s="86">
        <f>$O$38</f>
        <v>5.8283935371186889E-2</v>
      </c>
      <c r="Q17" s="79">
        <v>8.5007674135640504E-2</v>
      </c>
      <c r="R17" s="88">
        <v>3.1560196606733273E-2</v>
      </c>
    </row>
    <row r="18" spans="1:18" x14ac:dyDescent="0.25">
      <c r="A18" s="40">
        <v>42768</v>
      </c>
      <c r="B18" s="41">
        <v>3.3990767939571967E-2</v>
      </c>
      <c r="C18" t="e">
        <v>#N/A</v>
      </c>
      <c r="D18" s="9">
        <f>B17</f>
        <v>3.4968210717529521E-2</v>
      </c>
      <c r="H18" s="9"/>
      <c r="I18" s="5">
        <v>42773</v>
      </c>
      <c r="J18" s="92">
        <v>6.86106346483705E-2</v>
      </c>
      <c r="K18" s="75">
        <f>ABS(J18-J17)</f>
        <v>2.3156089193825044E-2</v>
      </c>
      <c r="L18" s="79">
        <v>1.0046518332501359E-2</v>
      </c>
      <c r="M18" s="79">
        <f t="shared" ref="M18:M37" si="0">$K$38*3.27</f>
        <v>3.2852114947279444E-2</v>
      </c>
      <c r="N18" s="88">
        <v>0</v>
      </c>
      <c r="O18" s="84">
        <f t="shared" ref="O18:O37" si="1">J18</f>
        <v>6.86106346483705E-2</v>
      </c>
      <c r="P18" s="86">
        <f t="shared" ref="P18:P37" si="2">$O$38</f>
        <v>5.8283935371186889E-2</v>
      </c>
      <c r="Q18" s="79">
        <v>8.5007674135640504E-2</v>
      </c>
      <c r="R18" s="88">
        <v>3.1560196606733273E-2</v>
      </c>
    </row>
    <row r="19" spans="1:18" x14ac:dyDescent="0.25">
      <c r="A19" s="40">
        <v>42769</v>
      </c>
      <c r="B19" s="41">
        <v>5.5988315481986371E-2</v>
      </c>
      <c r="C19" t="e">
        <v>#N/A</v>
      </c>
      <c r="D19" s="9">
        <f>0.2*B18+0.8*D18</f>
        <v>3.4772722161938011E-2</v>
      </c>
      <c r="H19" s="9"/>
      <c r="I19" s="5">
        <v>42774</v>
      </c>
      <c r="J19" s="92">
        <v>5.7602490918526206E-2</v>
      </c>
      <c r="K19" s="75">
        <f t="shared" ref="K19:K37" si="3">ABS(J19-J18)</f>
        <v>1.1008143729844294E-2</v>
      </c>
      <c r="L19" s="79">
        <v>1.0046518332501359E-2</v>
      </c>
      <c r="M19" s="79">
        <f t="shared" si="0"/>
        <v>3.2852114947279444E-2</v>
      </c>
      <c r="N19" s="88">
        <v>0</v>
      </c>
      <c r="O19" s="84">
        <f t="shared" si="1"/>
        <v>5.7602490918526206E-2</v>
      </c>
      <c r="P19" s="86">
        <f t="shared" si="2"/>
        <v>5.8283935371186889E-2</v>
      </c>
      <c r="Q19" s="79">
        <v>8.5007674135640504E-2</v>
      </c>
      <c r="R19" s="88">
        <v>3.1560196606733273E-2</v>
      </c>
    </row>
    <row r="20" spans="1:18" x14ac:dyDescent="0.25">
      <c r="A20" s="40">
        <v>42770</v>
      </c>
      <c r="B20" s="41">
        <v>5.0695012264922325E-2</v>
      </c>
      <c r="C20" t="e">
        <v>#N/A</v>
      </c>
      <c r="D20" s="9">
        <f t="shared" ref="D20:D43" si="4">0.2*B19+0.8*D19</f>
        <v>3.9015840825947681E-2</v>
      </c>
      <c r="H20" s="9"/>
      <c r="I20" s="5">
        <v>42775</v>
      </c>
      <c r="J20" s="92">
        <v>6.4075630252100835E-2</v>
      </c>
      <c r="K20" s="75">
        <f t="shared" si="3"/>
        <v>6.473139333574629E-3</v>
      </c>
      <c r="L20" s="79">
        <v>1.0046518332501359E-2</v>
      </c>
      <c r="M20" s="79">
        <f t="shared" si="0"/>
        <v>3.2852114947279444E-2</v>
      </c>
      <c r="N20" s="88">
        <v>0</v>
      </c>
      <c r="O20" s="84">
        <f t="shared" si="1"/>
        <v>6.4075630252100835E-2</v>
      </c>
      <c r="P20" s="86">
        <f t="shared" si="2"/>
        <v>5.8283935371186889E-2</v>
      </c>
      <c r="Q20" s="79">
        <v>8.5007674135640504E-2</v>
      </c>
      <c r="R20" s="88">
        <v>3.1560196606733273E-2</v>
      </c>
    </row>
    <row r="21" spans="1:18" x14ac:dyDescent="0.25">
      <c r="A21" s="40">
        <v>42771</v>
      </c>
      <c r="B21" s="41">
        <v>2.9711029711029711E-2</v>
      </c>
      <c r="C21" t="e">
        <v>#N/A</v>
      </c>
      <c r="D21" s="9">
        <f t="shared" si="4"/>
        <v>4.135167511374261E-2</v>
      </c>
      <c r="H21" s="9"/>
      <c r="I21" s="5">
        <v>42776</v>
      </c>
      <c r="J21" s="92">
        <v>6.3226406322640635E-2</v>
      </c>
      <c r="K21" s="75">
        <f t="shared" si="3"/>
        <v>8.4922392946019942E-4</v>
      </c>
      <c r="L21" s="79">
        <v>1.0046518332501359E-2</v>
      </c>
      <c r="M21" s="79">
        <f t="shared" si="0"/>
        <v>3.2852114947279444E-2</v>
      </c>
      <c r="N21" s="88">
        <v>0</v>
      </c>
      <c r="O21" s="84">
        <f t="shared" si="1"/>
        <v>6.3226406322640635E-2</v>
      </c>
      <c r="P21" s="86">
        <f t="shared" si="2"/>
        <v>5.8283935371186889E-2</v>
      </c>
      <c r="Q21" s="79">
        <v>8.5007674135640504E-2</v>
      </c>
      <c r="R21" s="88">
        <v>3.1560196606733273E-2</v>
      </c>
    </row>
    <row r="22" spans="1:18" x14ac:dyDescent="0.25">
      <c r="A22" s="40">
        <v>42772</v>
      </c>
      <c r="B22" s="41">
        <v>4.5454545454545456E-2</v>
      </c>
      <c r="C22" s="71">
        <f t="shared" ref="C22:C43" si="5">AVERAGE(B17:B21)</f>
        <v>4.1070667223007978E-2</v>
      </c>
      <c r="D22" s="9">
        <f t="shared" si="4"/>
        <v>3.9023546033200032E-2</v>
      </c>
      <c r="H22" s="9"/>
      <c r="I22" s="5">
        <v>42777</v>
      </c>
      <c r="J22" s="92">
        <v>5.6540488739817922E-2</v>
      </c>
      <c r="K22" s="75">
        <f t="shared" si="3"/>
        <v>6.6859175828227133E-3</v>
      </c>
      <c r="L22" s="79">
        <v>1.0046518332501359E-2</v>
      </c>
      <c r="M22" s="79">
        <f t="shared" si="0"/>
        <v>3.2852114947279444E-2</v>
      </c>
      <c r="N22" s="88">
        <v>0</v>
      </c>
      <c r="O22" s="84">
        <f t="shared" si="1"/>
        <v>5.6540488739817922E-2</v>
      </c>
      <c r="P22" s="86">
        <f t="shared" si="2"/>
        <v>5.8283935371186889E-2</v>
      </c>
      <c r="Q22" s="79">
        <v>8.5007674135640504E-2</v>
      </c>
      <c r="R22" s="88">
        <v>3.1560196606733273E-2</v>
      </c>
    </row>
    <row r="23" spans="1:18" x14ac:dyDescent="0.25">
      <c r="A23" s="40">
        <v>42773</v>
      </c>
      <c r="B23" s="41">
        <v>6.86106346483705E-2</v>
      </c>
      <c r="C23" s="71">
        <f t="shared" si="5"/>
        <v>4.3167934170411162E-2</v>
      </c>
      <c r="D23" s="9">
        <f t="shared" si="4"/>
        <v>4.0309745917469123E-2</v>
      </c>
      <c r="H23" s="9"/>
      <c r="I23" s="5">
        <v>42778</v>
      </c>
      <c r="J23" s="92">
        <v>7.0955534531693468E-2</v>
      </c>
      <c r="K23" s="75">
        <f t="shared" si="3"/>
        <v>1.4415045791875546E-2</v>
      </c>
      <c r="L23" s="79">
        <v>1.0046518332501359E-2</v>
      </c>
      <c r="M23" s="79">
        <f t="shared" si="0"/>
        <v>3.2852114947279444E-2</v>
      </c>
      <c r="N23" s="88">
        <v>0</v>
      </c>
      <c r="O23" s="84">
        <f t="shared" si="1"/>
        <v>7.0955534531693468E-2</v>
      </c>
      <c r="P23" s="86">
        <f t="shared" si="2"/>
        <v>5.8283935371186889E-2</v>
      </c>
      <c r="Q23" s="79">
        <v>8.5007674135640504E-2</v>
      </c>
      <c r="R23" s="88">
        <v>3.1560196606733273E-2</v>
      </c>
    </row>
    <row r="24" spans="1:18" x14ac:dyDescent="0.25">
      <c r="A24" s="40">
        <v>42774</v>
      </c>
      <c r="B24" s="41">
        <v>5.7602490918526206E-2</v>
      </c>
      <c r="C24" s="71">
        <f t="shared" si="5"/>
        <v>5.0091907512170873E-2</v>
      </c>
      <c r="D24" s="9">
        <f t="shared" si="4"/>
        <v>4.5969923663649402E-2</v>
      </c>
      <c r="I24" s="5">
        <v>42779</v>
      </c>
      <c r="J24" s="92">
        <v>5.1841085271317831E-2</v>
      </c>
      <c r="K24" s="75">
        <f t="shared" si="3"/>
        <v>1.9114449260375636E-2</v>
      </c>
      <c r="L24" s="79">
        <v>1.0046518332501359E-2</v>
      </c>
      <c r="M24" s="79">
        <f t="shared" si="0"/>
        <v>3.2852114947279444E-2</v>
      </c>
      <c r="N24" s="88">
        <v>0</v>
      </c>
      <c r="O24" s="84">
        <f t="shared" si="1"/>
        <v>5.1841085271317831E-2</v>
      </c>
      <c r="P24" s="86">
        <f t="shared" si="2"/>
        <v>5.8283935371186889E-2</v>
      </c>
      <c r="Q24" s="79">
        <v>8.5007674135640504E-2</v>
      </c>
      <c r="R24" s="88">
        <v>3.1560196606733273E-2</v>
      </c>
    </row>
    <row r="25" spans="1:18" x14ac:dyDescent="0.25">
      <c r="A25" s="40">
        <v>42775</v>
      </c>
      <c r="B25" s="41">
        <v>6.4075630252100835E-2</v>
      </c>
      <c r="C25" s="71">
        <f t="shared" si="5"/>
        <v>5.0414742599478847E-2</v>
      </c>
      <c r="D25" s="9">
        <f t="shared" si="4"/>
        <v>4.8296437114624766E-2</v>
      </c>
      <c r="I25" s="5">
        <v>42780</v>
      </c>
      <c r="J25" s="92">
        <v>4.9814520402755698E-2</v>
      </c>
      <c r="K25" s="75">
        <f t="shared" si="3"/>
        <v>2.0265648685621335E-3</v>
      </c>
      <c r="L25" s="79">
        <v>1.0046518332501359E-2</v>
      </c>
      <c r="M25" s="79">
        <f t="shared" si="0"/>
        <v>3.2852114947279444E-2</v>
      </c>
      <c r="N25" s="88">
        <v>0</v>
      </c>
      <c r="O25" s="84">
        <f t="shared" si="1"/>
        <v>4.9814520402755698E-2</v>
      </c>
      <c r="P25" s="86">
        <f t="shared" si="2"/>
        <v>5.8283935371186889E-2</v>
      </c>
      <c r="Q25" s="79">
        <v>8.5007674135640504E-2</v>
      </c>
      <c r="R25" s="88">
        <v>3.1560196606733273E-2</v>
      </c>
    </row>
    <row r="26" spans="1:18" x14ac:dyDescent="0.25">
      <c r="A26" s="40">
        <v>42776</v>
      </c>
      <c r="B26" s="41">
        <v>6.3226406322640635E-2</v>
      </c>
      <c r="C26" s="71">
        <f t="shared" si="5"/>
        <v>5.3090866196914541E-2</v>
      </c>
      <c r="D26" s="9">
        <f t="shared" si="4"/>
        <v>5.1452275742119982E-2</v>
      </c>
      <c r="I26" s="5">
        <v>42781</v>
      </c>
      <c r="J26" s="92">
        <v>5.4939249867934498E-2</v>
      </c>
      <c r="K26" s="75">
        <f t="shared" si="3"/>
        <v>5.1247294651787997E-3</v>
      </c>
      <c r="L26" s="79">
        <v>1.0046518332501359E-2</v>
      </c>
      <c r="M26" s="79">
        <f t="shared" si="0"/>
        <v>3.2852114947279444E-2</v>
      </c>
      <c r="N26" s="88">
        <v>0</v>
      </c>
      <c r="O26" s="84">
        <f t="shared" si="1"/>
        <v>5.4939249867934498E-2</v>
      </c>
      <c r="P26" s="86">
        <f t="shared" si="2"/>
        <v>5.8283935371186889E-2</v>
      </c>
      <c r="Q26" s="79">
        <v>8.5007674135640504E-2</v>
      </c>
      <c r="R26" s="88">
        <v>3.1560196606733273E-2</v>
      </c>
    </row>
    <row r="27" spans="1:18" x14ac:dyDescent="0.25">
      <c r="A27" s="40">
        <v>42777</v>
      </c>
      <c r="B27" s="41">
        <v>5.6540488739817922E-2</v>
      </c>
      <c r="C27" s="71">
        <f t="shared" si="5"/>
        <v>5.9793941519236726E-2</v>
      </c>
      <c r="D27" s="9">
        <f t="shared" si="4"/>
        <v>5.380710185822412E-2</v>
      </c>
      <c r="I27" s="5">
        <v>42782</v>
      </c>
      <c r="J27" s="92">
        <v>5.2215189873417722E-2</v>
      </c>
      <c r="K27" s="75">
        <f t="shared" si="3"/>
        <v>2.7240599945167754E-3</v>
      </c>
      <c r="L27" s="79">
        <v>1.0046518332501359E-2</v>
      </c>
      <c r="M27" s="79">
        <f t="shared" si="0"/>
        <v>3.2852114947279444E-2</v>
      </c>
      <c r="N27" s="88">
        <v>0</v>
      </c>
      <c r="O27" s="84">
        <f t="shared" si="1"/>
        <v>5.2215189873417722E-2</v>
      </c>
      <c r="P27" s="86">
        <f t="shared" si="2"/>
        <v>5.8283935371186889E-2</v>
      </c>
      <c r="Q27" s="79">
        <v>8.5007674135640504E-2</v>
      </c>
      <c r="R27" s="88">
        <v>3.1560196606733273E-2</v>
      </c>
    </row>
    <row r="28" spans="1:18" x14ac:dyDescent="0.25">
      <c r="A28" s="40">
        <v>42778</v>
      </c>
      <c r="B28" s="41">
        <v>7.0955534531693468E-2</v>
      </c>
      <c r="C28" s="71">
        <f t="shared" si="5"/>
        <v>6.2011130176291215E-2</v>
      </c>
      <c r="D28" s="9">
        <f t="shared" si="4"/>
        <v>5.4353779234542883E-2</v>
      </c>
      <c r="I28" s="5">
        <v>42783</v>
      </c>
      <c r="J28" s="92">
        <v>5.2736318407960198E-2</v>
      </c>
      <c r="K28" s="75">
        <f t="shared" si="3"/>
        <v>5.2112853454247543E-4</v>
      </c>
      <c r="L28" s="79">
        <v>1.0046518332501359E-2</v>
      </c>
      <c r="M28" s="79">
        <f t="shared" si="0"/>
        <v>3.2852114947279444E-2</v>
      </c>
      <c r="N28" s="88">
        <v>0</v>
      </c>
      <c r="O28" s="84">
        <f t="shared" si="1"/>
        <v>5.2736318407960198E-2</v>
      </c>
      <c r="P28" s="86">
        <f t="shared" si="2"/>
        <v>5.8283935371186889E-2</v>
      </c>
      <c r="Q28" s="79">
        <v>8.5007674135640504E-2</v>
      </c>
      <c r="R28" s="88">
        <v>3.1560196606733273E-2</v>
      </c>
    </row>
    <row r="29" spans="1:18" x14ac:dyDescent="0.25">
      <c r="A29" s="40">
        <v>42779</v>
      </c>
      <c r="B29" s="41">
        <v>5.1841085271317831E-2</v>
      </c>
      <c r="C29" s="71">
        <f t="shared" si="5"/>
        <v>6.2480110152955813E-2</v>
      </c>
      <c r="D29" s="9">
        <f t="shared" si="4"/>
        <v>5.7674130293973003E-2</v>
      </c>
      <c r="I29" s="5">
        <v>42784</v>
      </c>
      <c r="J29" s="92">
        <v>5.2212829438090504E-2</v>
      </c>
      <c r="K29" s="75">
        <f t="shared" si="3"/>
        <v>5.2348896986969401E-4</v>
      </c>
      <c r="L29" s="79">
        <v>1.0046518332501359E-2</v>
      </c>
      <c r="M29" s="79">
        <f t="shared" si="0"/>
        <v>3.2852114947279444E-2</v>
      </c>
      <c r="N29" s="88">
        <v>0</v>
      </c>
      <c r="O29" s="84">
        <f t="shared" si="1"/>
        <v>5.2212829438090504E-2</v>
      </c>
      <c r="P29" s="86">
        <f t="shared" si="2"/>
        <v>5.8283935371186889E-2</v>
      </c>
      <c r="Q29" s="79">
        <v>8.5007674135640504E-2</v>
      </c>
      <c r="R29" s="88">
        <v>3.1560196606733273E-2</v>
      </c>
    </row>
    <row r="30" spans="1:18" x14ac:dyDescent="0.25">
      <c r="A30" s="40">
        <v>42780</v>
      </c>
      <c r="B30" s="41">
        <v>4.9814520402755698E-2</v>
      </c>
      <c r="C30" s="71">
        <f t="shared" si="5"/>
        <v>6.1327829023514135E-2</v>
      </c>
      <c r="D30" s="9">
        <f t="shared" si="4"/>
        <v>5.6507521289441968E-2</v>
      </c>
      <c r="I30" s="5">
        <v>42785</v>
      </c>
      <c r="J30" s="92">
        <v>7.3754789272030649E-2</v>
      </c>
      <c r="K30" s="75">
        <f t="shared" si="3"/>
        <v>2.1541959833940146E-2</v>
      </c>
      <c r="L30" s="79">
        <v>1.0046518332501359E-2</v>
      </c>
      <c r="M30" s="79">
        <f t="shared" si="0"/>
        <v>3.2852114947279444E-2</v>
      </c>
      <c r="N30" s="88">
        <v>0</v>
      </c>
      <c r="O30" s="84">
        <f t="shared" si="1"/>
        <v>7.3754789272030649E-2</v>
      </c>
      <c r="P30" s="86">
        <f t="shared" si="2"/>
        <v>5.8283935371186889E-2</v>
      </c>
      <c r="Q30" s="79">
        <v>8.5007674135640504E-2</v>
      </c>
      <c r="R30" s="88">
        <v>3.1560196606733273E-2</v>
      </c>
    </row>
    <row r="31" spans="1:18" x14ac:dyDescent="0.25">
      <c r="A31" s="40">
        <v>42781</v>
      </c>
      <c r="B31" s="41">
        <v>5.4939249867934498E-2</v>
      </c>
      <c r="C31" s="71">
        <f t="shared" si="5"/>
        <v>5.8475607053645115E-2</v>
      </c>
      <c r="D31" s="9">
        <f t="shared" si="4"/>
        <v>5.5168921112104724E-2</v>
      </c>
      <c r="I31" s="5">
        <v>42786</v>
      </c>
      <c r="J31" s="92">
        <v>6.3516260162601632E-2</v>
      </c>
      <c r="K31" s="75">
        <f t="shared" si="3"/>
        <v>1.0238529109429018E-2</v>
      </c>
      <c r="L31" s="79">
        <v>1.0046518332501359E-2</v>
      </c>
      <c r="M31" s="79">
        <f t="shared" si="0"/>
        <v>3.2852114947279444E-2</v>
      </c>
      <c r="N31" s="88">
        <v>0</v>
      </c>
      <c r="O31" s="84">
        <f t="shared" si="1"/>
        <v>6.3516260162601632E-2</v>
      </c>
      <c r="P31" s="86">
        <f t="shared" si="2"/>
        <v>5.8283935371186889E-2</v>
      </c>
      <c r="Q31" s="79">
        <v>8.5007674135640504E-2</v>
      </c>
      <c r="R31" s="88">
        <v>3.1560196606733273E-2</v>
      </c>
    </row>
    <row r="32" spans="1:18" x14ac:dyDescent="0.25">
      <c r="A32" s="40">
        <v>42782</v>
      </c>
      <c r="B32" s="41">
        <v>5.2215189873417722E-2</v>
      </c>
      <c r="C32" s="71">
        <f t="shared" si="5"/>
        <v>5.6818175762703885E-2</v>
      </c>
      <c r="D32" s="9">
        <f t="shared" si="4"/>
        <v>5.5122986863270683E-2</v>
      </c>
      <c r="I32" s="5">
        <v>42787</v>
      </c>
      <c r="J32" s="92">
        <v>7.9420289855072462E-2</v>
      </c>
      <c r="K32" s="75">
        <f t="shared" si="3"/>
        <v>1.5904029692470831E-2</v>
      </c>
      <c r="L32" s="79">
        <v>1.0046518332501359E-2</v>
      </c>
      <c r="M32" s="79">
        <f t="shared" si="0"/>
        <v>3.2852114947279444E-2</v>
      </c>
      <c r="N32" s="88">
        <v>0</v>
      </c>
      <c r="O32" s="84">
        <f t="shared" si="1"/>
        <v>7.9420289855072462E-2</v>
      </c>
      <c r="P32" s="86">
        <f t="shared" si="2"/>
        <v>5.8283935371186889E-2</v>
      </c>
      <c r="Q32" s="79">
        <v>8.5007674135640504E-2</v>
      </c>
      <c r="R32" s="88">
        <v>3.1560196606733273E-2</v>
      </c>
    </row>
    <row r="33" spans="1:18" x14ac:dyDescent="0.25">
      <c r="A33" s="40">
        <v>42783</v>
      </c>
      <c r="B33" s="41">
        <v>5.2736318407960198E-2</v>
      </c>
      <c r="C33" s="71">
        <f t="shared" si="5"/>
        <v>5.5953115989423839E-2</v>
      </c>
      <c r="D33" s="9">
        <f t="shared" si="4"/>
        <v>5.4541427465300094E-2</v>
      </c>
      <c r="I33" s="5">
        <v>42788</v>
      </c>
      <c r="J33" s="92">
        <v>5.0809352517985615E-2</v>
      </c>
      <c r="K33" s="75">
        <f t="shared" si="3"/>
        <v>2.8610937337086847E-2</v>
      </c>
      <c r="L33" s="79">
        <v>1.0046518332501359E-2</v>
      </c>
      <c r="M33" s="79">
        <f t="shared" si="0"/>
        <v>3.2852114947279444E-2</v>
      </c>
      <c r="N33" s="88">
        <v>0</v>
      </c>
      <c r="O33" s="84">
        <f t="shared" si="1"/>
        <v>5.0809352517985615E-2</v>
      </c>
      <c r="P33" s="86">
        <f t="shared" si="2"/>
        <v>5.8283935371186889E-2</v>
      </c>
      <c r="Q33" s="79">
        <v>8.5007674135640504E-2</v>
      </c>
      <c r="R33" s="88">
        <v>3.1560196606733273E-2</v>
      </c>
    </row>
    <row r="34" spans="1:18" x14ac:dyDescent="0.25">
      <c r="A34" s="40">
        <v>42784</v>
      </c>
      <c r="B34" s="41">
        <v>5.2212829438090504E-2</v>
      </c>
      <c r="C34" s="71">
        <f t="shared" si="5"/>
        <v>5.2309272764677187E-2</v>
      </c>
      <c r="D34" s="9">
        <f t="shared" si="4"/>
        <v>5.4180405653832121E-2</v>
      </c>
      <c r="I34" s="5">
        <v>42789</v>
      </c>
      <c r="J34" s="92">
        <v>4.4320137693631668E-2</v>
      </c>
      <c r="K34" s="75">
        <f t="shared" si="3"/>
        <v>6.4892148243539463E-3</v>
      </c>
      <c r="L34" s="79">
        <v>1.0046518332501359E-2</v>
      </c>
      <c r="M34" s="79">
        <f t="shared" si="0"/>
        <v>3.2852114947279444E-2</v>
      </c>
      <c r="N34" s="88">
        <v>0</v>
      </c>
      <c r="O34" s="84">
        <f t="shared" si="1"/>
        <v>4.4320137693631668E-2</v>
      </c>
      <c r="P34" s="86">
        <f t="shared" si="2"/>
        <v>5.8283935371186889E-2</v>
      </c>
      <c r="Q34" s="79">
        <v>8.5007674135640504E-2</v>
      </c>
      <c r="R34" s="88">
        <v>3.1560196606733273E-2</v>
      </c>
    </row>
    <row r="35" spans="1:18" x14ac:dyDescent="0.25">
      <c r="A35" s="40">
        <v>42785</v>
      </c>
      <c r="B35" s="41">
        <v>7.3754789272030649E-2</v>
      </c>
      <c r="C35" s="71">
        <f t="shared" si="5"/>
        <v>5.2383621598031727E-2</v>
      </c>
      <c r="D35" s="9">
        <f t="shared" si="4"/>
        <v>5.3786890410683796E-2</v>
      </c>
      <c r="I35" s="5">
        <v>42790</v>
      </c>
      <c r="J35" s="92">
        <v>6.0726729716276753E-2</v>
      </c>
      <c r="K35" s="75">
        <f t="shared" si="3"/>
        <v>1.6406592022645085E-2</v>
      </c>
      <c r="L35" s="79">
        <v>1.0046518332501359E-2</v>
      </c>
      <c r="M35" s="79">
        <f t="shared" si="0"/>
        <v>3.2852114947279444E-2</v>
      </c>
      <c r="N35" s="88">
        <v>0</v>
      </c>
      <c r="O35" s="84">
        <f t="shared" si="1"/>
        <v>6.0726729716276753E-2</v>
      </c>
      <c r="P35" s="86">
        <f t="shared" si="2"/>
        <v>5.8283935371186889E-2</v>
      </c>
      <c r="Q35" s="79">
        <v>8.5007674135640504E-2</v>
      </c>
      <c r="R35" s="88">
        <v>3.1560196606733273E-2</v>
      </c>
    </row>
    <row r="36" spans="1:18" x14ac:dyDescent="0.25">
      <c r="A36" s="40">
        <v>42786</v>
      </c>
      <c r="B36" s="41">
        <v>6.3516260162601632E-2</v>
      </c>
      <c r="C36" s="71">
        <f t="shared" si="5"/>
        <v>5.7171675371886707E-2</v>
      </c>
      <c r="D36" s="9">
        <f t="shared" si="4"/>
        <v>5.7780470182953174E-2</v>
      </c>
      <c r="I36" s="5">
        <v>42791</v>
      </c>
      <c r="J36" s="92">
        <v>5.9580552907530983E-2</v>
      </c>
      <c r="K36" s="75">
        <f t="shared" si="3"/>
        <v>1.1461768087457705E-3</v>
      </c>
      <c r="L36" s="79">
        <v>1.0046518332501359E-2</v>
      </c>
      <c r="M36" s="79">
        <f t="shared" si="0"/>
        <v>3.2852114947279444E-2</v>
      </c>
      <c r="N36" s="88">
        <v>0</v>
      </c>
      <c r="O36" s="84">
        <f t="shared" si="1"/>
        <v>5.9580552907530983E-2</v>
      </c>
      <c r="P36" s="86">
        <f t="shared" si="2"/>
        <v>5.8283935371186889E-2</v>
      </c>
      <c r="Q36" s="79">
        <v>8.5007674135640504E-2</v>
      </c>
      <c r="R36" s="88">
        <v>3.1560196606733273E-2</v>
      </c>
    </row>
    <row r="37" spans="1:18" ht="15.75" thickBot="1" x14ac:dyDescent="0.3">
      <c r="A37" s="40">
        <v>42787</v>
      </c>
      <c r="B37" s="41">
        <v>7.9420289855072462E-2</v>
      </c>
      <c r="C37" s="71">
        <f t="shared" si="5"/>
        <v>5.8887077430820146E-2</v>
      </c>
      <c r="D37" s="9">
        <f t="shared" si="4"/>
        <v>5.892762817888287E-2</v>
      </c>
      <c r="I37" s="6">
        <v>42792</v>
      </c>
      <c r="J37" s="93">
        <v>5.1609606540623403E-2</v>
      </c>
      <c r="K37" s="77">
        <f t="shared" si="3"/>
        <v>7.9709463669075803E-3</v>
      </c>
      <c r="L37" s="80">
        <v>1.0046518332501359E-2</v>
      </c>
      <c r="M37" s="80">
        <f t="shared" si="0"/>
        <v>3.2852114947279444E-2</v>
      </c>
      <c r="N37" s="89">
        <v>0</v>
      </c>
      <c r="O37" s="85">
        <f t="shared" si="1"/>
        <v>5.1609606540623403E-2</v>
      </c>
      <c r="P37" s="87">
        <f t="shared" si="2"/>
        <v>5.8283935371186889E-2</v>
      </c>
      <c r="Q37" s="80">
        <v>8.5007674135640504E-2</v>
      </c>
      <c r="R37" s="89">
        <v>3.1560196606733273E-2</v>
      </c>
    </row>
    <row r="38" spans="1:18" x14ac:dyDescent="0.25">
      <c r="A38" s="40">
        <v>42788</v>
      </c>
      <c r="B38" s="41">
        <v>5.0809352517985615E-2</v>
      </c>
      <c r="C38" s="71">
        <f t="shared" si="5"/>
        <v>6.4328097427151093E-2</v>
      </c>
      <c r="D38" s="9">
        <f t="shared" si="4"/>
        <v>6.3026160514120799E-2</v>
      </c>
      <c r="J38" s="71" t="s">
        <v>179</v>
      </c>
      <c r="K38" s="71">
        <f>AVERAGE(K17:K37)</f>
        <v>1.0046518332501359E-2</v>
      </c>
      <c r="L38" s="9"/>
      <c r="N38" s="71" t="s">
        <v>186</v>
      </c>
      <c r="O38" s="71">
        <f>AVERAGE(O17:O37)</f>
        <v>5.8283935371186889E-2</v>
      </c>
    </row>
    <row r="39" spans="1:18" x14ac:dyDescent="0.25">
      <c r="A39" s="40">
        <v>42789</v>
      </c>
      <c r="B39" s="41">
        <v>4.4320137693631668E-2</v>
      </c>
      <c r="C39" s="71">
        <f t="shared" si="5"/>
        <v>6.3942704249156171E-2</v>
      </c>
      <c r="D39" s="9">
        <f t="shared" si="4"/>
        <v>6.0582798914893765E-2</v>
      </c>
      <c r="L39" s="9"/>
    </row>
    <row r="40" spans="1:18" x14ac:dyDescent="0.25">
      <c r="A40" s="40">
        <v>42790</v>
      </c>
      <c r="B40" s="41">
        <v>6.0726729716276753E-2</v>
      </c>
      <c r="C40" s="71">
        <f t="shared" si="5"/>
        <v>6.2364165900264411E-2</v>
      </c>
      <c r="D40" s="9">
        <f t="shared" si="4"/>
        <v>5.7330266670641353E-2</v>
      </c>
      <c r="L40" s="9"/>
    </row>
    <row r="41" spans="1:18" x14ac:dyDescent="0.25">
      <c r="A41" s="40">
        <v>42791</v>
      </c>
      <c r="B41" s="41">
        <v>5.9580552907530983E-2</v>
      </c>
      <c r="C41" s="71">
        <f t="shared" si="5"/>
        <v>5.975855398911363E-2</v>
      </c>
      <c r="D41" s="9">
        <f t="shared" si="4"/>
        <v>5.8009559279768433E-2</v>
      </c>
    </row>
    <row r="42" spans="1:18" x14ac:dyDescent="0.25">
      <c r="A42" s="40">
        <v>42792</v>
      </c>
      <c r="B42" s="41">
        <v>5.1609606540623403E-2</v>
      </c>
      <c r="C42" s="71">
        <f t="shared" si="5"/>
        <v>5.8971412538099496E-2</v>
      </c>
      <c r="D42" s="9">
        <f t="shared" si="4"/>
        <v>5.8323758005320948E-2</v>
      </c>
    </row>
    <row r="43" spans="1:18" x14ac:dyDescent="0.25">
      <c r="A43" s="40" t="s">
        <v>173</v>
      </c>
      <c r="B43" s="51"/>
      <c r="C43" s="71">
        <f t="shared" si="5"/>
        <v>5.3409275875209682E-2</v>
      </c>
      <c r="D43" s="9">
        <f t="shared" si="4"/>
        <v>5.6980927712381446E-2</v>
      </c>
    </row>
  </sheetData>
  <mergeCells count="2">
    <mergeCell ref="K15:N15"/>
    <mergeCell ref="O15:R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80"/>
  <sheetViews>
    <sheetView topLeftCell="A62" workbookViewId="0">
      <selection activeCell="A77" activeCellId="1" sqref="A51:B51 A77:B97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3" width="14.140625" bestFit="1" customWidth="1"/>
    <col min="4" max="4" width="10.7109375" bestFit="1" customWidth="1"/>
    <col min="5" max="5" width="15" bestFit="1" customWidth="1"/>
    <col min="6" max="6" width="18.5703125" bestFit="1" customWidth="1"/>
    <col min="7" max="7" width="18.7109375" bestFit="1" customWidth="1"/>
    <col min="8" max="8" width="15.5703125" bestFit="1" customWidth="1"/>
    <col min="9" max="9" width="14.5703125" bestFit="1" customWidth="1"/>
    <col min="10" max="10" width="14.42578125" bestFit="1" customWidth="1"/>
    <col min="11" max="11" width="13.85546875" bestFit="1" customWidth="1"/>
    <col min="12" max="12" width="16.7109375" bestFit="1" customWidth="1"/>
    <col min="13" max="13" width="10.85546875" bestFit="1" customWidth="1"/>
    <col min="14" max="14" width="9" bestFit="1" customWidth="1"/>
    <col min="16" max="16" width="20.85546875" bestFit="1" customWidth="1"/>
    <col min="18" max="18" width="13.28515625" bestFit="1" customWidth="1"/>
  </cols>
  <sheetData>
    <row r="1" spans="1:16" x14ac:dyDescent="0.25">
      <c r="A1" s="4" t="s">
        <v>9</v>
      </c>
      <c r="B1" s="1" t="s">
        <v>0</v>
      </c>
      <c r="C1" s="44" t="s">
        <v>92</v>
      </c>
      <c r="D1" s="45" t="s">
        <v>93</v>
      </c>
      <c r="E1" s="46" t="s">
        <v>94</v>
      </c>
      <c r="F1" s="44" t="s">
        <v>95</v>
      </c>
      <c r="G1" s="46" t="s">
        <v>96</v>
      </c>
      <c r="H1" s="44" t="s">
        <v>97</v>
      </c>
      <c r="I1" s="44" t="s">
        <v>98</v>
      </c>
      <c r="J1" s="46" t="s">
        <v>99</v>
      </c>
      <c r="K1" s="2" t="s">
        <v>10</v>
      </c>
      <c r="L1" s="2" t="s">
        <v>90</v>
      </c>
      <c r="M1" s="2" t="s">
        <v>11</v>
      </c>
      <c r="N1" s="2" t="s">
        <v>91</v>
      </c>
      <c r="O1" s="2" t="s">
        <v>12</v>
      </c>
      <c r="P1" s="44" t="s">
        <v>15</v>
      </c>
    </row>
    <row r="2" spans="1:16" x14ac:dyDescent="0.25">
      <c r="A2" s="40">
        <v>42745</v>
      </c>
      <c r="B2" s="41">
        <v>5.7569296375266525E-2</v>
      </c>
      <c r="C2" s="42">
        <v>7.6470588235294124E-2</v>
      </c>
      <c r="D2" s="42">
        <v>7.1123755334281655E-2</v>
      </c>
      <c r="E2" s="42">
        <v>3.2015065913370999E-2</v>
      </c>
      <c r="F2" s="42">
        <v>0</v>
      </c>
      <c r="G2" s="42">
        <v>5.4804270462633455E-2</v>
      </c>
      <c r="H2" s="42">
        <v>0.19298245614035087</v>
      </c>
      <c r="I2" s="42">
        <v>2.0905923344947737E-2</v>
      </c>
      <c r="J2" s="42">
        <v>0.15121951219512195</v>
      </c>
      <c r="K2" s="41">
        <v>1.9646859225436191E-3</v>
      </c>
      <c r="L2" s="42">
        <v>716145</v>
      </c>
      <c r="M2" s="42">
        <v>1407</v>
      </c>
      <c r="N2" s="7">
        <v>6923425</v>
      </c>
      <c r="O2" s="43">
        <f t="shared" ref="O2:O47" si="0">L2/N2</f>
        <v>0.10343796603559655</v>
      </c>
      <c r="P2" s="8">
        <v>3.7754969539320666</v>
      </c>
    </row>
    <row r="3" spans="1:16" x14ac:dyDescent="0.25">
      <c r="A3" s="40">
        <v>42746</v>
      </c>
      <c r="B3" s="41">
        <v>7.0422535211267609E-2</v>
      </c>
      <c r="C3" s="42">
        <v>0.125</v>
      </c>
      <c r="D3" s="42">
        <v>6.79886685552408E-2</v>
      </c>
      <c r="E3" s="42">
        <v>5.5679287305122498E-2</v>
      </c>
      <c r="F3" s="42">
        <v>0</v>
      </c>
      <c r="G3" s="42">
        <v>6.761006289308176E-2</v>
      </c>
      <c r="H3" s="42">
        <v>0.23280423280423279</v>
      </c>
      <c r="I3" s="42">
        <v>2.7559055118110236E-2</v>
      </c>
      <c r="J3" s="42">
        <v>0.2857142857142857</v>
      </c>
      <c r="K3" s="41">
        <v>1.8069759451629459E-3</v>
      </c>
      <c r="L3" s="42">
        <v>707259</v>
      </c>
      <c r="M3" s="42">
        <v>1278</v>
      </c>
      <c r="N3" s="7">
        <v>7449858</v>
      </c>
      <c r="O3" s="43">
        <f t="shared" si="0"/>
        <v>9.4935903476281031E-2</v>
      </c>
      <c r="P3" s="8">
        <v>3.8298244608986582</v>
      </c>
    </row>
    <row r="4" spans="1:16" x14ac:dyDescent="0.25">
      <c r="A4" s="40">
        <v>42747</v>
      </c>
      <c r="B4" s="41">
        <v>5.672105672105672E-2</v>
      </c>
      <c r="C4" s="42">
        <v>0.22222222222222221</v>
      </c>
      <c r="D4" s="42">
        <v>4.3681747269890797E-2</v>
      </c>
      <c r="E4" s="42">
        <v>4.8865619546247817E-2</v>
      </c>
      <c r="F4" s="42">
        <v>0</v>
      </c>
      <c r="G4" s="42">
        <v>5.2099533437013998E-2</v>
      </c>
      <c r="H4" s="42">
        <v>0.20886075949367089</v>
      </c>
      <c r="I4" s="42">
        <v>3.7617554858934171E-2</v>
      </c>
      <c r="J4" s="42">
        <v>0.26923076923076922</v>
      </c>
      <c r="K4" s="41">
        <v>1.8957695027103465E-3</v>
      </c>
      <c r="L4" s="42">
        <v>678880</v>
      </c>
      <c r="M4" s="42">
        <v>1287</v>
      </c>
      <c r="N4" s="7">
        <v>7375150</v>
      </c>
      <c r="O4" s="43">
        <f t="shared" si="0"/>
        <v>9.2049653227391989E-2</v>
      </c>
      <c r="P4" s="8">
        <v>3.9763097059144137</v>
      </c>
    </row>
    <row r="5" spans="1:16" x14ac:dyDescent="0.25">
      <c r="A5" s="40">
        <v>42748</v>
      </c>
      <c r="B5" s="41">
        <v>4.6658259773013869E-2</v>
      </c>
      <c r="C5" s="42">
        <v>7.1428571428571425E-2</v>
      </c>
      <c r="D5" s="42">
        <v>7.03125E-2</v>
      </c>
      <c r="E5" s="42">
        <v>2.2499999999999999E-2</v>
      </c>
      <c r="F5" s="42">
        <v>0</v>
      </c>
      <c r="G5" s="42">
        <v>3.6662452591656132E-2</v>
      </c>
      <c r="H5" s="42">
        <v>0.16141732283464566</v>
      </c>
      <c r="I5" s="42">
        <v>1.6632016632016633E-2</v>
      </c>
      <c r="J5" s="42">
        <v>0.11976047904191617</v>
      </c>
      <c r="K5" s="41">
        <v>2.5191317413776125E-3</v>
      </c>
      <c r="L5" s="42">
        <v>629582</v>
      </c>
      <c r="M5" s="42">
        <v>1586</v>
      </c>
      <c r="N5" s="7">
        <v>7777529</v>
      </c>
      <c r="O5" s="43">
        <f t="shared" si="0"/>
        <v>8.0948846349528231E-2</v>
      </c>
      <c r="P5" s="8">
        <v>4.2868728649627537</v>
      </c>
    </row>
    <row r="6" spans="1:16" x14ac:dyDescent="0.25">
      <c r="A6" s="40">
        <v>42749</v>
      </c>
      <c r="B6" s="41">
        <v>8.5173501577287064E-2</v>
      </c>
      <c r="C6" s="42">
        <v>7.0866141732283464E-2</v>
      </c>
      <c r="D6" s="42">
        <v>0.23595505617977527</v>
      </c>
      <c r="E6" s="42">
        <v>4.2056074766355138E-2</v>
      </c>
      <c r="F6" s="42">
        <v>0</v>
      </c>
      <c r="G6" s="42">
        <v>8.174097664543524E-2</v>
      </c>
      <c r="H6" s="42">
        <v>0.16115702479338842</v>
      </c>
      <c r="I6" s="42">
        <v>3.2537960954446853E-2</v>
      </c>
      <c r="J6" s="42">
        <v>0.17687074829931973</v>
      </c>
      <c r="K6" s="41">
        <v>1.7260749853437903E-3</v>
      </c>
      <c r="L6" s="42">
        <v>550961</v>
      </c>
      <c r="M6" s="42">
        <v>951</v>
      </c>
      <c r="N6" s="7">
        <v>1584488</v>
      </c>
      <c r="O6" s="43">
        <f t="shared" si="0"/>
        <v>0.34772178773206236</v>
      </c>
      <c r="P6" s="8">
        <v>4.7057911352325563</v>
      </c>
    </row>
    <row r="7" spans="1:16" x14ac:dyDescent="0.25">
      <c r="A7" s="40">
        <v>42750</v>
      </c>
      <c r="B7" s="41">
        <v>5.9829059829059832E-2</v>
      </c>
      <c r="C7" s="42">
        <v>7.792207792207792E-2</v>
      </c>
      <c r="D7" s="42">
        <v>0.15151515151515152</v>
      </c>
      <c r="E7" s="42">
        <v>2.7142857142857142E-2</v>
      </c>
      <c r="F7" s="42">
        <v>0</v>
      </c>
      <c r="G7" s="42">
        <v>5.4807692307692307E-2</v>
      </c>
      <c r="H7" s="42">
        <v>0.10266159695817491</v>
      </c>
      <c r="I7" s="42">
        <v>1.4583333333333334E-2</v>
      </c>
      <c r="J7" s="42">
        <v>0.14689265536723164</v>
      </c>
      <c r="K7" s="41">
        <v>1.9527664190937162E-3</v>
      </c>
      <c r="L7" s="42">
        <v>539235</v>
      </c>
      <c r="M7" s="42">
        <v>1053</v>
      </c>
      <c r="N7" s="7">
        <v>1464411</v>
      </c>
      <c r="O7" s="43">
        <f t="shared" si="0"/>
        <v>0.36822654295822688</v>
      </c>
      <c r="P7" s="8">
        <v>4.8200363385850533</v>
      </c>
    </row>
    <row r="8" spans="1:16" x14ac:dyDescent="0.25">
      <c r="A8" s="40">
        <v>42751</v>
      </c>
      <c r="B8" s="41">
        <v>0.10657370517928287</v>
      </c>
      <c r="C8" s="42">
        <v>5.3435114503816793E-2</v>
      </c>
      <c r="D8" s="42">
        <v>0.32298136645962733</v>
      </c>
      <c r="E8" s="42">
        <v>5.6338028169014086E-2</v>
      </c>
      <c r="F8" s="42">
        <v>0</v>
      </c>
      <c r="G8" s="42">
        <v>0.10320641282565131</v>
      </c>
      <c r="H8" s="42">
        <v>0.18442622950819673</v>
      </c>
      <c r="I8" s="42">
        <v>2.5948103792415168E-2</v>
      </c>
      <c r="J8" s="42">
        <v>0.25142857142857145</v>
      </c>
      <c r="K8" s="41">
        <v>1.6877325044840901E-3</v>
      </c>
      <c r="L8" s="42">
        <v>594881</v>
      </c>
      <c r="M8" s="42">
        <v>1004</v>
      </c>
      <c r="N8" s="7">
        <v>1573287</v>
      </c>
      <c r="O8" s="43">
        <f t="shared" si="0"/>
        <v>0.37811346562960224</v>
      </c>
      <c r="P8" s="8">
        <v>4.9128030686398896</v>
      </c>
    </row>
    <row r="9" spans="1:16" x14ac:dyDescent="0.25">
      <c r="A9" s="40">
        <v>42752</v>
      </c>
      <c r="B9" s="41">
        <v>8.6548488008342028E-2</v>
      </c>
      <c r="C9" s="42">
        <v>8.5106382978723402E-2</v>
      </c>
      <c r="D9" s="42">
        <v>0.21759259259259259</v>
      </c>
      <c r="E9" s="42">
        <v>4.3276661514683151E-2</v>
      </c>
      <c r="F9" s="42">
        <v>0</v>
      </c>
      <c r="G9" s="42">
        <v>8.3421330517423439E-2</v>
      </c>
      <c r="H9" s="42">
        <v>0.1721311475409836</v>
      </c>
      <c r="I9" s="42">
        <v>2.7088036117381489E-2</v>
      </c>
      <c r="J9" s="42">
        <v>0.15032679738562091</v>
      </c>
      <c r="K9" s="41">
        <v>1.7063996213536607E-3</v>
      </c>
      <c r="L9" s="42">
        <v>562002</v>
      </c>
      <c r="M9" s="42">
        <v>959</v>
      </c>
      <c r="N9" s="7">
        <v>1423425</v>
      </c>
      <c r="O9" s="43">
        <f t="shared" si="0"/>
        <v>0.39482375256862851</v>
      </c>
      <c r="P9" s="8">
        <v>4.8881550001589149</v>
      </c>
    </row>
    <row r="10" spans="1:16" x14ac:dyDescent="0.25">
      <c r="A10" s="40">
        <v>42753</v>
      </c>
      <c r="B10" s="41">
        <v>6.3439065108514187E-2</v>
      </c>
      <c r="C10" s="42">
        <v>7.1428571428571425E-2</v>
      </c>
      <c r="D10" s="42">
        <v>0.14705882352941177</v>
      </c>
      <c r="E10" s="42">
        <v>3.6729857819905211E-2</v>
      </c>
      <c r="F10" s="42">
        <v>0</v>
      </c>
      <c r="G10" s="42">
        <v>6.1707523245984781E-2</v>
      </c>
      <c r="H10" s="42">
        <v>0.14501510574018128</v>
      </c>
      <c r="I10" s="42">
        <v>2.2807017543859651E-2</v>
      </c>
      <c r="J10" s="42">
        <v>4.8387096774193547E-2</v>
      </c>
      <c r="K10" s="41">
        <v>1.7091115045459798E-3</v>
      </c>
      <c r="L10" s="42">
        <v>700949</v>
      </c>
      <c r="M10" s="42">
        <v>1198</v>
      </c>
      <c r="N10" s="7">
        <v>1742557</v>
      </c>
      <c r="O10" s="43">
        <f t="shared" si="0"/>
        <v>0.40225312572271665</v>
      </c>
      <c r="P10" s="8">
        <v>3.8416834270677249</v>
      </c>
    </row>
    <row r="11" spans="1:16" x14ac:dyDescent="0.25">
      <c r="A11" s="40">
        <v>42754</v>
      </c>
      <c r="B11" s="41">
        <v>8.1239530988274702E-2</v>
      </c>
      <c r="C11" s="42">
        <v>4.3478260869565216E-2</v>
      </c>
      <c r="D11" s="42">
        <v>0.23694779116465864</v>
      </c>
      <c r="E11" s="42">
        <v>3.9951573849878935E-2</v>
      </c>
      <c r="F11" s="42">
        <v>0</v>
      </c>
      <c r="G11" s="42">
        <v>8.1012658227848103E-2</v>
      </c>
      <c r="H11" s="42">
        <v>0.15309446254071662</v>
      </c>
      <c r="I11" s="42">
        <v>3.4129692832764506E-2</v>
      </c>
      <c r="J11" s="42">
        <v>0.1657142857142857</v>
      </c>
      <c r="K11" s="41">
        <v>1.7950730206839319E-3</v>
      </c>
      <c r="L11" s="42">
        <v>665154</v>
      </c>
      <c r="M11" s="42">
        <v>1194</v>
      </c>
      <c r="N11" s="7">
        <v>1769595</v>
      </c>
      <c r="O11" s="43">
        <f t="shared" si="0"/>
        <v>0.37587922660269724</v>
      </c>
      <c r="P11" s="8">
        <v>3.9943553447532727</v>
      </c>
    </row>
    <row r="12" spans="1:16" x14ac:dyDescent="0.25">
      <c r="A12" s="40">
        <v>42755</v>
      </c>
      <c r="B12" s="41">
        <v>6.2419562419562417E-2</v>
      </c>
      <c r="C12" s="42">
        <v>1.282051282051282E-2</v>
      </c>
      <c r="D12" s="42">
        <v>0.17491749174917492</v>
      </c>
      <c r="E12" s="42">
        <v>3.6381514257620449E-2</v>
      </c>
      <c r="F12" s="42">
        <v>0</v>
      </c>
      <c r="G12" s="42">
        <v>5.9094397544128936E-2</v>
      </c>
      <c r="H12" s="42">
        <v>0.14696485623003194</v>
      </c>
      <c r="I12" s="42">
        <v>2.188782489740082E-2</v>
      </c>
      <c r="J12" s="42">
        <v>0.1103202846975089</v>
      </c>
      <c r="K12" s="41">
        <v>1.7275477160018276E-3</v>
      </c>
      <c r="L12" s="42">
        <v>899541</v>
      </c>
      <c r="M12" s="42">
        <v>1554</v>
      </c>
      <c r="N12" s="7">
        <v>3268479</v>
      </c>
      <c r="O12" s="43">
        <f t="shared" si="0"/>
        <v>0.27521700460672993</v>
      </c>
      <c r="P12" s="8">
        <v>3.6734984364586154</v>
      </c>
    </row>
    <row r="13" spans="1:16" x14ac:dyDescent="0.25">
      <c r="A13" s="40">
        <v>42756</v>
      </c>
      <c r="B13" s="41">
        <v>5.7618437900128043E-2</v>
      </c>
      <c r="C13" s="42">
        <v>3.5928143712574849E-2</v>
      </c>
      <c r="D13" s="42">
        <v>0.10154525386313466</v>
      </c>
      <c r="E13" s="42">
        <v>4.042553191489362E-2</v>
      </c>
      <c r="F13" s="42">
        <v>9.7087378640776691E-3</v>
      </c>
      <c r="G13" s="42">
        <v>0.12039660056657224</v>
      </c>
      <c r="H13" s="42">
        <v>0.10406091370558376</v>
      </c>
      <c r="I13" s="42">
        <v>2.2222222222222223E-2</v>
      </c>
      <c r="J13" s="42">
        <v>0.1174496644295302</v>
      </c>
      <c r="K13" s="41">
        <v>1.5247875596077723E-3</v>
      </c>
      <c r="L13" s="42">
        <v>1024405</v>
      </c>
      <c r="M13" s="42">
        <v>1562</v>
      </c>
      <c r="N13" s="7">
        <v>4890123</v>
      </c>
      <c r="O13" s="43">
        <f t="shared" si="0"/>
        <v>0.20948450580895409</v>
      </c>
      <c r="P13" s="8">
        <v>3.2438087134411742</v>
      </c>
    </row>
    <row r="14" spans="1:16" x14ac:dyDescent="0.25">
      <c r="A14" s="40">
        <v>42757</v>
      </c>
      <c r="B14" s="41">
        <v>5.0414364640883981E-2</v>
      </c>
      <c r="C14" s="42">
        <v>4.5977011494252873E-2</v>
      </c>
      <c r="D14" s="42">
        <v>0.16988416988416988</v>
      </c>
      <c r="E14" s="42">
        <v>1.8867924528301886E-2</v>
      </c>
      <c r="F14" s="42">
        <v>7.6190476190476197E-2</v>
      </c>
      <c r="G14" s="42">
        <v>7.3002754820936641E-2</v>
      </c>
      <c r="H14" s="42">
        <v>0.12974683544303797</v>
      </c>
      <c r="I14" s="42">
        <v>1.2326656394453005E-2</v>
      </c>
      <c r="J14" s="42">
        <v>0.10194174757281553</v>
      </c>
      <c r="K14" s="41">
        <v>1.3958523519822935E-3</v>
      </c>
      <c r="L14" s="42">
        <v>1037359</v>
      </c>
      <c r="M14" s="42">
        <v>1448</v>
      </c>
      <c r="N14" s="7">
        <v>5755674</v>
      </c>
      <c r="O14" s="43">
        <f t="shared" si="0"/>
        <v>0.18023241066120146</v>
      </c>
      <c r="P14" s="8">
        <v>3.1402456770517242</v>
      </c>
    </row>
    <row r="15" spans="1:16" x14ac:dyDescent="0.25">
      <c r="A15" s="40">
        <v>42758</v>
      </c>
      <c r="B15" s="41">
        <v>6.0273972602739728E-2</v>
      </c>
      <c r="C15" s="42">
        <v>1.507537688442211E-2</v>
      </c>
      <c r="D15" s="42">
        <v>0.2074688796680498</v>
      </c>
      <c r="E15" s="42">
        <v>3.4347399411187439E-2</v>
      </c>
      <c r="F15" s="42">
        <v>6.25E-2</v>
      </c>
      <c r="G15" s="42">
        <v>8.5020242914979755E-2</v>
      </c>
      <c r="H15" s="42">
        <v>0.13970588235294118</v>
      </c>
      <c r="I15" s="42">
        <v>1.5873015873015872E-2</v>
      </c>
      <c r="J15" s="42">
        <v>0.15966386554621848</v>
      </c>
      <c r="K15" s="41">
        <v>1.3101725928046399E-3</v>
      </c>
      <c r="L15" s="42">
        <v>1114357</v>
      </c>
      <c r="M15" s="42">
        <v>1460</v>
      </c>
      <c r="N15" s="7">
        <v>6837237</v>
      </c>
      <c r="O15" s="43">
        <f t="shared" si="0"/>
        <v>0.16298352682523656</v>
      </c>
      <c r="P15" s="8">
        <v>2.9898078489838684</v>
      </c>
    </row>
    <row r="16" spans="1:16" x14ac:dyDescent="0.25">
      <c r="A16" s="40">
        <v>42759</v>
      </c>
      <c r="B16" s="41">
        <v>3.2227488151658767E-2</v>
      </c>
      <c r="C16" s="42">
        <v>2.1660649819494584E-2</v>
      </c>
      <c r="D16" s="42">
        <v>0.10600706713780919</v>
      </c>
      <c r="E16" s="42">
        <v>2.0051746442432083E-2</v>
      </c>
      <c r="F16" s="42">
        <v>3.7974683544303799E-2</v>
      </c>
      <c r="G16" s="42">
        <v>4.8957388939256573E-2</v>
      </c>
      <c r="H16" s="42">
        <v>0.14093959731543623</v>
      </c>
      <c r="I16" s="42">
        <v>1.1608623548922056E-2</v>
      </c>
      <c r="J16" s="42">
        <v>3.3639143730886847E-2</v>
      </c>
      <c r="K16" s="41">
        <v>1.5782119980014301E-3</v>
      </c>
      <c r="L16" s="42">
        <v>1336956</v>
      </c>
      <c r="M16" s="42">
        <v>2110</v>
      </c>
      <c r="N16" s="7">
        <v>9681772</v>
      </c>
      <c r="O16" s="43">
        <f t="shared" si="0"/>
        <v>0.13809001079554445</v>
      </c>
      <c r="P16" s="8">
        <v>2.6118948439914669</v>
      </c>
    </row>
    <row r="17" spans="1:16" x14ac:dyDescent="0.25">
      <c r="A17" s="40">
        <v>42760</v>
      </c>
      <c r="B17" s="41">
        <v>3.6824485891917745E-2</v>
      </c>
      <c r="C17" s="42">
        <v>1.7595307917888565E-2</v>
      </c>
      <c r="D17" s="42">
        <v>0.14801444043321299</v>
      </c>
      <c r="E17" s="42">
        <v>2.042205582028591E-2</v>
      </c>
      <c r="F17" s="42">
        <v>9.0909090909090912E-2</v>
      </c>
      <c r="G17" s="42">
        <v>4.2713567839195977E-2</v>
      </c>
      <c r="H17" s="42">
        <v>0.13013698630136986</v>
      </c>
      <c r="I17" s="42">
        <v>1.1637572734829594E-2</v>
      </c>
      <c r="J17" s="42">
        <v>5.4054054054054057E-2</v>
      </c>
      <c r="K17" s="41">
        <v>1.6179339192766264E-3</v>
      </c>
      <c r="L17" s="42">
        <v>1292389</v>
      </c>
      <c r="M17" s="42">
        <v>2091</v>
      </c>
      <c r="N17" s="7">
        <v>8273469</v>
      </c>
      <c r="O17" s="43">
        <f t="shared" si="0"/>
        <v>0.15620884057219528</v>
      </c>
      <c r="P17" s="8">
        <v>2.6723333542507262</v>
      </c>
    </row>
    <row r="18" spans="1:16" x14ac:dyDescent="0.25">
      <c r="A18" s="40">
        <v>42761</v>
      </c>
      <c r="B18" s="41">
        <v>2.9200574437529919E-2</v>
      </c>
      <c r="C18" s="42">
        <v>1.7595307917888565E-2</v>
      </c>
      <c r="D18" s="42">
        <v>9.8214285714285712E-2</v>
      </c>
      <c r="E18" s="42">
        <v>1.5691868758915834E-2</v>
      </c>
      <c r="F18" s="42">
        <v>0.125</v>
      </c>
      <c r="G18" s="42">
        <v>3.1307550644567222E-2</v>
      </c>
      <c r="H18" s="42">
        <v>0.13358778625954199</v>
      </c>
      <c r="I18" s="42">
        <v>4.4326241134751776E-3</v>
      </c>
      <c r="J18" s="42">
        <v>4.6683046683046681E-2</v>
      </c>
      <c r="K18" s="41">
        <v>1.6863950943582051E-3</v>
      </c>
      <c r="L18" s="42">
        <v>1238737</v>
      </c>
      <c r="M18" s="42">
        <v>2089</v>
      </c>
      <c r="N18" s="7">
        <v>8113581</v>
      </c>
      <c r="O18" s="43">
        <f t="shared" si="0"/>
        <v>0.1526745095661213</v>
      </c>
      <c r="P18" s="8">
        <v>2.7208909315953553</v>
      </c>
    </row>
    <row r="19" spans="1:16" x14ac:dyDescent="0.25">
      <c r="A19" s="40">
        <v>42762</v>
      </c>
      <c r="B19" s="41">
        <v>4.2149143121815655E-2</v>
      </c>
      <c r="C19" s="42">
        <v>4.6296296296296294E-3</v>
      </c>
      <c r="D19" s="42">
        <v>0.13687150837988826</v>
      </c>
      <c r="E19" s="42">
        <v>2.8592375366568914E-2</v>
      </c>
      <c r="F19" s="42">
        <v>0.12280701754385964</v>
      </c>
      <c r="G19" s="42">
        <v>5.2722558340535866E-2</v>
      </c>
      <c r="H19" s="42">
        <v>0.16949152542372881</v>
      </c>
      <c r="I19" s="42">
        <v>2.0707506471095771E-2</v>
      </c>
      <c r="J19" s="42">
        <v>4.3650793650793648E-2</v>
      </c>
      <c r="K19" s="41">
        <v>1.7053591246191772E-3</v>
      </c>
      <c r="L19" s="42">
        <v>1266009</v>
      </c>
      <c r="M19" s="42">
        <v>2159</v>
      </c>
      <c r="N19" s="7">
        <v>8420338</v>
      </c>
      <c r="O19" s="43">
        <f t="shared" si="0"/>
        <v>0.15035132793956726</v>
      </c>
      <c r="P19" s="8">
        <v>2.6980443927018358</v>
      </c>
    </row>
    <row r="20" spans="1:16" x14ac:dyDescent="0.25">
      <c r="A20" s="40">
        <v>42763</v>
      </c>
      <c r="B20" s="41">
        <v>2.9503799731783638E-2</v>
      </c>
      <c r="C20" s="42">
        <v>1.8912529550827423E-2</v>
      </c>
      <c r="D20" s="42">
        <v>9.2526690391459068E-2</v>
      </c>
      <c r="E20" s="42">
        <v>2.0942408376963352E-2</v>
      </c>
      <c r="F20" s="42">
        <v>2.5974025974025976E-2</v>
      </c>
      <c r="G20" s="42">
        <v>2.7687296416938109E-2</v>
      </c>
      <c r="H20" s="42">
        <v>7.2413793103448282E-2</v>
      </c>
      <c r="I20" s="42">
        <v>1.7900732302685109E-2</v>
      </c>
      <c r="J20" s="42">
        <v>3.2989690721649485E-2</v>
      </c>
      <c r="K20" s="41">
        <v>1.7396132568328617E-3</v>
      </c>
      <c r="L20" s="42">
        <v>1285918</v>
      </c>
      <c r="M20" s="42">
        <v>2237</v>
      </c>
      <c r="N20" s="7">
        <v>8558410</v>
      </c>
      <c r="O20" s="43">
        <f t="shared" si="0"/>
        <v>0.15025197437374466</v>
      </c>
      <c r="P20" s="8">
        <v>2.6464016943875652</v>
      </c>
    </row>
    <row r="21" spans="1:16" x14ac:dyDescent="0.25">
      <c r="A21" s="40">
        <v>42764</v>
      </c>
      <c r="B21" s="41">
        <v>4.7233468286099867E-2</v>
      </c>
      <c r="C21" s="42">
        <v>3.6764705882352941E-3</v>
      </c>
      <c r="D21" s="42">
        <v>0.13541666666666666</v>
      </c>
      <c r="E21" s="42">
        <v>4.2322834645669292E-2</v>
      </c>
      <c r="F21" s="42">
        <v>0.18421052631578946</v>
      </c>
      <c r="G21" s="42">
        <v>4.6172539489671933E-2</v>
      </c>
      <c r="H21" s="42">
        <v>0.20105820105820105</v>
      </c>
      <c r="I21" s="42">
        <v>2.0050125313283207E-2</v>
      </c>
      <c r="J21" s="42">
        <v>4.2296072507552872E-2</v>
      </c>
      <c r="K21" s="41">
        <v>1.7866658307996114E-3</v>
      </c>
      <c r="L21" s="42">
        <v>829478</v>
      </c>
      <c r="M21" s="42">
        <v>1482</v>
      </c>
      <c r="N21" s="7">
        <v>5683956</v>
      </c>
      <c r="O21" s="43">
        <f t="shared" si="0"/>
        <v>0.14593321975046958</v>
      </c>
      <c r="P21" s="8">
        <v>2.4573858949119658</v>
      </c>
    </row>
    <row r="22" spans="1:16" x14ac:dyDescent="0.25">
      <c r="A22" s="40">
        <v>42767</v>
      </c>
      <c r="B22" s="41">
        <v>3.4968210717529521E-2</v>
      </c>
      <c r="C22" s="42">
        <v>5.6105610561056105E-2</v>
      </c>
      <c r="D22" s="42">
        <v>8.0178173719376397E-2</v>
      </c>
      <c r="E22" s="42">
        <v>1.6632016632016633E-2</v>
      </c>
      <c r="F22" s="42">
        <v>4.3010752688172046E-2</v>
      </c>
      <c r="G22" s="42">
        <v>5.0091074681238613E-2</v>
      </c>
      <c r="H22" s="42">
        <v>5.5118110236220472E-2</v>
      </c>
      <c r="I22" s="42">
        <v>1.364877161055505E-2</v>
      </c>
      <c r="J22" s="42">
        <v>8.0808080808080815E-2</v>
      </c>
      <c r="K22" s="41">
        <v>1.4507802061399233E-3</v>
      </c>
      <c r="L22" s="42">
        <v>1517804</v>
      </c>
      <c r="M22" s="42">
        <v>2202</v>
      </c>
      <c r="N22" s="7">
        <v>10671571</v>
      </c>
      <c r="O22" s="43">
        <f t="shared" si="0"/>
        <v>0.14222873089632257</v>
      </c>
      <c r="P22" s="8">
        <v>2.227616304411979</v>
      </c>
    </row>
    <row r="23" spans="1:16" x14ac:dyDescent="0.25">
      <c r="A23" s="40">
        <v>42768</v>
      </c>
      <c r="B23" s="41">
        <v>3.3990767939571967E-2</v>
      </c>
      <c r="C23" s="42">
        <v>2.3622047244094488E-2</v>
      </c>
      <c r="D23" s="42">
        <v>7.8723404255319152E-2</v>
      </c>
      <c r="E23" s="42">
        <v>2.2965879265091863E-2</v>
      </c>
      <c r="F23" s="42">
        <v>8.3333333333333329E-2</v>
      </c>
      <c r="G23" s="42">
        <v>4.0878122634367901E-2</v>
      </c>
      <c r="H23" s="42">
        <v>0.11004784688995216</v>
      </c>
      <c r="I23" s="42">
        <v>1.1391375101708706E-2</v>
      </c>
      <c r="J23" s="42">
        <v>3.3970276008492568E-2</v>
      </c>
      <c r="K23" s="41">
        <v>1.4674232650937384E-3</v>
      </c>
      <c r="L23" s="42">
        <v>1623935</v>
      </c>
      <c r="M23" s="42">
        <v>2383</v>
      </c>
      <c r="N23" s="7">
        <v>10807717</v>
      </c>
      <c r="O23" s="43">
        <f t="shared" si="0"/>
        <v>0.15025698766908868</v>
      </c>
      <c r="P23" s="8">
        <v>2.1540902526164434</v>
      </c>
    </row>
    <row r="24" spans="1:16" x14ac:dyDescent="0.25">
      <c r="A24" s="40">
        <v>42769</v>
      </c>
      <c r="B24" s="41">
        <v>5.5988315481986371E-2</v>
      </c>
      <c r="C24" s="42">
        <v>1.9886363636363636E-2</v>
      </c>
      <c r="D24" s="42">
        <v>0.19881305637982197</v>
      </c>
      <c r="E24" s="42">
        <v>3.023598820058997E-2</v>
      </c>
      <c r="F24" s="42">
        <v>0.19298245614035087</v>
      </c>
      <c r="G24" s="42">
        <v>7.1428571428571425E-2</v>
      </c>
      <c r="H24" s="42">
        <v>0.10192837465564739</v>
      </c>
      <c r="I24" s="42">
        <v>2.2421524663677129E-2</v>
      </c>
      <c r="J24" s="42">
        <v>0.10722610722610723</v>
      </c>
      <c r="K24" s="41">
        <v>1.5154477543115373E-3</v>
      </c>
      <c r="L24" s="42">
        <v>1355375</v>
      </c>
      <c r="M24" s="42">
        <v>2054</v>
      </c>
      <c r="N24" s="7">
        <v>9830980</v>
      </c>
      <c r="O24" s="43">
        <f t="shared" si="0"/>
        <v>0.13786774055078943</v>
      </c>
      <c r="P24" s="8">
        <v>2.2123795815652132</v>
      </c>
    </row>
    <row r="25" spans="1:16" x14ac:dyDescent="0.25">
      <c r="A25" s="40">
        <v>42770</v>
      </c>
      <c r="B25" s="41">
        <v>5.0695012264922325E-2</v>
      </c>
      <c r="C25" s="42">
        <v>2.5839793281653745E-2</v>
      </c>
      <c r="D25" s="42">
        <v>0.16009280742459397</v>
      </c>
      <c r="E25" s="42">
        <v>2.7846534653465347E-2</v>
      </c>
      <c r="F25" s="42">
        <v>0.140625</v>
      </c>
      <c r="G25" s="42">
        <v>4.5729657027572292E-2</v>
      </c>
      <c r="H25" s="42">
        <v>0.14948453608247422</v>
      </c>
      <c r="I25" s="42">
        <v>1.483679525222552E-2</v>
      </c>
      <c r="J25" s="42">
        <v>8.3984375E-2</v>
      </c>
      <c r="K25" s="41">
        <v>1.8632740757330262E-3</v>
      </c>
      <c r="L25" s="42">
        <v>1312743</v>
      </c>
      <c r="M25" s="42">
        <v>2446</v>
      </c>
      <c r="N25" s="7">
        <v>10272871</v>
      </c>
      <c r="O25" s="43">
        <f t="shared" si="0"/>
        <v>0.12778735370083008</v>
      </c>
      <c r="P25" s="8">
        <v>2.2661669365018335</v>
      </c>
    </row>
    <row r="26" spans="1:16" x14ac:dyDescent="0.25">
      <c r="A26" s="40">
        <v>42771</v>
      </c>
      <c r="B26" s="41">
        <v>2.9711029711029711E-2</v>
      </c>
      <c r="C26" s="42">
        <v>2.7027027027027029E-2</v>
      </c>
      <c r="D26" s="42">
        <v>8.0882352941176475E-2</v>
      </c>
      <c r="E26" s="42">
        <v>1.7953321364452424E-2</v>
      </c>
      <c r="F26" s="42">
        <v>7.6923076923076927E-2</v>
      </c>
      <c r="G26" s="42">
        <v>2.6991441737985518E-2</v>
      </c>
      <c r="H26" s="42">
        <v>8.9108910891089105E-2</v>
      </c>
      <c r="I26" s="42">
        <v>7.9250720461095103E-3</v>
      </c>
      <c r="J26" s="42">
        <v>4.9250535331905779E-2</v>
      </c>
      <c r="K26" s="41">
        <v>1.8793513063671535E-3</v>
      </c>
      <c r="L26" s="42">
        <v>1307366</v>
      </c>
      <c r="M26" s="42">
        <v>2457</v>
      </c>
      <c r="N26" s="7">
        <v>10027507</v>
      </c>
      <c r="O26" s="43">
        <f t="shared" si="0"/>
        <v>0.13037796931979204</v>
      </c>
      <c r="P26" s="8">
        <v>2.2900243250685648</v>
      </c>
    </row>
    <row r="27" spans="1:16" x14ac:dyDescent="0.25">
      <c r="A27" s="40">
        <v>42772</v>
      </c>
      <c r="B27" s="41">
        <v>4.5454545454545456E-2</v>
      </c>
      <c r="C27" s="42">
        <v>4.065040650406504E-2</v>
      </c>
      <c r="D27" s="42">
        <v>0.13864306784660768</v>
      </c>
      <c r="E27" s="42">
        <v>2.6520051746442432E-2</v>
      </c>
      <c r="F27" s="42">
        <v>0.14754098360655737</v>
      </c>
      <c r="G27" s="42">
        <v>3.8184438040345818E-2</v>
      </c>
      <c r="H27" s="42">
        <v>0.13544668587896252</v>
      </c>
      <c r="I27" s="42">
        <v>1.8764659890539485E-2</v>
      </c>
      <c r="J27" s="42">
        <v>6.772009029345373E-2</v>
      </c>
      <c r="K27" s="41">
        <v>1.7846257562607601E-3</v>
      </c>
      <c r="L27" s="42">
        <v>1269734</v>
      </c>
      <c r="M27" s="42">
        <v>2266</v>
      </c>
      <c r="N27" s="7">
        <v>9980532</v>
      </c>
      <c r="O27" s="43">
        <f t="shared" si="0"/>
        <v>0.12722107398683757</v>
      </c>
      <c r="P27" s="8">
        <v>2.307387148112332</v>
      </c>
    </row>
    <row r="28" spans="1:16" x14ac:dyDescent="0.25">
      <c r="A28" s="40">
        <v>42773</v>
      </c>
      <c r="B28" s="41">
        <v>6.86106346483705E-2</v>
      </c>
      <c r="C28" s="42">
        <v>1.2631578947368421E-2</v>
      </c>
      <c r="D28" s="42">
        <v>9.6330275229357804E-2</v>
      </c>
      <c r="E28" s="42">
        <v>8.3743842364532015E-2</v>
      </c>
      <c r="F28" s="42">
        <v>0.35483870967741937</v>
      </c>
      <c r="G28" s="42">
        <v>8.673469387755102E-2</v>
      </c>
      <c r="H28" s="42">
        <v>0.13953488372093023</v>
      </c>
      <c r="I28" s="42">
        <v>3.8186157517899763E-2</v>
      </c>
      <c r="J28" s="42">
        <v>4.6961325966850827E-2</v>
      </c>
      <c r="K28" s="41">
        <v>1.3358599340548046E-3</v>
      </c>
      <c r="L28" s="42">
        <v>1309269</v>
      </c>
      <c r="M28" s="42">
        <v>1749</v>
      </c>
      <c r="N28" s="7">
        <v>24673497</v>
      </c>
      <c r="O28" s="43">
        <f t="shared" si="0"/>
        <v>5.306377932564646E-2</v>
      </c>
      <c r="P28" s="8">
        <v>2.0449697095844801</v>
      </c>
    </row>
    <row r="29" spans="1:16" x14ac:dyDescent="0.25">
      <c r="A29" s="40">
        <v>42774</v>
      </c>
      <c r="B29" s="41">
        <v>5.7602490918526206E-2</v>
      </c>
      <c r="C29" s="42">
        <v>3.0888030888030889E-2</v>
      </c>
      <c r="D29" s="42">
        <v>7.167832167832168E-2</v>
      </c>
      <c r="E29" s="42">
        <v>6.5920398009950254E-2</v>
      </c>
      <c r="F29" s="42">
        <v>0.31707317073170732</v>
      </c>
      <c r="G29" s="42">
        <v>6.8750000000000006E-2</v>
      </c>
      <c r="H29" s="42">
        <v>0.11702127659574468</v>
      </c>
      <c r="I29" s="42">
        <v>2.6470588235294117E-2</v>
      </c>
      <c r="J29" s="42">
        <v>6.4841498559077809E-2</v>
      </c>
      <c r="K29" s="41">
        <v>1.3827139941849952E-3</v>
      </c>
      <c r="L29" s="42">
        <v>1393636</v>
      </c>
      <c r="M29" s="42">
        <v>1927</v>
      </c>
      <c r="N29" s="7">
        <v>25774873</v>
      </c>
      <c r="O29" s="43">
        <f t="shared" si="0"/>
        <v>5.4069558364070312E-2</v>
      </c>
      <c r="P29" s="8">
        <v>1.9849919384742243</v>
      </c>
    </row>
    <row r="30" spans="1:16" x14ac:dyDescent="0.25">
      <c r="A30" s="40">
        <v>42775</v>
      </c>
      <c r="B30" s="41">
        <v>6.4075630252100835E-2</v>
      </c>
      <c r="C30" s="42">
        <v>2.8517110266159697E-2</v>
      </c>
      <c r="D30" s="42">
        <v>9.5959595959595953E-2</v>
      </c>
      <c r="E30" s="42">
        <v>6.5789473684210523E-2</v>
      </c>
      <c r="F30" s="42">
        <v>0.15094339622641509</v>
      </c>
      <c r="G30" s="42">
        <v>7.2788353863381852E-2</v>
      </c>
      <c r="H30" s="42">
        <v>0.16541353383458646</v>
      </c>
      <c r="I30" s="42">
        <v>3.0303030303030304E-2</v>
      </c>
      <c r="J30" s="42">
        <v>4.2796005706134094E-2</v>
      </c>
      <c r="K30" s="41">
        <v>1.3445207249678346E-3</v>
      </c>
      <c r="L30" s="42">
        <v>1416118</v>
      </c>
      <c r="M30" s="42">
        <v>1904</v>
      </c>
      <c r="N30" s="7">
        <v>27121927</v>
      </c>
      <c r="O30" s="43">
        <f t="shared" si="0"/>
        <v>5.2213030438434553E-2</v>
      </c>
      <c r="P30" s="8">
        <v>2.0598450608127998</v>
      </c>
    </row>
    <row r="31" spans="1:16" x14ac:dyDescent="0.25">
      <c r="A31" s="40">
        <v>42776</v>
      </c>
      <c r="B31" s="41">
        <v>6.3226406322640635E-2</v>
      </c>
      <c r="C31" s="42">
        <v>6.5868263473053898E-2</v>
      </c>
      <c r="D31" s="42">
        <v>6.8456375838926178E-2</v>
      </c>
      <c r="E31" s="42">
        <v>6.0818713450292397E-2</v>
      </c>
      <c r="F31" s="42">
        <v>0.2</v>
      </c>
      <c r="G31" s="42">
        <v>7.8564500484966049E-2</v>
      </c>
      <c r="H31" s="42">
        <v>9.5723014256619138E-2</v>
      </c>
      <c r="I31" s="42">
        <v>5.4441260744985676E-2</v>
      </c>
      <c r="J31" s="42">
        <v>6.0288335517693317E-2</v>
      </c>
      <c r="K31" s="41">
        <v>1.5292237429937237E-3</v>
      </c>
      <c r="L31" s="42">
        <v>1406596</v>
      </c>
      <c r="M31" s="42">
        <v>2151</v>
      </c>
      <c r="N31" s="7">
        <v>27367752</v>
      </c>
      <c r="O31" s="43">
        <f t="shared" si="0"/>
        <v>5.1396110283372924E-2</v>
      </c>
      <c r="P31" s="8">
        <v>2.0838245187881799</v>
      </c>
    </row>
    <row r="32" spans="1:16" x14ac:dyDescent="0.25">
      <c r="A32" s="40">
        <v>42777</v>
      </c>
      <c r="B32" s="41">
        <v>5.6540488739817922E-2</v>
      </c>
      <c r="C32" s="42">
        <v>2.7729636048526862E-2</v>
      </c>
      <c r="D32" s="42">
        <v>8.9285714285714288E-2</v>
      </c>
      <c r="E32" s="42">
        <v>4.8257372654155493E-2</v>
      </c>
      <c r="F32" s="42">
        <v>0.32500000000000001</v>
      </c>
      <c r="G32" s="42">
        <v>5.4081632653061228E-2</v>
      </c>
      <c r="H32" s="42">
        <v>0.11990950226244344</v>
      </c>
      <c r="I32" s="42">
        <v>2.0654044750430294E-2</v>
      </c>
      <c r="J32" s="42">
        <v>5.1995163240628778E-2</v>
      </c>
      <c r="K32" s="41">
        <v>1.4420980695786405E-3</v>
      </c>
      <c r="L32" s="42">
        <v>1447197</v>
      </c>
      <c r="M32" s="42">
        <v>2087</v>
      </c>
      <c r="N32" s="7">
        <v>32008339</v>
      </c>
      <c r="O32" s="43">
        <f t="shared" si="0"/>
        <v>4.5213123992469587E-2</v>
      </c>
      <c r="P32" s="8">
        <v>2.084245476056422</v>
      </c>
    </row>
    <row r="33" spans="1:16" x14ac:dyDescent="0.25">
      <c r="A33" s="40">
        <v>42778</v>
      </c>
      <c r="B33" s="41">
        <v>7.0955534531693468E-2</v>
      </c>
      <c r="C33" s="42">
        <v>2.2222222222222223E-2</v>
      </c>
      <c r="D33" s="42">
        <v>0.11627906976744186</v>
      </c>
      <c r="E33" s="42">
        <v>6.8664169787765295E-2</v>
      </c>
      <c r="F33" s="42">
        <v>0.34146341463414637</v>
      </c>
      <c r="G33" s="42">
        <v>6.3700707785642061E-2</v>
      </c>
      <c r="H33" s="42">
        <v>0.1279317697228145</v>
      </c>
      <c r="I33" s="42">
        <v>6.3106796116504854E-2</v>
      </c>
      <c r="J33" s="42">
        <v>5.9125964010282778E-2</v>
      </c>
      <c r="K33" s="41">
        <v>1.4200127760846742E-3</v>
      </c>
      <c r="L33" s="42">
        <v>1488719</v>
      </c>
      <c r="M33" s="42">
        <v>2114</v>
      </c>
      <c r="N33" s="7">
        <v>34022105</v>
      </c>
      <c r="O33" s="43">
        <f t="shared" si="0"/>
        <v>4.3757404193538289E-2</v>
      </c>
      <c r="P33" s="8">
        <v>2.0250346295965151</v>
      </c>
    </row>
    <row r="34" spans="1:16" x14ac:dyDescent="0.25">
      <c r="A34" s="40">
        <v>42779</v>
      </c>
      <c r="B34" s="41">
        <v>5.1841085271317831E-2</v>
      </c>
      <c r="C34" s="42">
        <v>1.5901060070671377E-2</v>
      </c>
      <c r="D34" s="42">
        <v>9.1338582677165353E-2</v>
      </c>
      <c r="E34" s="42">
        <v>4.6004842615012108E-2</v>
      </c>
      <c r="F34" s="42">
        <v>0.14925373134328357</v>
      </c>
      <c r="G34" s="42">
        <v>5.9203444564047365E-2</v>
      </c>
      <c r="H34" s="42">
        <v>0.12264150943396226</v>
      </c>
      <c r="I34" s="42">
        <v>2.2082018927444796E-2</v>
      </c>
      <c r="J34" s="42">
        <v>4.8684210526315788E-2</v>
      </c>
      <c r="K34" s="41">
        <v>1.3840691229870144E-3</v>
      </c>
      <c r="L34" s="42">
        <v>1491255</v>
      </c>
      <c r="M34" s="42">
        <v>2064</v>
      </c>
      <c r="N34" s="7">
        <v>29195785</v>
      </c>
      <c r="O34" s="43">
        <f t="shared" si="0"/>
        <v>5.1077749750520492E-2</v>
      </c>
      <c r="P34" s="8">
        <v>2.0622093992836947</v>
      </c>
    </row>
    <row r="35" spans="1:16" x14ac:dyDescent="0.25">
      <c r="A35" s="40">
        <v>42780</v>
      </c>
      <c r="B35" s="41">
        <v>4.9814520402755698E-2</v>
      </c>
      <c r="C35" s="42">
        <v>3.0674846625766871E-2</v>
      </c>
      <c r="D35" s="42">
        <v>6.6856330014224752E-2</v>
      </c>
      <c r="E35" s="42">
        <v>4.8048048048048048E-2</v>
      </c>
      <c r="F35" s="42">
        <v>0.13513513513513514</v>
      </c>
      <c r="G35" s="42">
        <v>3.9906103286384977E-2</v>
      </c>
      <c r="H35" s="42">
        <v>8.7412587412587409E-2</v>
      </c>
      <c r="I35" s="42">
        <v>3.4722222222222224E-2</v>
      </c>
      <c r="J35" s="42">
        <v>3.2448377581120944E-2</v>
      </c>
      <c r="K35" s="41">
        <v>1.2994874358778358E-3</v>
      </c>
      <c r="L35" s="42">
        <v>1452111</v>
      </c>
      <c r="M35" s="42">
        <v>1887</v>
      </c>
      <c r="N35" s="7">
        <v>27068218</v>
      </c>
      <c r="O35" s="43">
        <f t="shared" si="0"/>
        <v>5.3646346427385798E-2</v>
      </c>
      <c r="P35" s="8">
        <v>2.1072796985436524</v>
      </c>
    </row>
    <row r="36" spans="1:16" x14ac:dyDescent="0.25">
      <c r="A36" s="40">
        <v>42781</v>
      </c>
      <c r="B36" s="41">
        <v>5.4939249867934498E-2</v>
      </c>
      <c r="C36" s="42">
        <v>2.7837259100642397E-2</v>
      </c>
      <c r="D36" s="42">
        <v>7.6923076923076927E-2</v>
      </c>
      <c r="E36" s="42">
        <v>5.3793103448275863E-2</v>
      </c>
      <c r="F36" s="42">
        <v>9.375E-2</v>
      </c>
      <c r="G36" s="42">
        <v>7.5123152709359611E-2</v>
      </c>
      <c r="H36" s="42">
        <v>8.1784386617100371E-2</v>
      </c>
      <c r="I36" s="42">
        <v>4.1753653444676408E-2</v>
      </c>
      <c r="J36" s="42">
        <v>5.3779069767441859E-2</v>
      </c>
      <c r="K36" s="41">
        <v>1.2952029596037624E-3</v>
      </c>
      <c r="L36" s="42">
        <v>1461547</v>
      </c>
      <c r="M36" s="42">
        <v>1893</v>
      </c>
      <c r="N36" s="7">
        <v>28683445</v>
      </c>
      <c r="O36" s="43">
        <f t="shared" si="0"/>
        <v>5.0954374552986924E-2</v>
      </c>
      <c r="P36" s="8">
        <v>2.0819814860587789</v>
      </c>
    </row>
    <row r="37" spans="1:16" x14ac:dyDescent="0.25">
      <c r="A37" s="40">
        <v>42782</v>
      </c>
      <c r="B37" s="41">
        <v>5.2215189873417722E-2</v>
      </c>
      <c r="C37" s="42">
        <v>2.9816513761467892E-2</v>
      </c>
      <c r="D37" s="42">
        <v>7.1428571428571425E-2</v>
      </c>
      <c r="E37" s="42">
        <v>4.8034934497816595E-2</v>
      </c>
      <c r="F37" s="42">
        <v>0.11320754716981132</v>
      </c>
      <c r="G37" s="42">
        <v>6.3197026022304828E-2</v>
      </c>
      <c r="H37" s="42">
        <v>9.4696969696969696E-2</v>
      </c>
      <c r="I37" s="42">
        <v>2.7833001988071572E-2</v>
      </c>
      <c r="J37" s="42">
        <v>3.5919540229885055E-2</v>
      </c>
      <c r="K37" s="41">
        <v>1.2939453458232727E-3</v>
      </c>
      <c r="L37" s="42">
        <v>1465286</v>
      </c>
      <c r="M37" s="42">
        <v>1896</v>
      </c>
      <c r="N37" s="7">
        <v>30302508</v>
      </c>
      <c r="O37" s="43">
        <f t="shared" si="0"/>
        <v>4.8355271451458737E-2</v>
      </c>
      <c r="P37" s="8">
        <v>2.0736194755963067</v>
      </c>
    </row>
    <row r="38" spans="1:16" x14ac:dyDescent="0.25">
      <c r="A38" s="40">
        <v>42783</v>
      </c>
      <c r="B38" s="41">
        <v>5.2736318407960198E-2</v>
      </c>
      <c r="C38" s="42">
        <v>1.1415525114155251E-2</v>
      </c>
      <c r="D38" s="42">
        <v>7.2532699167657547E-2</v>
      </c>
      <c r="E38" s="42">
        <v>5.9171597633136092E-2</v>
      </c>
      <c r="F38" s="42">
        <v>0.26785714285714285</v>
      </c>
      <c r="G38" s="42">
        <v>6.2807881773399021E-2</v>
      </c>
      <c r="H38" s="42">
        <v>0.10649819494584838</v>
      </c>
      <c r="I38" s="42">
        <v>2.0202020202020204E-2</v>
      </c>
      <c r="J38" s="42">
        <v>4.2253521126760563E-2</v>
      </c>
      <c r="K38" s="41">
        <v>1.4064461415094736E-3</v>
      </c>
      <c r="L38" s="42">
        <v>1429134</v>
      </c>
      <c r="M38" s="42">
        <v>2010</v>
      </c>
      <c r="N38" s="7">
        <v>31962606</v>
      </c>
      <c r="O38" s="43">
        <f t="shared" si="0"/>
        <v>4.4712687069383514E-2</v>
      </c>
      <c r="P38" s="8">
        <v>2.0980409881338296</v>
      </c>
    </row>
    <row r="39" spans="1:16" x14ac:dyDescent="0.25">
      <c r="A39" s="40">
        <v>42784</v>
      </c>
      <c r="B39" s="41">
        <v>5.2212829438090504E-2</v>
      </c>
      <c r="C39" s="42">
        <v>1.6563146997929608E-2</v>
      </c>
      <c r="D39" s="42">
        <v>6.8268015170670035E-2</v>
      </c>
      <c r="E39" s="42">
        <v>6.0205580029368579E-2</v>
      </c>
      <c r="F39" s="42">
        <v>0.31111111111111112</v>
      </c>
      <c r="G39" s="42">
        <v>4.5882352941176471E-2</v>
      </c>
      <c r="H39" s="42">
        <v>7.4275362318840576E-2</v>
      </c>
      <c r="I39" s="42">
        <v>4.1666666666666664E-2</v>
      </c>
      <c r="J39" s="42">
        <v>4.7254150702426563E-2</v>
      </c>
      <c r="K39" s="41">
        <v>1.3980773134668703E-3</v>
      </c>
      <c r="L39" s="42">
        <v>1438404</v>
      </c>
      <c r="M39" s="42">
        <v>2011</v>
      </c>
      <c r="N39" s="7">
        <v>34915721</v>
      </c>
      <c r="O39" s="43">
        <f t="shared" si="0"/>
        <v>4.1196457034354241E-2</v>
      </c>
      <c r="P39" s="8">
        <v>2.0821048545321341</v>
      </c>
    </row>
    <row r="40" spans="1:16" x14ac:dyDescent="0.25">
      <c r="A40" s="40">
        <v>42785</v>
      </c>
      <c r="B40" s="41">
        <v>7.3754789272030649E-2</v>
      </c>
      <c r="C40" s="42">
        <v>4.4806517311608958E-2</v>
      </c>
      <c r="D40" s="42">
        <v>0.1127129750982962</v>
      </c>
      <c r="E40" s="42">
        <v>5.7285180572851806E-2</v>
      </c>
      <c r="F40" s="42">
        <v>0.171875</v>
      </c>
      <c r="G40" s="42">
        <v>9.5032397408207347E-2</v>
      </c>
      <c r="H40" s="42">
        <v>0.13848920863309352</v>
      </c>
      <c r="I40" s="42">
        <v>3.7735849056603772E-2</v>
      </c>
      <c r="J40" s="42">
        <v>6.5274151436031339E-2</v>
      </c>
      <c r="K40" s="41">
        <v>1.4221902547273523E-3</v>
      </c>
      <c r="L40" s="42">
        <v>1468158</v>
      </c>
      <c r="M40" s="42">
        <v>2088</v>
      </c>
      <c r="N40" s="7">
        <v>36604275</v>
      </c>
      <c r="O40" s="43">
        <f t="shared" si="0"/>
        <v>4.0108921703817385E-2</v>
      </c>
      <c r="P40" s="8">
        <v>2.0335053367089033</v>
      </c>
    </row>
    <row r="41" spans="1:16" x14ac:dyDescent="0.25">
      <c r="A41" s="40">
        <v>42786</v>
      </c>
      <c r="B41" s="41">
        <v>6.3516260162601632E-2</v>
      </c>
      <c r="C41" s="42">
        <v>3.0226700251889168E-2</v>
      </c>
      <c r="D41" s="42">
        <v>7.4482758620689649E-2</v>
      </c>
      <c r="E41" s="42">
        <v>6.7073170731707321E-2</v>
      </c>
      <c r="F41" s="42">
        <v>0.12121212121212122</v>
      </c>
      <c r="G41" s="42">
        <v>6.5895953757225428E-2</v>
      </c>
      <c r="H41" s="42">
        <v>0.13680154142581888</v>
      </c>
      <c r="I41" s="42">
        <v>3.614457831325301E-2</v>
      </c>
      <c r="J41" s="42">
        <v>4.5112781954887216E-2</v>
      </c>
      <c r="K41" s="41">
        <v>1.3089536285883986E-3</v>
      </c>
      <c r="L41" s="42">
        <v>1503491</v>
      </c>
      <c r="M41" s="42">
        <v>1968</v>
      </c>
      <c r="N41" s="7">
        <v>34900518</v>
      </c>
      <c r="O41" s="43">
        <f t="shared" si="0"/>
        <v>4.3079331945732151E-2</v>
      </c>
      <c r="P41" s="8">
        <v>1.9867721423913469</v>
      </c>
    </row>
    <row r="42" spans="1:16" x14ac:dyDescent="0.25">
      <c r="A42" s="40">
        <v>42787</v>
      </c>
      <c r="B42" s="41">
        <v>7.9420289855072462E-2</v>
      </c>
      <c r="C42" s="42">
        <v>2.4498886414253896E-2</v>
      </c>
      <c r="D42" s="42">
        <v>0.12231759656652361</v>
      </c>
      <c r="E42" s="42">
        <v>8.6340206185567009E-2</v>
      </c>
      <c r="F42" s="42">
        <v>0.13793103448275862</v>
      </c>
      <c r="G42" s="42">
        <v>7.0374574347332575E-2</v>
      </c>
      <c r="H42" s="42">
        <v>0.16167664670658682</v>
      </c>
      <c r="I42" s="42">
        <v>4.9429657794676805E-2</v>
      </c>
      <c r="J42" s="42">
        <v>4.7892720306513412E-2</v>
      </c>
      <c r="K42" s="41">
        <v>1.147232111326074E-3</v>
      </c>
      <c r="L42" s="42">
        <v>1503619</v>
      </c>
      <c r="M42" s="42">
        <v>1725</v>
      </c>
      <c r="N42" s="7">
        <v>32239727</v>
      </c>
      <c r="O42" s="43">
        <f t="shared" si="0"/>
        <v>4.6638701376100364E-2</v>
      </c>
      <c r="P42" s="8">
        <v>2.0004274593621734</v>
      </c>
    </row>
    <row r="43" spans="1:16" x14ac:dyDescent="0.25">
      <c r="A43" s="40">
        <v>42788</v>
      </c>
      <c r="B43" s="41">
        <v>5.0809352517985615E-2</v>
      </c>
      <c r="C43" s="42">
        <v>1.7077798861480076E-2</v>
      </c>
      <c r="D43" s="42">
        <v>3.5639412997903561E-2</v>
      </c>
      <c r="E43" s="42">
        <v>9.7872340425531917E-2</v>
      </c>
      <c r="F43" s="42">
        <v>1.5625E-2</v>
      </c>
      <c r="G43" s="42">
        <v>6.8050749711649372E-2</v>
      </c>
      <c r="H43" s="42">
        <v>6.9767441860465115E-2</v>
      </c>
      <c r="I43" s="42">
        <v>6.6666666666666666E-2</v>
      </c>
      <c r="J43" s="42">
        <v>3.2222222222222222E-2</v>
      </c>
      <c r="K43" s="41">
        <v>1.4008698746838751E-3</v>
      </c>
      <c r="L43" s="42">
        <v>1587585</v>
      </c>
      <c r="M43" s="42">
        <v>2224</v>
      </c>
      <c r="N43" s="7">
        <v>31326397</v>
      </c>
      <c r="O43" s="43">
        <f t="shared" si="0"/>
        <v>5.0678825273139452E-2</v>
      </c>
      <c r="P43" s="8">
        <v>2.0404895986247062</v>
      </c>
    </row>
    <row r="44" spans="1:16" x14ac:dyDescent="0.25">
      <c r="A44" s="40">
        <v>42789</v>
      </c>
      <c r="B44" s="41">
        <v>4.4320137693631668E-2</v>
      </c>
      <c r="C44" s="42">
        <v>1.8181818181818181E-2</v>
      </c>
      <c r="D44" s="42">
        <v>4.8643592142188961E-2</v>
      </c>
      <c r="E44" s="42">
        <v>5.647382920110193E-2</v>
      </c>
      <c r="F44" s="42">
        <v>0.13114754098360656</v>
      </c>
      <c r="G44" s="42">
        <v>5.9233449477351915E-2</v>
      </c>
      <c r="H44" s="42">
        <v>6.5128900949796467E-2</v>
      </c>
      <c r="I44" s="42">
        <v>3.8934426229508198E-2</v>
      </c>
      <c r="J44" s="42">
        <v>3.0939226519337018E-2</v>
      </c>
      <c r="K44" s="41">
        <v>1.4978231937019242E-3</v>
      </c>
      <c r="L44" s="42">
        <v>1551585</v>
      </c>
      <c r="M44" s="42">
        <v>2324</v>
      </c>
      <c r="N44" s="7">
        <v>29662555</v>
      </c>
      <c r="O44" s="43">
        <f t="shared" si="0"/>
        <v>5.2307867612887693E-2</v>
      </c>
      <c r="P44" s="8">
        <v>2.1112546309622275</v>
      </c>
    </row>
    <row r="45" spans="1:16" x14ac:dyDescent="0.25">
      <c r="A45" s="40">
        <v>42790</v>
      </c>
      <c r="B45" s="41">
        <v>6.0726729716276753E-2</v>
      </c>
      <c r="C45" s="42">
        <v>1.2589928057553957E-2</v>
      </c>
      <c r="D45" s="42">
        <v>0.10833333333333334</v>
      </c>
      <c r="E45" s="42">
        <v>5.4331864904552128E-2</v>
      </c>
      <c r="F45" s="42">
        <v>0.34146341463414637</v>
      </c>
      <c r="G45" s="42">
        <v>4.7461368653421633E-2</v>
      </c>
      <c r="H45" s="42">
        <v>0.12062937062937062</v>
      </c>
      <c r="I45" s="42">
        <v>3.7815126050420166E-2</v>
      </c>
      <c r="J45" s="42">
        <v>4.2857142857142858E-2</v>
      </c>
      <c r="K45" s="41">
        <v>1.2834780786543988E-3</v>
      </c>
      <c r="L45" s="42">
        <v>1565278</v>
      </c>
      <c r="M45" s="42">
        <v>2009</v>
      </c>
      <c r="N45" s="7">
        <v>32142741</v>
      </c>
      <c r="O45" s="43">
        <f t="shared" si="0"/>
        <v>4.8697713738850089E-2</v>
      </c>
      <c r="P45" s="8">
        <v>2.0747491394903643</v>
      </c>
    </row>
    <row r="46" spans="1:16" x14ac:dyDescent="0.25">
      <c r="A46" s="40">
        <v>42791</v>
      </c>
      <c r="B46" s="41">
        <v>5.9580552907530983E-2</v>
      </c>
      <c r="C46" s="42">
        <v>2.3529411764705882E-2</v>
      </c>
      <c r="D46" s="42">
        <v>0.10714285714285714</v>
      </c>
      <c r="E46" s="42">
        <v>5.1058530510585308E-2</v>
      </c>
      <c r="F46" s="42">
        <v>0.18478260869565216</v>
      </c>
      <c r="G46" s="42">
        <v>5.2029136316337148E-2</v>
      </c>
      <c r="H46" s="42">
        <v>9.2187500000000006E-2</v>
      </c>
      <c r="I46" s="42">
        <v>3.4416826003824091E-2</v>
      </c>
      <c r="J46" s="42">
        <v>6.2068965517241378E-2</v>
      </c>
      <c r="K46" s="41">
        <v>1.2856510799346512E-3</v>
      </c>
      <c r="L46" s="42">
        <v>1631858</v>
      </c>
      <c r="M46" s="42">
        <v>2098</v>
      </c>
      <c r="N46" s="7">
        <v>38811818</v>
      </c>
      <c r="O46" s="43">
        <f t="shared" si="0"/>
        <v>4.2045389370835448E-2</v>
      </c>
      <c r="P46" s="8">
        <v>2.0152385279043985</v>
      </c>
    </row>
    <row r="47" spans="1:16" x14ac:dyDescent="0.25">
      <c r="A47" s="40">
        <v>42792</v>
      </c>
      <c r="B47" s="41">
        <v>5.1609606540623403E-2</v>
      </c>
      <c r="C47" s="42">
        <v>1.9762845849802372E-2</v>
      </c>
      <c r="D47" s="42">
        <v>8.2901554404145081E-2</v>
      </c>
      <c r="E47" s="42">
        <v>5.2565707133917394E-2</v>
      </c>
      <c r="F47" s="42">
        <v>0.21794871794871795</v>
      </c>
      <c r="G47" s="42">
        <v>4.2391304347826085E-2</v>
      </c>
      <c r="H47" s="42">
        <v>5.3540587219343697E-2</v>
      </c>
      <c r="I47" s="42">
        <v>4.6594982078853049E-2</v>
      </c>
      <c r="J47" s="42">
        <v>5.6514913657770803E-2</v>
      </c>
      <c r="K47" s="41">
        <v>1.2337716784779657E-3</v>
      </c>
      <c r="L47" s="42">
        <v>1586193</v>
      </c>
      <c r="M47" s="42">
        <v>1957</v>
      </c>
      <c r="N47" s="7">
        <v>39328542</v>
      </c>
      <c r="O47" s="43">
        <f t="shared" si="0"/>
        <v>4.0331853644612607E-2</v>
      </c>
      <c r="P47" s="8">
        <v>1.9621653249242652</v>
      </c>
    </row>
    <row r="50" spans="1:18" ht="15.75" thickBot="1" x14ac:dyDescent="0.3"/>
    <row r="51" spans="1:18" x14ac:dyDescent="0.25">
      <c r="A51" s="4" t="s">
        <v>9</v>
      </c>
      <c r="B51" s="1" t="s">
        <v>0</v>
      </c>
      <c r="C51" s="44" t="s">
        <v>92</v>
      </c>
      <c r="D51" s="45" t="s">
        <v>93</v>
      </c>
      <c r="E51" s="46" t="s">
        <v>94</v>
      </c>
      <c r="F51" s="44" t="s">
        <v>95</v>
      </c>
      <c r="G51" s="46" t="s">
        <v>96</v>
      </c>
      <c r="H51" s="44" t="s">
        <v>97</v>
      </c>
      <c r="I51" s="44" t="s">
        <v>98</v>
      </c>
      <c r="J51" s="46" t="s">
        <v>99</v>
      </c>
      <c r="K51" s="2" t="s">
        <v>10</v>
      </c>
      <c r="L51" s="2" t="s">
        <v>90</v>
      </c>
      <c r="M51" s="2" t="s">
        <v>11</v>
      </c>
      <c r="N51" s="2" t="s">
        <v>91</v>
      </c>
      <c r="O51" s="2" t="s">
        <v>12</v>
      </c>
      <c r="P51" s="44" t="s">
        <v>15</v>
      </c>
    </row>
    <row r="52" spans="1:18" x14ac:dyDescent="0.25">
      <c r="A52" s="40">
        <v>42745</v>
      </c>
      <c r="B52" s="41">
        <v>5.7569296375266525E-2</v>
      </c>
      <c r="C52" s="42">
        <v>7.6470588235294124E-2</v>
      </c>
      <c r="D52" s="42">
        <v>7.1123755334281655E-2</v>
      </c>
      <c r="E52" s="42">
        <v>3.2015065913370999E-2</v>
      </c>
      <c r="F52" s="42">
        <v>0</v>
      </c>
      <c r="G52" s="42">
        <v>5.4804270462633455E-2</v>
      </c>
      <c r="H52" s="42">
        <v>0.19298245614035087</v>
      </c>
      <c r="I52" s="42">
        <v>2.0905923344947737E-2</v>
      </c>
      <c r="J52" s="42">
        <v>0.15121951219512195</v>
      </c>
      <c r="K52" s="41">
        <v>1.9646859225436191E-3</v>
      </c>
      <c r="L52" s="42">
        <v>716145</v>
      </c>
      <c r="M52" s="42">
        <v>1407</v>
      </c>
      <c r="N52" s="7">
        <v>6923425</v>
      </c>
      <c r="O52" s="43">
        <f t="shared" ref="O52:O97" si="1">L52/N52</f>
        <v>0.10343796603559655</v>
      </c>
      <c r="P52" s="8">
        <v>3.7754969539320666</v>
      </c>
    </row>
    <row r="53" spans="1:18" x14ac:dyDescent="0.25">
      <c r="A53" s="40">
        <v>42746</v>
      </c>
      <c r="B53" s="41">
        <v>7.0422535211267609E-2</v>
      </c>
      <c r="C53" s="42">
        <v>0.125</v>
      </c>
      <c r="D53" s="42">
        <v>6.79886685552408E-2</v>
      </c>
      <c r="E53" s="42">
        <v>5.5679287305122498E-2</v>
      </c>
      <c r="F53" s="42">
        <v>0</v>
      </c>
      <c r="G53" s="42">
        <v>6.761006289308176E-2</v>
      </c>
      <c r="H53" s="42">
        <v>0.23280423280423279</v>
      </c>
      <c r="I53" s="42">
        <v>2.7559055118110236E-2</v>
      </c>
      <c r="J53" s="42">
        <v>0.2857142857142857</v>
      </c>
      <c r="K53" s="41">
        <v>1.8069759451629459E-3</v>
      </c>
      <c r="L53" s="42">
        <v>707259</v>
      </c>
      <c r="M53" s="42">
        <v>1278</v>
      </c>
      <c r="N53" s="7">
        <v>7449858</v>
      </c>
      <c r="O53" s="43">
        <f t="shared" si="1"/>
        <v>9.4935903476281031E-2</v>
      </c>
      <c r="P53" s="8">
        <v>3.8298244608986582</v>
      </c>
    </row>
    <row r="54" spans="1:18" ht="15.75" thickBot="1" x14ac:dyDescent="0.3">
      <c r="A54" s="40">
        <v>42747</v>
      </c>
      <c r="B54" s="41">
        <v>5.672105672105672E-2</v>
      </c>
      <c r="C54" s="42">
        <v>0.22222222222222221</v>
      </c>
      <c r="D54" s="42">
        <v>4.3681747269890797E-2</v>
      </c>
      <c r="E54" s="42">
        <v>4.8865619546247817E-2</v>
      </c>
      <c r="F54" s="42">
        <v>0</v>
      </c>
      <c r="G54" s="42">
        <v>5.2099533437013998E-2</v>
      </c>
      <c r="H54" s="42">
        <v>0.20886075949367089</v>
      </c>
      <c r="I54" s="42">
        <v>3.7617554858934171E-2</v>
      </c>
      <c r="J54" s="42">
        <v>0.26923076923076922</v>
      </c>
      <c r="K54" s="41">
        <v>1.8957695027103465E-3</v>
      </c>
      <c r="L54" s="42">
        <v>678880</v>
      </c>
      <c r="M54" s="42">
        <v>1287</v>
      </c>
      <c r="N54" s="7">
        <v>7375150</v>
      </c>
      <c r="O54" s="43">
        <f t="shared" si="1"/>
        <v>9.2049653227391989E-2</v>
      </c>
      <c r="P54" s="8">
        <v>3.9763097059144137</v>
      </c>
    </row>
    <row r="55" spans="1:18" x14ac:dyDescent="0.25">
      <c r="A55" s="40">
        <v>42748</v>
      </c>
      <c r="B55" s="41">
        <v>4.6658259773013869E-2</v>
      </c>
      <c r="C55" s="42">
        <v>7.1428571428571425E-2</v>
      </c>
      <c r="D55" s="42">
        <v>7.03125E-2</v>
      </c>
      <c r="E55" s="42">
        <v>2.2499999999999999E-2</v>
      </c>
      <c r="F55" s="42">
        <v>0</v>
      </c>
      <c r="G55" s="42">
        <v>3.6662452591656132E-2</v>
      </c>
      <c r="H55" s="42">
        <v>0.16141732283464566</v>
      </c>
      <c r="I55" s="42">
        <v>1.6632016632016633E-2</v>
      </c>
      <c r="J55" s="42">
        <v>0.11976047904191617</v>
      </c>
      <c r="K55" s="41">
        <v>2.5191317413776125E-3</v>
      </c>
      <c r="L55" s="42">
        <v>629582</v>
      </c>
      <c r="M55" s="42">
        <v>1586</v>
      </c>
      <c r="N55" s="7">
        <v>7777529</v>
      </c>
      <c r="O55" s="43">
        <f t="shared" si="1"/>
        <v>8.0948846349528231E-2</v>
      </c>
      <c r="P55" s="8">
        <v>4.2868728649627537</v>
      </c>
      <c r="Q55" s="52" t="s">
        <v>0</v>
      </c>
      <c r="R55" s="52"/>
    </row>
    <row r="56" spans="1:18" x14ac:dyDescent="0.25">
      <c r="A56" s="40">
        <v>42749</v>
      </c>
      <c r="B56" s="41">
        <v>8.5173501577287064E-2</v>
      </c>
      <c r="C56" s="42">
        <v>7.0866141732283464E-2</v>
      </c>
      <c r="D56" s="42">
        <v>0.23595505617977527</v>
      </c>
      <c r="E56" s="42">
        <v>4.2056074766355138E-2</v>
      </c>
      <c r="F56" s="42">
        <v>0</v>
      </c>
      <c r="G56" s="42">
        <v>8.174097664543524E-2</v>
      </c>
      <c r="H56" s="42">
        <v>0.16115702479338842</v>
      </c>
      <c r="I56" s="42">
        <v>3.2537960954446853E-2</v>
      </c>
      <c r="J56" s="42">
        <v>0.17687074829931973</v>
      </c>
      <c r="K56" s="41">
        <v>1.7260749853437903E-3</v>
      </c>
      <c r="L56" s="42">
        <v>550961</v>
      </c>
      <c r="M56" s="42">
        <v>951</v>
      </c>
      <c r="N56" s="7">
        <v>1584488</v>
      </c>
      <c r="O56" s="43">
        <f t="shared" si="1"/>
        <v>0.34772178773206236</v>
      </c>
      <c r="P56" s="8">
        <v>4.7057911352325563</v>
      </c>
      <c r="Q56" s="48"/>
      <c r="R56" s="48"/>
    </row>
    <row r="57" spans="1:18" x14ac:dyDescent="0.25">
      <c r="A57" s="40">
        <v>42750</v>
      </c>
      <c r="B57" s="41">
        <v>5.9829059829059832E-2</v>
      </c>
      <c r="C57" s="42">
        <v>7.792207792207792E-2</v>
      </c>
      <c r="D57" s="42">
        <v>0.15151515151515152</v>
      </c>
      <c r="E57" s="42">
        <v>2.7142857142857142E-2</v>
      </c>
      <c r="F57" s="42">
        <v>0</v>
      </c>
      <c r="G57" s="42">
        <v>5.4807692307692307E-2</v>
      </c>
      <c r="H57" s="42">
        <v>0.10266159695817491</v>
      </c>
      <c r="I57" s="42">
        <v>1.4583333333333334E-2</v>
      </c>
      <c r="J57" s="42">
        <v>0.14689265536723164</v>
      </c>
      <c r="K57" s="41">
        <v>1.9527664190937162E-3</v>
      </c>
      <c r="L57" s="42">
        <v>539235</v>
      </c>
      <c r="M57" s="42">
        <v>1053</v>
      </c>
      <c r="N57" s="7">
        <v>1464411</v>
      </c>
      <c r="O57" s="43">
        <f t="shared" si="1"/>
        <v>0.36822654295822688</v>
      </c>
      <c r="P57" s="8">
        <v>4.8200363385850533</v>
      </c>
      <c r="Q57" s="48" t="s">
        <v>133</v>
      </c>
      <c r="R57" s="48">
        <v>5.8283935371186889E-2</v>
      </c>
    </row>
    <row r="58" spans="1:18" x14ac:dyDescent="0.25">
      <c r="A58" s="40">
        <v>42751</v>
      </c>
      <c r="B58" s="41">
        <v>0.10657370517928287</v>
      </c>
      <c r="C58" s="42">
        <v>5.3435114503816793E-2</v>
      </c>
      <c r="D58" s="42">
        <v>0.32298136645962733</v>
      </c>
      <c r="E58" s="42">
        <v>5.6338028169014086E-2</v>
      </c>
      <c r="F58" s="42">
        <v>0</v>
      </c>
      <c r="G58" s="42">
        <v>0.10320641282565131</v>
      </c>
      <c r="H58" s="42">
        <v>0.18442622950819673</v>
      </c>
      <c r="I58" s="42">
        <v>2.5948103792415168E-2</v>
      </c>
      <c r="J58" s="42">
        <v>0.25142857142857145</v>
      </c>
      <c r="K58" s="41">
        <v>1.6877325044840901E-3</v>
      </c>
      <c r="L58" s="42">
        <v>594881</v>
      </c>
      <c r="M58" s="42">
        <v>1004</v>
      </c>
      <c r="N58" s="7">
        <v>1573287</v>
      </c>
      <c r="O58" s="43">
        <f t="shared" si="1"/>
        <v>0.37811346562960224</v>
      </c>
      <c r="P58" s="8">
        <v>4.9128030686398896</v>
      </c>
      <c r="Q58" s="48" t="s">
        <v>105</v>
      </c>
      <c r="R58" s="48">
        <v>2.0346367271732121E-3</v>
      </c>
    </row>
    <row r="59" spans="1:18" x14ac:dyDescent="0.25">
      <c r="A59" s="40">
        <v>42752</v>
      </c>
      <c r="B59" s="41">
        <v>8.6548488008342028E-2</v>
      </c>
      <c r="C59" s="42">
        <v>8.5106382978723402E-2</v>
      </c>
      <c r="D59" s="42">
        <v>0.21759259259259259</v>
      </c>
      <c r="E59" s="42">
        <v>4.3276661514683151E-2</v>
      </c>
      <c r="F59" s="42">
        <v>0</v>
      </c>
      <c r="G59" s="42">
        <v>8.3421330517423439E-2</v>
      </c>
      <c r="H59" s="42">
        <v>0.1721311475409836</v>
      </c>
      <c r="I59" s="42">
        <v>2.7088036117381489E-2</v>
      </c>
      <c r="J59" s="42">
        <v>0.15032679738562091</v>
      </c>
      <c r="K59" s="41">
        <v>1.7063996213536607E-3</v>
      </c>
      <c r="L59" s="42">
        <v>562002</v>
      </c>
      <c r="M59" s="42">
        <v>959</v>
      </c>
      <c r="N59" s="7">
        <v>1423425</v>
      </c>
      <c r="O59" s="43">
        <f t="shared" si="1"/>
        <v>0.39482375256862851</v>
      </c>
      <c r="P59" s="8">
        <v>4.8881550001589149</v>
      </c>
      <c r="Q59" s="48" t="s">
        <v>134</v>
      </c>
      <c r="R59" s="48">
        <v>5.6540488739817922E-2</v>
      </c>
    </row>
    <row r="60" spans="1:18" x14ac:dyDescent="0.25">
      <c r="A60" s="40">
        <v>42753</v>
      </c>
      <c r="B60" s="41">
        <v>6.3439065108514187E-2</v>
      </c>
      <c r="C60" s="42">
        <v>7.1428571428571425E-2</v>
      </c>
      <c r="D60" s="42">
        <v>0.14705882352941177</v>
      </c>
      <c r="E60" s="42">
        <v>3.6729857819905211E-2</v>
      </c>
      <c r="F60" s="42">
        <v>0</v>
      </c>
      <c r="G60" s="42">
        <v>6.1707523245984781E-2</v>
      </c>
      <c r="H60" s="42">
        <v>0.14501510574018128</v>
      </c>
      <c r="I60" s="42">
        <v>2.2807017543859651E-2</v>
      </c>
      <c r="J60" s="42">
        <v>4.8387096774193547E-2</v>
      </c>
      <c r="K60" s="41">
        <v>1.7091115045459798E-3</v>
      </c>
      <c r="L60" s="42">
        <v>700949</v>
      </c>
      <c r="M60" s="42">
        <v>1198</v>
      </c>
      <c r="N60" s="7">
        <v>1742557</v>
      </c>
      <c r="O60" s="43">
        <f t="shared" si="1"/>
        <v>0.40225312572271665</v>
      </c>
      <c r="P60" s="8">
        <v>3.8416834270677249</v>
      </c>
      <c r="Q60" s="48" t="s">
        <v>135</v>
      </c>
      <c r="R60" s="48" t="e">
        <v>#N/A</v>
      </c>
    </row>
    <row r="61" spans="1:18" x14ac:dyDescent="0.25">
      <c r="A61" s="40">
        <v>42754</v>
      </c>
      <c r="B61" s="41">
        <v>8.1239530988274702E-2</v>
      </c>
      <c r="C61" s="42">
        <v>4.3478260869565216E-2</v>
      </c>
      <c r="D61" s="42">
        <v>0.23694779116465864</v>
      </c>
      <c r="E61" s="42">
        <v>3.9951573849878935E-2</v>
      </c>
      <c r="F61" s="42">
        <v>0</v>
      </c>
      <c r="G61" s="42">
        <v>8.1012658227848103E-2</v>
      </c>
      <c r="H61" s="42">
        <v>0.15309446254071662</v>
      </c>
      <c r="I61" s="42">
        <v>3.4129692832764506E-2</v>
      </c>
      <c r="J61" s="42">
        <v>0.1657142857142857</v>
      </c>
      <c r="K61" s="41">
        <v>1.7950730206839319E-3</v>
      </c>
      <c r="L61" s="42">
        <v>665154</v>
      </c>
      <c r="M61" s="42">
        <v>1194</v>
      </c>
      <c r="N61" s="7">
        <v>1769595</v>
      </c>
      <c r="O61" s="43">
        <f t="shared" si="1"/>
        <v>0.37587922660269724</v>
      </c>
      <c r="P61" s="8">
        <v>3.9943553447532727</v>
      </c>
      <c r="Q61" s="48" t="s">
        <v>136</v>
      </c>
      <c r="R61" s="48">
        <v>9.3238768140084579E-3</v>
      </c>
    </row>
    <row r="62" spans="1:18" x14ac:dyDescent="0.25">
      <c r="A62" s="40">
        <v>42755</v>
      </c>
      <c r="B62" s="41">
        <v>6.2419562419562417E-2</v>
      </c>
      <c r="C62" s="42">
        <v>1.282051282051282E-2</v>
      </c>
      <c r="D62" s="42">
        <v>0.17491749174917492</v>
      </c>
      <c r="E62" s="42">
        <v>3.6381514257620449E-2</v>
      </c>
      <c r="F62" s="42">
        <v>0</v>
      </c>
      <c r="G62" s="42">
        <v>5.9094397544128936E-2</v>
      </c>
      <c r="H62" s="42">
        <v>0.14696485623003194</v>
      </c>
      <c r="I62" s="42">
        <v>2.188782489740082E-2</v>
      </c>
      <c r="J62" s="42">
        <v>0.1103202846975089</v>
      </c>
      <c r="K62" s="41">
        <v>1.7275477160018276E-3</v>
      </c>
      <c r="L62" s="42">
        <v>899541</v>
      </c>
      <c r="M62" s="42">
        <v>1554</v>
      </c>
      <c r="N62" s="7">
        <v>3268479</v>
      </c>
      <c r="O62" s="43">
        <f t="shared" si="1"/>
        <v>0.27521700460672993</v>
      </c>
      <c r="P62" s="8">
        <v>3.6734984364586154</v>
      </c>
      <c r="Q62" s="48" t="s">
        <v>137</v>
      </c>
      <c r="R62" s="48">
        <v>8.6934678842804511E-5</v>
      </c>
    </row>
    <row r="63" spans="1:18" x14ac:dyDescent="0.25">
      <c r="A63" s="40">
        <v>42756</v>
      </c>
      <c r="B63" s="41">
        <v>5.7618437900128043E-2</v>
      </c>
      <c r="C63" s="42">
        <v>3.5928143712574849E-2</v>
      </c>
      <c r="D63" s="42">
        <v>0.10154525386313466</v>
      </c>
      <c r="E63" s="42">
        <v>4.042553191489362E-2</v>
      </c>
      <c r="F63" s="42">
        <v>9.7087378640776691E-3</v>
      </c>
      <c r="G63" s="42">
        <v>0.12039660056657224</v>
      </c>
      <c r="H63" s="42">
        <v>0.10406091370558376</v>
      </c>
      <c r="I63" s="42">
        <v>2.2222222222222223E-2</v>
      </c>
      <c r="J63" s="42">
        <v>0.1174496644295302</v>
      </c>
      <c r="K63" s="41">
        <v>1.5247875596077723E-3</v>
      </c>
      <c r="L63" s="42">
        <v>1024405</v>
      </c>
      <c r="M63" s="42">
        <v>1562</v>
      </c>
      <c r="N63" s="7">
        <v>4890123</v>
      </c>
      <c r="O63" s="43">
        <f t="shared" si="1"/>
        <v>0.20948450580895409</v>
      </c>
      <c r="P63" s="8">
        <v>3.2438087134411742</v>
      </c>
      <c r="Q63" s="48" t="s">
        <v>138</v>
      </c>
      <c r="R63" s="48">
        <v>-0.13574842648776642</v>
      </c>
    </row>
    <row r="64" spans="1:18" x14ac:dyDescent="0.25">
      <c r="A64" s="40">
        <v>42757</v>
      </c>
      <c r="B64" s="41">
        <v>5.0414364640883981E-2</v>
      </c>
      <c r="C64" s="42">
        <v>4.5977011494252873E-2</v>
      </c>
      <c r="D64" s="42">
        <v>0.16988416988416988</v>
      </c>
      <c r="E64" s="42">
        <v>1.8867924528301886E-2</v>
      </c>
      <c r="F64" s="42">
        <v>7.6190476190476197E-2</v>
      </c>
      <c r="G64" s="42">
        <v>7.3002754820936641E-2</v>
      </c>
      <c r="H64" s="42">
        <v>0.12974683544303797</v>
      </c>
      <c r="I64" s="42">
        <v>1.2326656394453005E-2</v>
      </c>
      <c r="J64" s="42">
        <v>0.10194174757281553</v>
      </c>
      <c r="K64" s="41">
        <v>1.3958523519822935E-3</v>
      </c>
      <c r="L64" s="42">
        <v>1037359</v>
      </c>
      <c r="M64" s="42">
        <v>1448</v>
      </c>
      <c r="N64" s="7">
        <v>5755674</v>
      </c>
      <c r="O64" s="43">
        <f t="shared" si="1"/>
        <v>0.18023241066120146</v>
      </c>
      <c r="P64" s="8">
        <v>3.1402456770517242</v>
      </c>
      <c r="Q64" s="48" t="s">
        <v>139</v>
      </c>
      <c r="R64" s="48">
        <v>0.65935768502693803</v>
      </c>
    </row>
    <row r="65" spans="1:18" x14ac:dyDescent="0.25">
      <c r="A65" s="40">
        <v>42758</v>
      </c>
      <c r="B65" s="41">
        <v>6.0273972602739728E-2</v>
      </c>
      <c r="C65" s="42">
        <v>1.507537688442211E-2</v>
      </c>
      <c r="D65" s="42">
        <v>0.2074688796680498</v>
      </c>
      <c r="E65" s="42">
        <v>3.4347399411187439E-2</v>
      </c>
      <c r="F65" s="42">
        <v>6.25E-2</v>
      </c>
      <c r="G65" s="42">
        <v>8.5020242914979755E-2</v>
      </c>
      <c r="H65" s="42">
        <v>0.13970588235294118</v>
      </c>
      <c r="I65" s="42">
        <v>1.5873015873015872E-2</v>
      </c>
      <c r="J65" s="42">
        <v>0.15966386554621848</v>
      </c>
      <c r="K65" s="41">
        <v>1.3101725928046399E-3</v>
      </c>
      <c r="L65" s="42">
        <v>1114357</v>
      </c>
      <c r="M65" s="42">
        <v>1460</v>
      </c>
      <c r="N65" s="7">
        <v>6837237</v>
      </c>
      <c r="O65" s="43">
        <f t="shared" si="1"/>
        <v>0.16298352682523656</v>
      </c>
      <c r="P65" s="8">
        <v>2.9898078489838684</v>
      </c>
      <c r="Q65" s="48" t="s">
        <v>140</v>
      </c>
      <c r="R65" s="48">
        <v>3.5100152161440794E-2</v>
      </c>
    </row>
    <row r="66" spans="1:18" x14ac:dyDescent="0.25">
      <c r="A66" s="40">
        <v>42759</v>
      </c>
      <c r="B66" s="41">
        <v>3.2227488151658767E-2</v>
      </c>
      <c r="C66" s="42">
        <v>2.1660649819494584E-2</v>
      </c>
      <c r="D66" s="42">
        <v>0.10600706713780919</v>
      </c>
      <c r="E66" s="42">
        <v>2.0051746442432083E-2</v>
      </c>
      <c r="F66" s="42">
        <v>3.7974683544303799E-2</v>
      </c>
      <c r="G66" s="42">
        <v>4.8957388939256573E-2</v>
      </c>
      <c r="H66" s="42">
        <v>0.14093959731543623</v>
      </c>
      <c r="I66" s="42">
        <v>1.1608623548922056E-2</v>
      </c>
      <c r="J66" s="42">
        <v>3.3639143730886847E-2</v>
      </c>
      <c r="K66" s="41">
        <v>1.5782119980014301E-3</v>
      </c>
      <c r="L66" s="42">
        <v>1336956</v>
      </c>
      <c r="M66" s="42">
        <v>2110</v>
      </c>
      <c r="N66" s="7">
        <v>9681772</v>
      </c>
      <c r="O66" s="43">
        <f t="shared" si="1"/>
        <v>0.13809001079554445</v>
      </c>
      <c r="P66" s="8">
        <v>2.6118948439914669</v>
      </c>
      <c r="Q66" s="48" t="s">
        <v>141</v>
      </c>
      <c r="R66" s="48">
        <v>4.4320137693631668E-2</v>
      </c>
    </row>
    <row r="67" spans="1:18" x14ac:dyDescent="0.25">
      <c r="A67" s="40">
        <v>42760</v>
      </c>
      <c r="B67" s="41">
        <v>3.6824485891917745E-2</v>
      </c>
      <c r="C67" s="42">
        <v>1.7595307917888565E-2</v>
      </c>
      <c r="D67" s="42">
        <v>0.14801444043321299</v>
      </c>
      <c r="E67" s="42">
        <v>2.042205582028591E-2</v>
      </c>
      <c r="F67" s="42">
        <v>9.0909090909090912E-2</v>
      </c>
      <c r="G67" s="42">
        <v>4.2713567839195977E-2</v>
      </c>
      <c r="H67" s="42">
        <v>0.13013698630136986</v>
      </c>
      <c r="I67" s="42">
        <v>1.1637572734829594E-2</v>
      </c>
      <c r="J67" s="42">
        <v>5.4054054054054057E-2</v>
      </c>
      <c r="K67" s="41">
        <v>1.6179339192766264E-3</v>
      </c>
      <c r="L67" s="42">
        <v>1292389</v>
      </c>
      <c r="M67" s="42">
        <v>2091</v>
      </c>
      <c r="N67" s="7">
        <v>8273469</v>
      </c>
      <c r="O67" s="43">
        <f t="shared" si="1"/>
        <v>0.15620884057219528</v>
      </c>
      <c r="P67" s="8">
        <v>2.6723333542507262</v>
      </c>
      <c r="Q67" s="48" t="s">
        <v>142</v>
      </c>
      <c r="R67" s="48">
        <v>7.9420289855072462E-2</v>
      </c>
    </row>
    <row r="68" spans="1:18" x14ac:dyDescent="0.25">
      <c r="A68" s="40">
        <v>42761</v>
      </c>
      <c r="B68" s="41">
        <v>2.9200574437529919E-2</v>
      </c>
      <c r="C68" s="42">
        <v>1.7595307917888565E-2</v>
      </c>
      <c r="D68" s="42">
        <v>9.8214285714285712E-2</v>
      </c>
      <c r="E68" s="42">
        <v>1.5691868758915834E-2</v>
      </c>
      <c r="F68" s="42">
        <v>0.125</v>
      </c>
      <c r="G68" s="42">
        <v>3.1307550644567222E-2</v>
      </c>
      <c r="H68" s="42">
        <v>0.13358778625954199</v>
      </c>
      <c r="I68" s="42">
        <v>4.4326241134751776E-3</v>
      </c>
      <c r="J68" s="42">
        <v>4.6683046683046681E-2</v>
      </c>
      <c r="K68" s="41">
        <v>1.6863950943582051E-3</v>
      </c>
      <c r="L68" s="42">
        <v>1238737</v>
      </c>
      <c r="M68" s="42">
        <v>2089</v>
      </c>
      <c r="N68" s="7">
        <v>8113581</v>
      </c>
      <c r="O68" s="43">
        <f t="shared" si="1"/>
        <v>0.1526745095661213</v>
      </c>
      <c r="P68" s="8">
        <v>2.7208909315953553</v>
      </c>
      <c r="Q68" s="48" t="s">
        <v>143</v>
      </c>
      <c r="R68" s="48">
        <v>1.2239626427949246</v>
      </c>
    </row>
    <row r="69" spans="1:18" ht="15.75" thickBot="1" x14ac:dyDescent="0.3">
      <c r="A69" s="40">
        <v>42762</v>
      </c>
      <c r="B69" s="41">
        <v>4.2149143121815655E-2</v>
      </c>
      <c r="C69" s="42">
        <v>4.6296296296296294E-3</v>
      </c>
      <c r="D69" s="42">
        <v>0.13687150837988826</v>
      </c>
      <c r="E69" s="42">
        <v>2.8592375366568914E-2</v>
      </c>
      <c r="F69" s="42">
        <v>0.12280701754385964</v>
      </c>
      <c r="G69" s="42">
        <v>5.2722558340535866E-2</v>
      </c>
      <c r="H69" s="42">
        <v>0.16949152542372881</v>
      </c>
      <c r="I69" s="42">
        <v>2.0707506471095771E-2</v>
      </c>
      <c r="J69" s="42">
        <v>4.3650793650793648E-2</v>
      </c>
      <c r="K69" s="41">
        <v>1.7053591246191772E-3</v>
      </c>
      <c r="L69" s="42">
        <v>1266009</v>
      </c>
      <c r="M69" s="42">
        <v>2159</v>
      </c>
      <c r="N69" s="7">
        <v>8420338</v>
      </c>
      <c r="O69" s="43">
        <f t="shared" si="1"/>
        <v>0.15035132793956726</v>
      </c>
      <c r="P69" s="8">
        <v>2.6980443927018358</v>
      </c>
      <c r="Q69" s="49" t="s">
        <v>144</v>
      </c>
      <c r="R69" s="49">
        <v>21</v>
      </c>
    </row>
    <row r="70" spans="1:18" x14ac:dyDescent="0.25">
      <c r="A70" s="40">
        <v>42763</v>
      </c>
      <c r="B70" s="41">
        <v>2.9503799731783638E-2</v>
      </c>
      <c r="C70" s="42">
        <v>1.8912529550827423E-2</v>
      </c>
      <c r="D70" s="42">
        <v>9.2526690391459068E-2</v>
      </c>
      <c r="E70" s="42">
        <v>2.0942408376963352E-2</v>
      </c>
      <c r="F70" s="42">
        <v>2.5974025974025976E-2</v>
      </c>
      <c r="G70" s="42">
        <v>2.7687296416938109E-2</v>
      </c>
      <c r="H70" s="42">
        <v>7.2413793103448282E-2</v>
      </c>
      <c r="I70" s="42">
        <v>1.7900732302685109E-2</v>
      </c>
      <c r="J70" s="42">
        <v>3.2989690721649485E-2</v>
      </c>
      <c r="K70" s="41">
        <v>1.7396132568328617E-3</v>
      </c>
      <c r="L70" s="42">
        <v>1285918</v>
      </c>
      <c r="M70" s="42">
        <v>2237</v>
      </c>
      <c r="N70" s="7">
        <v>8558410</v>
      </c>
      <c r="O70" s="43">
        <f t="shared" si="1"/>
        <v>0.15025197437374466</v>
      </c>
      <c r="P70" s="8">
        <v>2.6464016943875652</v>
      </c>
    </row>
    <row r="71" spans="1:18" x14ac:dyDescent="0.25">
      <c r="A71" s="40">
        <v>42764</v>
      </c>
      <c r="B71" s="41">
        <v>4.7233468286099867E-2</v>
      </c>
      <c r="C71" s="42">
        <v>3.6764705882352941E-3</v>
      </c>
      <c r="D71" s="42">
        <v>0.13541666666666666</v>
      </c>
      <c r="E71" s="42">
        <v>4.2322834645669292E-2</v>
      </c>
      <c r="F71" s="42">
        <v>0.18421052631578946</v>
      </c>
      <c r="G71" s="42">
        <v>4.6172539489671933E-2</v>
      </c>
      <c r="H71" s="42">
        <v>0.20105820105820105</v>
      </c>
      <c r="I71" s="42">
        <v>2.0050125313283207E-2</v>
      </c>
      <c r="J71" s="42">
        <v>4.2296072507552872E-2</v>
      </c>
      <c r="K71" s="41">
        <v>1.7866658307996114E-3</v>
      </c>
      <c r="L71" s="42">
        <v>829478</v>
      </c>
      <c r="M71" s="42">
        <v>1482</v>
      </c>
      <c r="N71" s="7">
        <v>5683956</v>
      </c>
      <c r="O71" s="43">
        <f t="shared" si="1"/>
        <v>0.14593321975046958</v>
      </c>
      <c r="P71" s="8">
        <v>2.4573858949119658</v>
      </c>
      <c r="R71" s="9"/>
    </row>
    <row r="72" spans="1:18" x14ac:dyDescent="0.25">
      <c r="A72" s="40">
        <v>42767</v>
      </c>
      <c r="B72" s="41">
        <v>3.4968210717529521E-2</v>
      </c>
      <c r="C72" s="42">
        <v>5.6105610561056105E-2</v>
      </c>
      <c r="D72" s="42">
        <v>8.0178173719376397E-2</v>
      </c>
      <c r="E72" s="42">
        <v>1.6632016632016633E-2</v>
      </c>
      <c r="F72" s="42">
        <v>4.3010752688172046E-2</v>
      </c>
      <c r="G72" s="42">
        <v>5.0091074681238613E-2</v>
      </c>
      <c r="H72" s="42">
        <v>5.5118110236220472E-2</v>
      </c>
      <c r="I72" s="42">
        <v>1.364877161055505E-2</v>
      </c>
      <c r="J72" s="42">
        <v>8.0808080808080815E-2</v>
      </c>
      <c r="K72" s="41">
        <v>1.4507802061399233E-3</v>
      </c>
      <c r="L72" s="42">
        <v>1517804</v>
      </c>
      <c r="M72" s="42">
        <v>2202</v>
      </c>
      <c r="N72" s="7">
        <v>10671571</v>
      </c>
      <c r="O72" s="43">
        <f t="shared" si="1"/>
        <v>0.14222873089632257</v>
      </c>
      <c r="P72" s="8">
        <v>2.227616304411979</v>
      </c>
      <c r="R72" s="9">
        <f>AVERAGE(B51:B76)</f>
        <v>5.4695725282821003E-2</v>
      </c>
    </row>
    <row r="73" spans="1:18" x14ac:dyDescent="0.25">
      <c r="A73" s="40">
        <v>42768</v>
      </c>
      <c r="B73" s="41">
        <v>3.3990767939571967E-2</v>
      </c>
      <c r="C73" s="42">
        <v>2.3622047244094488E-2</v>
      </c>
      <c r="D73" s="42">
        <v>7.8723404255319152E-2</v>
      </c>
      <c r="E73" s="42">
        <v>2.2965879265091863E-2</v>
      </c>
      <c r="F73" s="42">
        <v>8.3333333333333329E-2</v>
      </c>
      <c r="G73" s="42">
        <v>4.0878122634367901E-2</v>
      </c>
      <c r="H73" s="42">
        <v>0.11004784688995216</v>
      </c>
      <c r="I73" s="42">
        <v>1.1391375101708706E-2</v>
      </c>
      <c r="J73" s="42">
        <v>3.3970276008492568E-2</v>
      </c>
      <c r="K73" s="41">
        <v>1.4674232650937384E-3</v>
      </c>
      <c r="L73" s="42">
        <v>1623935</v>
      </c>
      <c r="M73" s="42">
        <v>2383</v>
      </c>
      <c r="N73" s="7">
        <v>10807717</v>
      </c>
      <c r="O73" s="43">
        <f t="shared" si="1"/>
        <v>0.15025698766908868</v>
      </c>
      <c r="P73" s="8">
        <v>2.1540902526164434</v>
      </c>
      <c r="R73" s="9">
        <f>STDEV(B51:B76)</f>
        <v>2.0068477317116296E-2</v>
      </c>
    </row>
    <row r="74" spans="1:18" x14ac:dyDescent="0.25">
      <c r="A74" s="40">
        <v>42769</v>
      </c>
      <c r="B74" s="41">
        <v>5.5988315481986371E-2</v>
      </c>
      <c r="C74" s="42">
        <v>1.9886363636363636E-2</v>
      </c>
      <c r="D74" s="42">
        <v>0.19881305637982197</v>
      </c>
      <c r="E74" s="42">
        <v>3.023598820058997E-2</v>
      </c>
      <c r="F74" s="42">
        <v>0.19298245614035087</v>
      </c>
      <c r="G74" s="42">
        <v>7.1428571428571425E-2</v>
      </c>
      <c r="H74" s="42">
        <v>0.10192837465564739</v>
      </c>
      <c r="I74" s="42">
        <v>2.2421524663677129E-2</v>
      </c>
      <c r="J74" s="42">
        <v>0.10722610722610723</v>
      </c>
      <c r="K74" s="41">
        <v>1.5154477543115373E-3</v>
      </c>
      <c r="L74" s="42">
        <v>1355375</v>
      </c>
      <c r="M74" s="42">
        <v>2054</v>
      </c>
      <c r="N74" s="7">
        <v>9830980</v>
      </c>
      <c r="O74" s="43">
        <f t="shared" si="1"/>
        <v>0.13786774055078943</v>
      </c>
      <c r="P74" s="8">
        <v>2.2123795815652132</v>
      </c>
      <c r="R74" s="9">
        <f>R72-R73</f>
        <v>3.4627247965704711E-2</v>
      </c>
    </row>
    <row r="75" spans="1:18" ht="15.75" customHeight="1" x14ac:dyDescent="0.25">
      <c r="A75" s="40">
        <v>42770</v>
      </c>
      <c r="B75" s="41">
        <v>5.0695012264922325E-2</v>
      </c>
      <c r="C75" s="42">
        <v>2.5839793281653745E-2</v>
      </c>
      <c r="D75" s="42">
        <v>0.16009280742459397</v>
      </c>
      <c r="E75" s="42">
        <v>2.7846534653465347E-2</v>
      </c>
      <c r="F75" s="42">
        <v>0.140625</v>
      </c>
      <c r="G75" s="42">
        <v>4.5729657027572292E-2</v>
      </c>
      <c r="H75" s="42">
        <v>0.14948453608247422</v>
      </c>
      <c r="I75" s="42">
        <v>1.483679525222552E-2</v>
      </c>
      <c r="J75" s="42">
        <v>8.3984375E-2</v>
      </c>
      <c r="K75" s="41">
        <v>1.8632740757330262E-3</v>
      </c>
      <c r="L75" s="42">
        <v>1312743</v>
      </c>
      <c r="M75" s="42">
        <v>2446</v>
      </c>
      <c r="N75" s="7">
        <v>10272871</v>
      </c>
      <c r="O75" s="43">
        <f t="shared" si="1"/>
        <v>0.12778735370083008</v>
      </c>
      <c r="P75" s="8">
        <v>2.2661669365018335</v>
      </c>
    </row>
    <row r="76" spans="1:18" x14ac:dyDescent="0.25">
      <c r="A76" s="40">
        <v>42771</v>
      </c>
      <c r="B76" s="41">
        <v>2.9711029711029711E-2</v>
      </c>
      <c r="C76" s="42">
        <v>2.7027027027027029E-2</v>
      </c>
      <c r="D76" s="42">
        <v>8.0882352941176475E-2</v>
      </c>
      <c r="E76" s="42">
        <v>1.7953321364452424E-2</v>
      </c>
      <c r="F76" s="42">
        <v>7.6923076923076927E-2</v>
      </c>
      <c r="G76" s="42">
        <v>2.6991441737985518E-2</v>
      </c>
      <c r="H76" s="42">
        <v>8.9108910891089105E-2</v>
      </c>
      <c r="I76" s="42">
        <v>7.9250720461095103E-3</v>
      </c>
      <c r="J76" s="42">
        <v>4.9250535331905779E-2</v>
      </c>
      <c r="K76" s="41">
        <v>1.8793513063671535E-3</v>
      </c>
      <c r="L76" s="42">
        <v>1307366</v>
      </c>
      <c r="M76" s="42">
        <v>2457</v>
      </c>
      <c r="N76" s="7">
        <v>10027507</v>
      </c>
      <c r="O76" s="43">
        <f t="shared" si="1"/>
        <v>0.13037796931979204</v>
      </c>
      <c r="P76" s="8">
        <v>2.2900243250685648</v>
      </c>
    </row>
    <row r="77" spans="1:18" x14ac:dyDescent="0.25">
      <c r="A77" s="40">
        <v>42772</v>
      </c>
      <c r="B77" s="41">
        <v>4.5454545454545456E-2</v>
      </c>
      <c r="C77" s="42">
        <v>4.065040650406504E-2</v>
      </c>
      <c r="D77" s="42">
        <v>0.13864306784660768</v>
      </c>
      <c r="E77" s="42">
        <v>2.6520051746442432E-2</v>
      </c>
      <c r="F77" s="42">
        <v>0.14754098360655737</v>
      </c>
      <c r="G77" s="42">
        <v>3.8184438040345818E-2</v>
      </c>
      <c r="H77" s="42">
        <v>0.13544668587896252</v>
      </c>
      <c r="I77" s="42">
        <v>1.8764659890539485E-2</v>
      </c>
      <c r="J77" s="42">
        <v>6.772009029345373E-2</v>
      </c>
      <c r="K77" s="41">
        <v>1.7846257562607601E-3</v>
      </c>
      <c r="L77" s="42">
        <v>1269734</v>
      </c>
      <c r="M77" s="42">
        <v>2266</v>
      </c>
      <c r="N77" s="7">
        <v>9980532</v>
      </c>
      <c r="O77" s="43">
        <f t="shared" si="1"/>
        <v>0.12722107398683757</v>
      </c>
      <c r="P77" s="8">
        <v>2.307387148112332</v>
      </c>
    </row>
    <row r="78" spans="1:18" x14ac:dyDescent="0.25">
      <c r="A78" s="40">
        <v>42773</v>
      </c>
      <c r="B78" s="41">
        <v>6.86106346483705E-2</v>
      </c>
      <c r="C78" s="42">
        <v>1.2631578947368421E-2</v>
      </c>
      <c r="D78" s="42">
        <v>9.6330275229357804E-2</v>
      </c>
      <c r="E78" s="42">
        <v>8.3743842364532015E-2</v>
      </c>
      <c r="F78" s="42">
        <v>0.35483870967741937</v>
      </c>
      <c r="G78" s="42">
        <v>8.673469387755102E-2</v>
      </c>
      <c r="H78" s="42">
        <v>0.13953488372093023</v>
      </c>
      <c r="I78" s="42">
        <v>3.8186157517899763E-2</v>
      </c>
      <c r="J78" s="42">
        <v>4.6961325966850827E-2</v>
      </c>
      <c r="K78" s="41">
        <v>1.3358599340548046E-3</v>
      </c>
      <c r="L78" s="42">
        <v>1309269</v>
      </c>
      <c r="M78" s="42">
        <v>1749</v>
      </c>
      <c r="N78" s="7">
        <v>24673497</v>
      </c>
      <c r="O78" s="43">
        <f t="shared" si="1"/>
        <v>5.306377932564646E-2</v>
      </c>
      <c r="P78" s="8">
        <v>2.0449697095844801</v>
      </c>
    </row>
    <row r="79" spans="1:18" x14ac:dyDescent="0.25">
      <c r="A79" s="40">
        <v>42774</v>
      </c>
      <c r="B79" s="41">
        <v>5.7602490918526206E-2</v>
      </c>
      <c r="C79" s="42">
        <v>3.0888030888030889E-2</v>
      </c>
      <c r="D79" s="42">
        <v>7.167832167832168E-2</v>
      </c>
      <c r="E79" s="42">
        <v>6.5920398009950254E-2</v>
      </c>
      <c r="F79" s="42">
        <v>0.31707317073170732</v>
      </c>
      <c r="G79" s="42">
        <v>6.8750000000000006E-2</v>
      </c>
      <c r="H79" s="42">
        <v>0.11702127659574468</v>
      </c>
      <c r="I79" s="42">
        <v>2.6470588235294117E-2</v>
      </c>
      <c r="J79" s="42">
        <v>6.4841498559077809E-2</v>
      </c>
      <c r="K79" s="41">
        <v>1.3827139941849952E-3</v>
      </c>
      <c r="L79" s="42">
        <v>1393636</v>
      </c>
      <c r="M79" s="42">
        <v>1927</v>
      </c>
      <c r="N79" s="7">
        <v>25774873</v>
      </c>
      <c r="O79" s="43">
        <f t="shared" si="1"/>
        <v>5.4069558364070312E-2</v>
      </c>
      <c r="P79" s="8">
        <v>1.9849919384742243</v>
      </c>
    </row>
    <row r="80" spans="1:18" x14ac:dyDescent="0.25">
      <c r="A80" s="40">
        <v>42775</v>
      </c>
      <c r="B80" s="41">
        <v>6.4075630252100835E-2</v>
      </c>
      <c r="C80" s="42">
        <v>2.8517110266159697E-2</v>
      </c>
      <c r="D80" s="42">
        <v>9.5959595959595953E-2</v>
      </c>
      <c r="E80" s="42">
        <v>6.5789473684210523E-2</v>
      </c>
      <c r="F80" s="42">
        <v>0.15094339622641509</v>
      </c>
      <c r="G80" s="42">
        <v>7.2788353863381852E-2</v>
      </c>
      <c r="H80" s="42">
        <v>0.16541353383458646</v>
      </c>
      <c r="I80" s="42">
        <v>3.0303030303030304E-2</v>
      </c>
      <c r="J80" s="42">
        <v>4.2796005706134094E-2</v>
      </c>
      <c r="K80" s="41">
        <v>1.3445207249678346E-3</v>
      </c>
      <c r="L80" s="42">
        <v>1416118</v>
      </c>
      <c r="M80" s="42">
        <v>1904</v>
      </c>
      <c r="N80" s="7">
        <v>27121927</v>
      </c>
      <c r="O80" s="43">
        <f t="shared" si="1"/>
        <v>5.2213030438434553E-2</v>
      </c>
      <c r="P80" s="8">
        <v>2.0598450608127998</v>
      </c>
      <c r="R80" s="71">
        <f>AVERAGE(B77:B97)</f>
        <v>5.8283935371186889E-2</v>
      </c>
    </row>
    <row r="81" spans="1:19" x14ac:dyDescent="0.25">
      <c r="A81" s="40">
        <v>42776</v>
      </c>
      <c r="B81" s="41">
        <v>6.3226406322640635E-2</v>
      </c>
      <c r="C81" s="42">
        <v>6.5868263473053898E-2</v>
      </c>
      <c r="D81" s="42">
        <v>6.8456375838926178E-2</v>
      </c>
      <c r="E81" s="42">
        <v>6.0818713450292397E-2</v>
      </c>
      <c r="F81" s="42">
        <v>0.2</v>
      </c>
      <c r="G81" s="42">
        <v>7.8564500484966049E-2</v>
      </c>
      <c r="H81" s="42">
        <v>9.5723014256619138E-2</v>
      </c>
      <c r="I81" s="42">
        <v>5.4441260744985676E-2</v>
      </c>
      <c r="J81" s="42">
        <v>6.0288335517693317E-2</v>
      </c>
      <c r="K81" s="41">
        <v>1.5292237429937237E-3</v>
      </c>
      <c r="L81" s="42">
        <v>1406596</v>
      </c>
      <c r="M81" s="42">
        <v>2151</v>
      </c>
      <c r="N81" s="7">
        <v>27367752</v>
      </c>
      <c r="O81" s="43">
        <f t="shared" si="1"/>
        <v>5.1396110283372924E-2</v>
      </c>
      <c r="P81" s="8">
        <v>2.0838245187881799</v>
      </c>
      <c r="R81" s="9">
        <f>STDEV(B77:B97)</f>
        <v>9.3238768140084579E-3</v>
      </c>
    </row>
    <row r="82" spans="1:19" x14ac:dyDescent="0.25">
      <c r="A82" s="40">
        <v>42777</v>
      </c>
      <c r="B82" s="41">
        <v>5.6540488739817922E-2</v>
      </c>
      <c r="C82" s="42">
        <v>2.7729636048526862E-2</v>
      </c>
      <c r="D82" s="42">
        <v>8.9285714285714288E-2</v>
      </c>
      <c r="E82" s="42">
        <v>4.8257372654155493E-2</v>
      </c>
      <c r="F82" s="42">
        <v>0.32500000000000001</v>
      </c>
      <c r="G82" s="42">
        <v>5.4081632653061228E-2</v>
      </c>
      <c r="H82" s="42">
        <v>0.11990950226244344</v>
      </c>
      <c r="I82" s="42">
        <v>2.0654044750430294E-2</v>
      </c>
      <c r="J82" s="42">
        <v>5.1995163240628778E-2</v>
      </c>
      <c r="K82" s="41">
        <v>1.4420980695786405E-3</v>
      </c>
      <c r="L82" s="42">
        <v>1447197</v>
      </c>
      <c r="M82" s="42">
        <v>2087</v>
      </c>
      <c r="N82" s="7">
        <v>32008339</v>
      </c>
      <c r="O82" s="43">
        <f t="shared" si="1"/>
        <v>4.5213123992469587E-2</v>
      </c>
      <c r="P82" s="8">
        <v>2.084245476056422</v>
      </c>
      <c r="R82" s="71">
        <f>R80-R81</f>
        <v>4.8960058557178429E-2</v>
      </c>
    </row>
    <row r="83" spans="1:19" x14ac:dyDescent="0.25">
      <c r="A83" s="40">
        <v>42778</v>
      </c>
      <c r="B83" s="41">
        <v>7.0955534531693468E-2</v>
      </c>
      <c r="C83" s="42">
        <v>2.2222222222222223E-2</v>
      </c>
      <c r="D83" s="42">
        <v>0.11627906976744186</v>
      </c>
      <c r="E83" s="42">
        <v>6.8664169787765295E-2</v>
      </c>
      <c r="F83" s="42">
        <v>0.34146341463414637</v>
      </c>
      <c r="G83" s="42">
        <v>6.3700707785642061E-2</v>
      </c>
      <c r="H83" s="42">
        <v>0.1279317697228145</v>
      </c>
      <c r="I83" s="42">
        <v>6.3106796116504854E-2</v>
      </c>
      <c r="J83" s="42">
        <v>5.9125964010282778E-2</v>
      </c>
      <c r="K83" s="41">
        <v>1.4200127760846742E-3</v>
      </c>
      <c r="L83" s="42">
        <v>1488719</v>
      </c>
      <c r="M83" s="42">
        <v>2114</v>
      </c>
      <c r="N83" s="7">
        <v>34022105</v>
      </c>
      <c r="O83" s="43">
        <f t="shared" si="1"/>
        <v>4.3757404193538289E-2</v>
      </c>
      <c r="P83" s="8">
        <v>2.0250346295965151</v>
      </c>
    </row>
    <row r="84" spans="1:19" x14ac:dyDescent="0.25">
      <c r="A84" s="40">
        <v>42779</v>
      </c>
      <c r="B84" s="41">
        <v>5.1841085271317831E-2</v>
      </c>
      <c r="C84" s="42">
        <v>1.5901060070671377E-2</v>
      </c>
      <c r="D84" s="42">
        <v>9.1338582677165353E-2</v>
      </c>
      <c r="E84" s="42">
        <v>4.6004842615012108E-2</v>
      </c>
      <c r="F84" s="42">
        <v>0.14925373134328357</v>
      </c>
      <c r="G84" s="42">
        <v>5.9203444564047365E-2</v>
      </c>
      <c r="H84" s="42">
        <v>0.12264150943396226</v>
      </c>
      <c r="I84" s="42">
        <v>2.2082018927444796E-2</v>
      </c>
      <c r="J84" s="42">
        <v>4.8684210526315788E-2</v>
      </c>
      <c r="K84" s="41">
        <v>1.3840691229870144E-3</v>
      </c>
      <c r="L84" s="42">
        <v>1491255</v>
      </c>
      <c r="M84" s="42">
        <v>2064</v>
      </c>
      <c r="N84" s="7">
        <v>29195785</v>
      </c>
      <c r="O84" s="43">
        <f t="shared" si="1"/>
        <v>5.1077749750520492E-2</v>
      </c>
      <c r="P84" s="8">
        <v>2.0622093992836947</v>
      </c>
    </row>
    <row r="85" spans="1:19" x14ac:dyDescent="0.25">
      <c r="A85" s="40">
        <v>42780</v>
      </c>
      <c r="B85" s="41">
        <v>4.9814520402755698E-2</v>
      </c>
      <c r="C85" s="42">
        <v>3.0674846625766871E-2</v>
      </c>
      <c r="D85" s="42">
        <v>6.6856330014224752E-2</v>
      </c>
      <c r="E85" s="42">
        <v>4.8048048048048048E-2</v>
      </c>
      <c r="F85" s="42">
        <v>0.13513513513513514</v>
      </c>
      <c r="G85" s="42">
        <v>3.9906103286384977E-2</v>
      </c>
      <c r="H85" s="42">
        <v>8.7412587412587409E-2</v>
      </c>
      <c r="I85" s="42">
        <v>3.4722222222222224E-2</v>
      </c>
      <c r="J85" s="42">
        <v>3.2448377581120944E-2</v>
      </c>
      <c r="K85" s="41">
        <v>1.2994874358778358E-3</v>
      </c>
      <c r="L85" s="42">
        <v>1452111</v>
      </c>
      <c r="M85" s="42">
        <v>1887</v>
      </c>
      <c r="N85" s="7">
        <v>27068218</v>
      </c>
      <c r="O85" s="43">
        <f t="shared" si="1"/>
        <v>5.3646346427385798E-2</v>
      </c>
      <c r="P85" s="8">
        <v>2.1072796985436524</v>
      </c>
      <c r="R85">
        <v>0.12</v>
      </c>
      <c r="S85">
        <v>0.09</v>
      </c>
    </row>
    <row r="86" spans="1:19" x14ac:dyDescent="0.25">
      <c r="A86" s="40">
        <v>42781</v>
      </c>
      <c r="B86" s="41">
        <v>5.4939249867934498E-2</v>
      </c>
      <c r="C86" s="42">
        <v>2.7837259100642397E-2</v>
      </c>
      <c r="D86" s="42">
        <v>7.6923076923076927E-2</v>
      </c>
      <c r="E86" s="42">
        <v>5.3793103448275863E-2</v>
      </c>
      <c r="F86" s="42">
        <v>9.375E-2</v>
      </c>
      <c r="G86" s="42">
        <v>7.5123152709359611E-2</v>
      </c>
      <c r="H86" s="42">
        <v>8.1784386617100371E-2</v>
      </c>
      <c r="I86" s="42">
        <v>4.1753653444676408E-2</v>
      </c>
      <c r="J86" s="42">
        <v>5.3779069767441859E-2</v>
      </c>
      <c r="K86" s="41">
        <v>1.2952029596037624E-3</v>
      </c>
      <c r="L86" s="42">
        <v>1461547</v>
      </c>
      <c r="M86" s="42">
        <v>1893</v>
      </c>
      <c r="N86" s="7">
        <v>28683445</v>
      </c>
      <c r="O86" s="43">
        <f t="shared" si="1"/>
        <v>5.0954374552986924E-2</v>
      </c>
      <c r="P86" s="8">
        <v>2.0819814860587789</v>
      </c>
      <c r="R86" s="74">
        <f>R85*1000000</f>
        <v>120000</v>
      </c>
      <c r="S86" s="74">
        <f t="shared" ref="S86" si="2">S85*1000000</f>
        <v>90000</v>
      </c>
    </row>
    <row r="87" spans="1:19" x14ac:dyDescent="0.25">
      <c r="A87" s="40">
        <v>42782</v>
      </c>
      <c r="B87" s="41">
        <v>5.2215189873417722E-2</v>
      </c>
      <c r="C87" s="42">
        <v>2.9816513761467892E-2</v>
      </c>
      <c r="D87" s="42">
        <v>7.1428571428571425E-2</v>
      </c>
      <c r="E87" s="42">
        <v>4.8034934497816595E-2</v>
      </c>
      <c r="F87" s="42">
        <v>0.11320754716981132</v>
      </c>
      <c r="G87" s="42">
        <v>6.3197026022304828E-2</v>
      </c>
      <c r="H87" s="42">
        <v>9.4696969696969696E-2</v>
      </c>
      <c r="I87" s="42">
        <v>2.7833001988071572E-2</v>
      </c>
      <c r="J87" s="42">
        <v>3.5919540229885055E-2</v>
      </c>
      <c r="K87" s="41">
        <v>1.2939453458232727E-3</v>
      </c>
      <c r="L87" s="42">
        <v>1465286</v>
      </c>
      <c r="M87" s="42">
        <v>1896</v>
      </c>
      <c r="N87" s="7">
        <v>30302508</v>
      </c>
      <c r="O87" s="43">
        <f t="shared" si="1"/>
        <v>4.8355271451458737E-2</v>
      </c>
      <c r="P87" s="8">
        <v>2.0736194755963067</v>
      </c>
    </row>
    <row r="88" spans="1:19" x14ac:dyDescent="0.25">
      <c r="A88" s="40">
        <v>42783</v>
      </c>
      <c r="B88" s="41">
        <v>5.2736318407960198E-2</v>
      </c>
      <c r="C88" s="42">
        <v>1.1415525114155251E-2</v>
      </c>
      <c r="D88" s="42">
        <v>7.2532699167657547E-2</v>
      </c>
      <c r="E88" s="42">
        <v>5.9171597633136092E-2</v>
      </c>
      <c r="F88" s="42">
        <v>0.26785714285714285</v>
      </c>
      <c r="G88" s="42">
        <v>6.2807881773399021E-2</v>
      </c>
      <c r="H88" s="42">
        <v>0.10649819494584838</v>
      </c>
      <c r="I88" s="42">
        <v>2.0202020202020204E-2</v>
      </c>
      <c r="J88" s="42">
        <v>4.2253521126760563E-2</v>
      </c>
      <c r="K88" s="41">
        <v>1.4064461415094736E-3</v>
      </c>
      <c r="L88" s="42">
        <v>1429134</v>
      </c>
      <c r="M88" s="42">
        <v>2010</v>
      </c>
      <c r="N88" s="7">
        <v>31962606</v>
      </c>
      <c r="O88" s="43">
        <f t="shared" si="1"/>
        <v>4.4712687069383514E-2</v>
      </c>
      <c r="P88" s="8">
        <v>2.0980409881338296</v>
      </c>
    </row>
    <row r="89" spans="1:19" x14ac:dyDescent="0.25">
      <c r="A89" s="40">
        <v>42784</v>
      </c>
      <c r="B89" s="41">
        <v>5.2212829438090504E-2</v>
      </c>
      <c r="C89" s="42">
        <v>1.6563146997929608E-2</v>
      </c>
      <c r="D89" s="42">
        <v>6.8268015170670035E-2</v>
      </c>
      <c r="E89" s="42">
        <v>6.0205580029368579E-2</v>
      </c>
      <c r="F89" s="42">
        <v>0.31111111111111112</v>
      </c>
      <c r="G89" s="42">
        <v>4.5882352941176471E-2</v>
      </c>
      <c r="H89" s="42">
        <v>7.4275362318840576E-2</v>
      </c>
      <c r="I89" s="42">
        <v>4.1666666666666664E-2</v>
      </c>
      <c r="J89" s="42">
        <v>4.7254150702426563E-2</v>
      </c>
      <c r="K89" s="41">
        <v>1.3980773134668703E-3</v>
      </c>
      <c r="L89" s="42">
        <v>1438404</v>
      </c>
      <c r="M89" s="42">
        <v>2011</v>
      </c>
      <c r="N89" s="7">
        <v>34915721</v>
      </c>
      <c r="O89" s="43">
        <f t="shared" si="1"/>
        <v>4.1196457034354241E-2</v>
      </c>
      <c r="P89" s="8">
        <v>2.0821048545321341</v>
      </c>
    </row>
    <row r="90" spans="1:19" x14ac:dyDescent="0.25">
      <c r="A90" s="40">
        <v>42785</v>
      </c>
      <c r="B90" s="41">
        <v>7.3754789272030649E-2</v>
      </c>
      <c r="C90" s="42">
        <v>4.4806517311608958E-2</v>
      </c>
      <c r="D90" s="42">
        <v>0.1127129750982962</v>
      </c>
      <c r="E90" s="42">
        <v>5.7285180572851806E-2</v>
      </c>
      <c r="F90" s="42">
        <v>0.171875</v>
      </c>
      <c r="G90" s="42">
        <v>9.5032397408207347E-2</v>
      </c>
      <c r="H90" s="42">
        <v>0.13848920863309352</v>
      </c>
      <c r="I90" s="42">
        <v>3.7735849056603772E-2</v>
      </c>
      <c r="J90" s="42">
        <v>6.5274151436031339E-2</v>
      </c>
      <c r="K90" s="41">
        <v>1.4221902547273523E-3</v>
      </c>
      <c r="L90" s="42">
        <v>1468158</v>
      </c>
      <c r="M90" s="42">
        <v>2088</v>
      </c>
      <c r="N90" s="7">
        <v>36604275</v>
      </c>
      <c r="O90" s="43">
        <f t="shared" si="1"/>
        <v>4.0108921703817385E-2</v>
      </c>
      <c r="P90" s="8">
        <v>2.0335053367089033</v>
      </c>
    </row>
    <row r="91" spans="1:19" x14ac:dyDescent="0.25">
      <c r="A91" s="40">
        <v>42786</v>
      </c>
      <c r="B91" s="41">
        <v>6.3516260162601632E-2</v>
      </c>
      <c r="C91" s="42">
        <v>3.0226700251889168E-2</v>
      </c>
      <c r="D91" s="42">
        <v>7.4482758620689649E-2</v>
      </c>
      <c r="E91" s="42">
        <v>6.7073170731707321E-2</v>
      </c>
      <c r="F91" s="42">
        <v>0.12121212121212122</v>
      </c>
      <c r="G91" s="42">
        <v>6.5895953757225428E-2</v>
      </c>
      <c r="H91" s="42">
        <v>0.13680154142581888</v>
      </c>
      <c r="I91" s="42">
        <v>3.614457831325301E-2</v>
      </c>
      <c r="J91" s="42">
        <v>4.5112781954887216E-2</v>
      </c>
      <c r="K91" s="41">
        <v>1.3089536285883986E-3</v>
      </c>
      <c r="L91" s="42">
        <v>1503491</v>
      </c>
      <c r="M91" s="42">
        <v>1968</v>
      </c>
      <c r="N91" s="7">
        <v>34900518</v>
      </c>
      <c r="O91" s="43">
        <f t="shared" si="1"/>
        <v>4.3079331945732151E-2</v>
      </c>
      <c r="P91" s="8">
        <v>1.9867721423913469</v>
      </c>
    </row>
    <row r="92" spans="1:19" x14ac:dyDescent="0.25">
      <c r="A92" s="40">
        <v>42787</v>
      </c>
      <c r="B92" s="41">
        <v>7.9420289855072462E-2</v>
      </c>
      <c r="C92" s="42">
        <v>2.4498886414253896E-2</v>
      </c>
      <c r="D92" s="42">
        <v>0.12231759656652361</v>
      </c>
      <c r="E92" s="42">
        <v>8.6340206185567009E-2</v>
      </c>
      <c r="F92" s="42">
        <v>0.13793103448275862</v>
      </c>
      <c r="G92" s="42">
        <v>7.0374574347332575E-2</v>
      </c>
      <c r="H92" s="42">
        <v>0.16167664670658682</v>
      </c>
      <c r="I92" s="42">
        <v>4.9429657794676805E-2</v>
      </c>
      <c r="J92" s="42">
        <v>4.7892720306513412E-2</v>
      </c>
      <c r="K92" s="41">
        <v>1.147232111326074E-3</v>
      </c>
      <c r="L92" s="42">
        <v>1503619</v>
      </c>
      <c r="M92" s="42">
        <v>1725</v>
      </c>
      <c r="N92" s="7">
        <v>32239727</v>
      </c>
      <c r="O92" s="43">
        <f t="shared" si="1"/>
        <v>4.6638701376100364E-2</v>
      </c>
      <c r="P92" s="8">
        <v>2.0004274593621734</v>
      </c>
    </row>
    <row r="93" spans="1:19" x14ac:dyDescent="0.25">
      <c r="A93" s="40">
        <v>42788</v>
      </c>
      <c r="B93" s="41">
        <v>5.0809352517985615E-2</v>
      </c>
      <c r="C93" s="42">
        <v>1.7077798861480076E-2</v>
      </c>
      <c r="D93" s="42">
        <v>3.5639412997903561E-2</v>
      </c>
      <c r="E93" s="42">
        <v>9.7872340425531917E-2</v>
      </c>
      <c r="F93" s="42">
        <v>1.5625E-2</v>
      </c>
      <c r="G93" s="42">
        <v>6.8050749711649372E-2</v>
      </c>
      <c r="H93" s="42">
        <v>6.9767441860465115E-2</v>
      </c>
      <c r="I93" s="42">
        <v>6.6666666666666666E-2</v>
      </c>
      <c r="J93" s="42">
        <v>3.2222222222222222E-2</v>
      </c>
      <c r="K93" s="41">
        <v>1.4008698746838751E-3</v>
      </c>
      <c r="L93" s="42">
        <v>1587585</v>
      </c>
      <c r="M93" s="42">
        <v>2224</v>
      </c>
      <c r="N93" s="7">
        <v>31326397</v>
      </c>
      <c r="O93" s="43">
        <f t="shared" si="1"/>
        <v>5.0678825273139452E-2</v>
      </c>
      <c r="P93" s="8">
        <v>2.0404895986247062</v>
      </c>
    </row>
    <row r="94" spans="1:19" x14ac:dyDescent="0.25">
      <c r="A94" s="40">
        <v>42789</v>
      </c>
      <c r="B94" s="41">
        <v>4.4320137693631668E-2</v>
      </c>
      <c r="C94" s="42">
        <v>1.8181818181818181E-2</v>
      </c>
      <c r="D94" s="42">
        <v>4.8643592142188961E-2</v>
      </c>
      <c r="E94" s="42">
        <v>5.647382920110193E-2</v>
      </c>
      <c r="F94" s="42">
        <v>0.13114754098360656</v>
      </c>
      <c r="G94" s="42">
        <v>5.9233449477351915E-2</v>
      </c>
      <c r="H94" s="42">
        <v>6.5128900949796467E-2</v>
      </c>
      <c r="I94" s="42">
        <v>3.8934426229508198E-2</v>
      </c>
      <c r="J94" s="42">
        <v>3.0939226519337018E-2</v>
      </c>
      <c r="K94" s="41">
        <v>1.4978231937019242E-3</v>
      </c>
      <c r="L94" s="42">
        <v>1551585</v>
      </c>
      <c r="M94" s="42">
        <v>2324</v>
      </c>
      <c r="N94" s="7">
        <v>29662555</v>
      </c>
      <c r="O94" s="43">
        <f t="shared" si="1"/>
        <v>5.2307867612887693E-2</v>
      </c>
      <c r="P94" s="8">
        <v>2.1112546309622275</v>
      </c>
    </row>
    <row r="95" spans="1:19" x14ac:dyDescent="0.25">
      <c r="A95" s="40">
        <v>42790</v>
      </c>
      <c r="B95" s="41">
        <v>6.0726729716276753E-2</v>
      </c>
      <c r="C95" s="42">
        <v>1.2589928057553957E-2</v>
      </c>
      <c r="D95" s="42">
        <v>0.10833333333333334</v>
      </c>
      <c r="E95" s="42">
        <v>5.4331864904552128E-2</v>
      </c>
      <c r="F95" s="42">
        <v>0.34146341463414637</v>
      </c>
      <c r="G95" s="42">
        <v>4.7461368653421633E-2</v>
      </c>
      <c r="H95" s="42">
        <v>0.12062937062937062</v>
      </c>
      <c r="I95" s="42">
        <v>3.7815126050420166E-2</v>
      </c>
      <c r="J95" s="42">
        <v>4.2857142857142858E-2</v>
      </c>
      <c r="K95" s="41">
        <v>1.2834780786543988E-3</v>
      </c>
      <c r="L95" s="42">
        <v>1565278</v>
      </c>
      <c r="M95" s="42">
        <v>2009</v>
      </c>
      <c r="N95" s="7">
        <v>32142741</v>
      </c>
      <c r="O95" s="43">
        <f t="shared" si="1"/>
        <v>4.8697713738850089E-2</v>
      </c>
      <c r="P95" s="8">
        <v>2.0747491394903643</v>
      </c>
    </row>
    <row r="96" spans="1:19" x14ac:dyDescent="0.25">
      <c r="A96" s="40">
        <v>42791</v>
      </c>
      <c r="B96" s="41">
        <v>5.9580552907530983E-2</v>
      </c>
      <c r="C96" s="42">
        <v>2.3529411764705882E-2</v>
      </c>
      <c r="D96" s="42">
        <v>0.10714285714285714</v>
      </c>
      <c r="E96" s="42">
        <v>5.1058530510585308E-2</v>
      </c>
      <c r="F96" s="42">
        <v>0.18478260869565216</v>
      </c>
      <c r="G96" s="42">
        <v>5.2029136316337148E-2</v>
      </c>
      <c r="H96" s="42">
        <v>9.2187500000000006E-2</v>
      </c>
      <c r="I96" s="42">
        <v>3.4416826003824091E-2</v>
      </c>
      <c r="J96" s="42">
        <v>6.2068965517241378E-2</v>
      </c>
      <c r="K96" s="41">
        <v>1.2856510799346512E-3</v>
      </c>
      <c r="L96" s="42">
        <v>1631858</v>
      </c>
      <c r="M96" s="42">
        <v>2098</v>
      </c>
      <c r="N96" s="7">
        <v>38811818</v>
      </c>
      <c r="O96" s="43">
        <f t="shared" si="1"/>
        <v>4.2045389370835448E-2</v>
      </c>
      <c r="P96" s="8">
        <v>2.0152385279043985</v>
      </c>
    </row>
    <row r="97" spans="1:16" x14ac:dyDescent="0.25">
      <c r="A97" s="40">
        <v>42792</v>
      </c>
      <c r="B97" s="41">
        <v>5.1609606540623403E-2</v>
      </c>
      <c r="C97" s="42">
        <v>1.9762845849802372E-2</v>
      </c>
      <c r="D97" s="42">
        <v>8.2901554404145081E-2</v>
      </c>
      <c r="E97" s="42">
        <v>5.2565707133917394E-2</v>
      </c>
      <c r="F97" s="42">
        <v>0.21794871794871795</v>
      </c>
      <c r="G97" s="42">
        <v>4.2391304347826085E-2</v>
      </c>
      <c r="H97" s="42">
        <v>5.3540587219343697E-2</v>
      </c>
      <c r="I97" s="42">
        <v>4.6594982078853049E-2</v>
      </c>
      <c r="J97" s="42">
        <v>5.6514913657770803E-2</v>
      </c>
      <c r="K97" s="41">
        <v>1.2337716784779657E-3</v>
      </c>
      <c r="L97" s="42">
        <v>1586193</v>
      </c>
      <c r="M97" s="42">
        <v>1957</v>
      </c>
      <c r="N97" s="7">
        <v>39328542</v>
      </c>
      <c r="O97" s="43">
        <f t="shared" si="1"/>
        <v>4.0331853644612607E-2</v>
      </c>
      <c r="P97" s="8">
        <v>1.9621653249242652</v>
      </c>
    </row>
    <row r="98" spans="1:16" x14ac:dyDescent="0.25">
      <c r="A98" s="48"/>
      <c r="B98" s="48"/>
      <c r="C98" s="48"/>
      <c r="I98" s="48"/>
      <c r="J98" s="48"/>
    </row>
    <row r="99" spans="1:16" x14ac:dyDescent="0.25">
      <c r="A99" s="48"/>
      <c r="B99" s="48"/>
      <c r="C99" s="48"/>
      <c r="I99" s="48"/>
      <c r="J99" s="48"/>
    </row>
    <row r="100" spans="1:16" ht="15.75" thickBot="1" x14ac:dyDescent="0.3">
      <c r="A100" s="48"/>
      <c r="B100" s="48"/>
      <c r="C100" s="48"/>
      <c r="I100" s="49"/>
      <c r="J100" s="49"/>
    </row>
    <row r="101" spans="1:16" x14ac:dyDescent="0.25">
      <c r="A101" s="50"/>
      <c r="B101" s="50" t="s">
        <v>0</v>
      </c>
      <c r="C101" s="50" t="s">
        <v>92</v>
      </c>
      <c r="D101" s="50" t="s">
        <v>93</v>
      </c>
      <c r="E101" s="50" t="s">
        <v>94</v>
      </c>
      <c r="F101" s="50" t="s">
        <v>95</v>
      </c>
      <c r="G101" s="50" t="s">
        <v>96</v>
      </c>
      <c r="H101" s="50" t="s">
        <v>97</v>
      </c>
      <c r="I101" s="50" t="s">
        <v>98</v>
      </c>
      <c r="J101" s="50" t="s">
        <v>99</v>
      </c>
      <c r="K101" s="50" t="s">
        <v>10</v>
      </c>
      <c r="L101" s="50" t="s">
        <v>90</v>
      </c>
      <c r="M101" s="50" t="s">
        <v>11</v>
      </c>
      <c r="N101" s="50" t="s">
        <v>91</v>
      </c>
      <c r="O101" s="50" t="s">
        <v>12</v>
      </c>
      <c r="P101" s="50" t="s">
        <v>15</v>
      </c>
    </row>
    <row r="102" spans="1:16" x14ac:dyDescent="0.25">
      <c r="A102" s="48" t="s">
        <v>0</v>
      </c>
      <c r="B102" s="48">
        <v>1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1:16" x14ac:dyDescent="0.25">
      <c r="A103" s="48" t="s">
        <v>92</v>
      </c>
      <c r="B103" s="48">
        <v>0.34507247876624325</v>
      </c>
      <c r="C103" s="48">
        <v>1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1:16" x14ac:dyDescent="0.25">
      <c r="A104" s="48" t="s">
        <v>93</v>
      </c>
      <c r="B104" s="48">
        <v>0.73166503253592607</v>
      </c>
      <c r="C104" s="48">
        <v>-0.24952663576187994</v>
      </c>
      <c r="D104" s="48">
        <v>1</v>
      </c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1:16" x14ac:dyDescent="0.25">
      <c r="A105" s="48" t="s">
        <v>94</v>
      </c>
      <c r="B105" s="48">
        <v>0.82361569042806715</v>
      </c>
      <c r="C105" s="48">
        <v>0.49162278737852444</v>
      </c>
      <c r="D105" s="48">
        <v>0.38777252031921672</v>
      </c>
      <c r="E105" s="48">
        <v>1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1:16" x14ac:dyDescent="0.25">
      <c r="A106" s="48" t="s">
        <v>95</v>
      </c>
      <c r="B106" s="48">
        <v>-0.46968779722624227</v>
      </c>
      <c r="C106" s="48">
        <v>-0.54738599028389678</v>
      </c>
      <c r="D106" s="48">
        <v>-1.9314888298899009E-2</v>
      </c>
      <c r="E106" s="48">
        <v>-0.36228728483431316</v>
      </c>
      <c r="F106" s="48">
        <v>1</v>
      </c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1:16" x14ac:dyDescent="0.25">
      <c r="A107" s="48" t="s">
        <v>96</v>
      </c>
      <c r="B107" s="48">
        <v>0.76174628718447279</v>
      </c>
      <c r="C107" s="48">
        <v>0.11422514829021517</v>
      </c>
      <c r="D107" s="48">
        <v>0.60587118323958855</v>
      </c>
      <c r="E107" s="48">
        <v>0.63850588989057644</v>
      </c>
      <c r="F107" s="48">
        <v>-0.3205751771998393</v>
      </c>
      <c r="G107" s="48">
        <v>1</v>
      </c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1:16" x14ac:dyDescent="0.25">
      <c r="A108" s="48" t="s">
        <v>97</v>
      </c>
      <c r="B108" s="48">
        <v>0.50323819539240355</v>
      </c>
      <c r="C108" s="48">
        <v>0.46389910279768592</v>
      </c>
      <c r="D108" s="48">
        <v>0.10167492878440267</v>
      </c>
      <c r="E108" s="48">
        <v>0.71070466780758412</v>
      </c>
      <c r="F108" s="48">
        <v>-0.16092586815871929</v>
      </c>
      <c r="G108" s="48">
        <v>0.19533283791578421</v>
      </c>
      <c r="H108" s="48">
        <v>1</v>
      </c>
      <c r="I108" s="48"/>
      <c r="J108" s="48"/>
      <c r="K108" s="48"/>
      <c r="L108" s="48"/>
      <c r="M108" s="48"/>
      <c r="N108" s="48"/>
      <c r="O108" s="48"/>
      <c r="P108" s="48"/>
    </row>
    <row r="109" spans="1:16" x14ac:dyDescent="0.25">
      <c r="A109" s="48" t="s">
        <v>98</v>
      </c>
      <c r="B109" s="48">
        <v>0.7358430881700192</v>
      </c>
      <c r="C109" s="48">
        <v>0.59702229463219425</v>
      </c>
      <c r="D109" s="48">
        <v>0.31522129192347953</v>
      </c>
      <c r="E109" s="48">
        <v>0.83016824068178197</v>
      </c>
      <c r="F109" s="48">
        <v>-0.44340478468452399</v>
      </c>
      <c r="G109" s="48">
        <v>0.52925716254285549</v>
      </c>
      <c r="H109" s="48">
        <v>0.55627021279480893</v>
      </c>
      <c r="I109" s="48">
        <v>1</v>
      </c>
      <c r="J109" s="48"/>
      <c r="K109" s="48"/>
      <c r="L109" s="48"/>
      <c r="M109" s="48"/>
      <c r="N109" s="48"/>
      <c r="O109" s="48"/>
      <c r="P109" s="48"/>
    </row>
    <row r="110" spans="1:16" x14ac:dyDescent="0.25">
      <c r="A110" s="48" t="s">
        <v>99</v>
      </c>
      <c r="B110" s="48">
        <v>0.74164967301874163</v>
      </c>
      <c r="C110" s="48">
        <v>0.72835705565721343</v>
      </c>
      <c r="D110" s="48">
        <v>0.24941123203452295</v>
      </c>
      <c r="E110" s="48">
        <v>0.77667924523494392</v>
      </c>
      <c r="F110" s="48">
        <v>-0.52587353866882647</v>
      </c>
      <c r="G110" s="48">
        <v>0.53574520747147913</v>
      </c>
      <c r="H110" s="48">
        <v>0.5827657421793071</v>
      </c>
      <c r="I110" s="48">
        <v>0.70439066868880118</v>
      </c>
      <c r="J110" s="48">
        <v>1</v>
      </c>
      <c r="K110" s="48"/>
      <c r="L110" s="48"/>
      <c r="M110" s="48"/>
      <c r="N110" s="48"/>
      <c r="O110" s="48"/>
      <c r="P110" s="48"/>
    </row>
    <row r="111" spans="1:16" x14ac:dyDescent="0.25">
      <c r="A111" s="48" t="s">
        <v>10</v>
      </c>
      <c r="B111" s="48">
        <v>5.6866940092242156E-2</v>
      </c>
      <c r="C111" s="48">
        <v>0.34584268175119859</v>
      </c>
      <c r="D111" s="48">
        <v>-0.26893858889535716</v>
      </c>
      <c r="E111" s="48">
        <v>8.0684815981986152E-2</v>
      </c>
      <c r="F111" s="48">
        <v>-0.28310504865570052</v>
      </c>
      <c r="G111" s="48">
        <v>-0.35666280169490316</v>
      </c>
      <c r="H111" s="48">
        <v>0.34924760731235482</v>
      </c>
      <c r="I111" s="48">
        <v>0.16666553247059554</v>
      </c>
      <c r="J111" s="48">
        <v>0.18359730203107413</v>
      </c>
      <c r="K111" s="48">
        <v>1</v>
      </c>
      <c r="L111" s="48"/>
      <c r="M111" s="48"/>
      <c r="N111" s="48"/>
      <c r="O111" s="48"/>
      <c r="P111" s="48"/>
    </row>
    <row r="112" spans="1:16" x14ac:dyDescent="0.25">
      <c r="A112" s="48" t="s">
        <v>90</v>
      </c>
      <c r="B112" s="48">
        <v>-0.76140956320489095</v>
      </c>
      <c r="C112" s="48">
        <v>-0.55684003594416309</v>
      </c>
      <c r="D112" s="48">
        <v>-0.32636289634495724</v>
      </c>
      <c r="E112" s="48">
        <v>-0.6840308339818213</v>
      </c>
      <c r="F112" s="48">
        <v>0.60860397807635291</v>
      </c>
      <c r="G112" s="48">
        <v>-0.41639801285208677</v>
      </c>
      <c r="H112" s="48">
        <v>-0.61873406198173153</v>
      </c>
      <c r="I112" s="48">
        <v>-0.66100629798335042</v>
      </c>
      <c r="J112" s="48">
        <v>-0.66801355538944185</v>
      </c>
      <c r="K112" s="48">
        <v>-0.50705990069000706</v>
      </c>
      <c r="L112" s="48">
        <v>1</v>
      </c>
      <c r="M112" s="48"/>
      <c r="N112" s="48"/>
      <c r="O112" s="48"/>
      <c r="P112" s="48"/>
    </row>
    <row r="113" spans="1:16" x14ac:dyDescent="0.25">
      <c r="A113" s="48" t="s">
        <v>11</v>
      </c>
      <c r="B113" s="48">
        <v>-0.83287517584923421</v>
      </c>
      <c r="C113" s="48">
        <v>-0.51240036506516107</v>
      </c>
      <c r="D113" s="48">
        <v>-0.45677031435864612</v>
      </c>
      <c r="E113" s="48">
        <v>-0.72288702227140544</v>
      </c>
      <c r="F113" s="48">
        <v>0.59828488653942413</v>
      </c>
      <c r="G113" s="48">
        <v>-0.62332969372868918</v>
      </c>
      <c r="H113" s="48">
        <v>-0.54171120006988727</v>
      </c>
      <c r="I113" s="48">
        <v>-0.67464784960910151</v>
      </c>
      <c r="J113" s="48">
        <v>-0.69619051656097231</v>
      </c>
      <c r="K113" s="48">
        <v>-0.17142498413888679</v>
      </c>
      <c r="L113" s="48">
        <v>0.92844917463434251</v>
      </c>
      <c r="M113" s="48">
        <v>1</v>
      </c>
      <c r="N113" s="48"/>
      <c r="O113" s="48"/>
      <c r="P113" s="48"/>
    </row>
    <row r="114" spans="1:16" x14ac:dyDescent="0.25">
      <c r="A114" s="48" t="s">
        <v>91</v>
      </c>
      <c r="B114" s="48">
        <v>-0.7962521180722465</v>
      </c>
      <c r="C114" s="48">
        <v>-0.21265097539171304</v>
      </c>
      <c r="D114" s="48">
        <v>-0.62506656145237094</v>
      </c>
      <c r="E114" s="48">
        <v>-0.58207458673123447</v>
      </c>
      <c r="F114" s="48">
        <v>0.54729975977503775</v>
      </c>
      <c r="G114" s="48">
        <v>-0.5921498026353279</v>
      </c>
      <c r="H114" s="48">
        <v>-0.30803864461626346</v>
      </c>
      <c r="I114" s="48">
        <v>-0.54714003854072879</v>
      </c>
      <c r="J114" s="48">
        <v>-0.42071060236643665</v>
      </c>
      <c r="K114" s="48">
        <v>-0.10817046191994428</v>
      </c>
      <c r="L114" s="48">
        <v>0.8279457146491066</v>
      </c>
      <c r="M114" s="48">
        <v>0.88210060008012026</v>
      </c>
      <c r="N114" s="48">
        <v>1</v>
      </c>
      <c r="O114" s="48"/>
      <c r="P114" s="48"/>
    </row>
    <row r="115" spans="1:16" x14ac:dyDescent="0.25">
      <c r="A115" s="48" t="s">
        <v>12</v>
      </c>
      <c r="B115" s="48">
        <v>0.69713360350620535</v>
      </c>
      <c r="C115" s="48">
        <v>2.0313422852202934E-2</v>
      </c>
      <c r="D115" s="48">
        <v>0.71746909088319222</v>
      </c>
      <c r="E115" s="48">
        <v>0.38112302094420969</v>
      </c>
      <c r="F115" s="48">
        <v>-0.4353841506604586</v>
      </c>
      <c r="G115" s="48">
        <v>0.51393361796027248</v>
      </c>
      <c r="H115" s="48">
        <v>5.3916949403240415E-3</v>
      </c>
      <c r="I115" s="48">
        <v>0.37931691327631895</v>
      </c>
      <c r="J115" s="48">
        <v>0.18903285653010715</v>
      </c>
      <c r="K115" s="48">
        <v>-8.6374526377459265E-2</v>
      </c>
      <c r="L115" s="48">
        <v>-0.54644014565650922</v>
      </c>
      <c r="M115" s="48">
        <v>-0.63793574397763519</v>
      </c>
      <c r="N115" s="48">
        <v>-0.88491866889996451</v>
      </c>
      <c r="O115" s="48">
        <v>1</v>
      </c>
      <c r="P115" s="48"/>
    </row>
    <row r="116" spans="1:16" ht="15.75" thickBot="1" x14ac:dyDescent="0.3">
      <c r="A116" s="49" t="s">
        <v>15</v>
      </c>
      <c r="B116" s="49">
        <v>0.79698276523747968</v>
      </c>
      <c r="C116" s="49">
        <v>0.55054217036577258</v>
      </c>
      <c r="D116" s="49">
        <v>0.40538577570785939</v>
      </c>
      <c r="E116" s="49">
        <v>0.60399749714374296</v>
      </c>
      <c r="F116" s="49">
        <v>-0.74914511101423797</v>
      </c>
      <c r="G116" s="49">
        <v>0.47276317533389434</v>
      </c>
      <c r="H116" s="49">
        <v>0.46489363667761496</v>
      </c>
      <c r="I116" s="49">
        <v>0.60165692584686836</v>
      </c>
      <c r="J116" s="49">
        <v>0.68550199683154722</v>
      </c>
      <c r="K116" s="49">
        <v>0.4138101268304793</v>
      </c>
      <c r="L116" s="49">
        <v>-0.92379196721936452</v>
      </c>
      <c r="M116" s="49">
        <v>-0.89379268240165</v>
      </c>
      <c r="N116" s="49">
        <v>-0.83611015304558556</v>
      </c>
      <c r="O116" s="49">
        <v>0.6525918672420461</v>
      </c>
      <c r="P116" s="49">
        <v>1</v>
      </c>
    </row>
    <row r="119" spans="1:16" x14ac:dyDescent="0.25">
      <c r="A119" t="s">
        <v>100</v>
      </c>
    </row>
    <row r="120" spans="1:16" ht="15.75" thickBot="1" x14ac:dyDescent="0.3"/>
    <row r="121" spans="1:16" x14ac:dyDescent="0.25">
      <c r="A121" s="52" t="s">
        <v>101</v>
      </c>
      <c r="B121" s="52"/>
    </row>
    <row r="122" spans="1:16" x14ac:dyDescent="0.25">
      <c r="A122" s="48" t="s">
        <v>102</v>
      </c>
      <c r="B122" s="48">
        <v>0.99158299725354715</v>
      </c>
    </row>
    <row r="123" spans="1:16" x14ac:dyDescent="0.25">
      <c r="A123" s="48" t="s">
        <v>103</v>
      </c>
      <c r="B123" s="48">
        <v>0.98323684044232806</v>
      </c>
    </row>
    <row r="124" spans="1:16" x14ac:dyDescent="0.25">
      <c r="A124" s="48" t="s">
        <v>104</v>
      </c>
      <c r="B124" s="48">
        <v>0.95976841706158744</v>
      </c>
    </row>
    <row r="125" spans="1:16" x14ac:dyDescent="0.25">
      <c r="A125" s="48" t="s">
        <v>105</v>
      </c>
      <c r="B125" s="48">
        <v>4.0252974873327876E-3</v>
      </c>
    </row>
    <row r="126" spans="1:16" ht="15.75" thickBot="1" x14ac:dyDescent="0.3">
      <c r="A126" s="49" t="s">
        <v>106</v>
      </c>
      <c r="B126" s="49">
        <v>25</v>
      </c>
    </row>
    <row r="128" spans="1:16" ht="15.75" thickBot="1" x14ac:dyDescent="0.3">
      <c r="A128" t="s">
        <v>107</v>
      </c>
    </row>
    <row r="129" spans="1:9" x14ac:dyDescent="0.25">
      <c r="A129" s="50"/>
      <c r="B129" s="50" t="s">
        <v>112</v>
      </c>
      <c r="C129" s="50" t="s">
        <v>113</v>
      </c>
      <c r="D129" s="50" t="s">
        <v>114</v>
      </c>
      <c r="E129" s="50" t="s">
        <v>115</v>
      </c>
      <c r="F129" s="50" t="s">
        <v>116</v>
      </c>
    </row>
    <row r="130" spans="1:9" x14ac:dyDescent="0.25">
      <c r="A130" s="48" t="s">
        <v>108</v>
      </c>
      <c r="B130" s="48">
        <v>14</v>
      </c>
      <c r="C130" s="48">
        <v>9.5038205652474093E-3</v>
      </c>
      <c r="D130" s="48">
        <v>6.7884432608910066E-4</v>
      </c>
      <c r="E130" s="48">
        <v>41.896160832397925</v>
      </c>
      <c r="F130" s="48">
        <v>5.6208434494042452E-7</v>
      </c>
    </row>
    <row r="131" spans="1:9" x14ac:dyDescent="0.25">
      <c r="A131" s="48" t="s">
        <v>109</v>
      </c>
      <c r="B131" s="48">
        <v>10</v>
      </c>
      <c r="C131" s="48">
        <v>1.6203019861527656E-4</v>
      </c>
      <c r="D131" s="48">
        <v>1.6203019861527655E-5</v>
      </c>
      <c r="E131" s="48"/>
      <c r="F131" s="48"/>
    </row>
    <row r="132" spans="1:9" ht="15.75" thickBot="1" x14ac:dyDescent="0.3">
      <c r="A132" s="49" t="s">
        <v>110</v>
      </c>
      <c r="B132" s="49">
        <v>24</v>
      </c>
      <c r="C132" s="49">
        <v>9.665850763862685E-3</v>
      </c>
      <c r="D132" s="49"/>
      <c r="E132" s="49"/>
      <c r="F132" s="49"/>
    </row>
    <row r="133" spans="1:9" ht="15.75" thickBot="1" x14ac:dyDescent="0.3"/>
    <row r="134" spans="1:9" x14ac:dyDescent="0.25">
      <c r="A134" s="50"/>
      <c r="B134" s="50" t="s">
        <v>117</v>
      </c>
      <c r="C134" s="50" t="s">
        <v>105</v>
      </c>
      <c r="D134" s="50" t="s">
        <v>118</v>
      </c>
      <c r="E134" s="50" t="s">
        <v>119</v>
      </c>
      <c r="F134" s="50" t="s">
        <v>120</v>
      </c>
      <c r="G134" s="50" t="s">
        <v>121</v>
      </c>
      <c r="H134" s="50" t="s">
        <v>122</v>
      </c>
      <c r="I134" s="50" t="s">
        <v>123</v>
      </c>
    </row>
    <row r="135" spans="1:9" x14ac:dyDescent="0.25">
      <c r="A135" s="48" t="s">
        <v>111</v>
      </c>
      <c r="B135" s="48">
        <v>-1.5559457176895441E-2</v>
      </c>
      <c r="C135" s="48">
        <v>3.8102920837352276E-2</v>
      </c>
      <c r="D135" s="48">
        <v>-0.4083533974550978</v>
      </c>
      <c r="E135" s="48">
        <v>0.69162096023419628</v>
      </c>
      <c r="F135" s="48">
        <v>-0.10045805546875744</v>
      </c>
      <c r="G135" s="48">
        <v>6.9339141114966557E-2</v>
      </c>
      <c r="H135" s="48">
        <v>-0.10045805546875744</v>
      </c>
      <c r="I135" s="48">
        <v>6.9339141114966557E-2</v>
      </c>
    </row>
    <row r="136" spans="1:9" x14ac:dyDescent="0.25">
      <c r="A136" s="48" t="s">
        <v>92</v>
      </c>
      <c r="B136" s="48">
        <v>-4.5917569305125881E-2</v>
      </c>
      <c r="C136" s="48">
        <v>6.3142756633773112E-2</v>
      </c>
      <c r="D136" s="48">
        <v>-0.7272024813779826</v>
      </c>
      <c r="E136" s="48">
        <v>0.48377871307749454</v>
      </c>
      <c r="F136" s="48">
        <v>-0.18660839858234982</v>
      </c>
      <c r="G136" s="48">
        <v>9.477325997209804E-2</v>
      </c>
      <c r="H136" s="48">
        <v>-0.18660839858234982</v>
      </c>
      <c r="I136" s="48">
        <v>9.477325997209804E-2</v>
      </c>
    </row>
    <row r="137" spans="1:9" x14ac:dyDescent="0.25">
      <c r="A137" s="48" t="s">
        <v>93</v>
      </c>
      <c r="B137" s="48">
        <v>8.3416761398277972E-2</v>
      </c>
      <c r="C137" s="48">
        <v>4.2819711983820105E-2</v>
      </c>
      <c r="D137" s="48">
        <v>1.9480925380768068</v>
      </c>
      <c r="E137" s="48">
        <v>8.0000919180345242E-2</v>
      </c>
      <c r="F137" s="48">
        <v>-1.1991502503733875E-2</v>
      </c>
      <c r="G137" s="48">
        <v>0.17882502530028982</v>
      </c>
      <c r="H137" s="48">
        <v>-1.1991502503733875E-2</v>
      </c>
      <c r="I137" s="48">
        <v>0.17882502530028982</v>
      </c>
    </row>
    <row r="138" spans="1:9" x14ac:dyDescent="0.25">
      <c r="A138" s="48" t="s">
        <v>94</v>
      </c>
      <c r="B138" s="48">
        <v>0.26094126091956604</v>
      </c>
      <c r="C138" s="48">
        <v>0.24140434152633589</v>
      </c>
      <c r="D138" s="48">
        <v>1.0809302735390067</v>
      </c>
      <c r="E138" s="48">
        <v>0.30510647467111829</v>
      </c>
      <c r="F138" s="48">
        <v>-0.27694113147342647</v>
      </c>
      <c r="G138" s="48">
        <v>0.79882365331255856</v>
      </c>
      <c r="H138" s="48">
        <v>-0.27694113147342647</v>
      </c>
      <c r="I138" s="48">
        <v>0.79882365331255856</v>
      </c>
    </row>
    <row r="139" spans="1:9" x14ac:dyDescent="0.25">
      <c r="A139" s="48" t="s">
        <v>95</v>
      </c>
      <c r="B139" s="48">
        <v>-1.3669496620296635E-2</v>
      </c>
      <c r="C139" s="48">
        <v>3.1531512216763667E-2</v>
      </c>
      <c r="D139" s="48">
        <v>-0.4335185869401238</v>
      </c>
      <c r="E139" s="48">
        <v>0.67384068289893817</v>
      </c>
      <c r="F139" s="48">
        <v>-8.3926084052347624E-2</v>
      </c>
      <c r="G139" s="48">
        <v>5.6587090811754351E-2</v>
      </c>
      <c r="H139" s="48">
        <v>-8.3926084052347624E-2</v>
      </c>
      <c r="I139" s="48">
        <v>5.6587090811754351E-2</v>
      </c>
    </row>
    <row r="140" spans="1:9" x14ac:dyDescent="0.25">
      <c r="A140" s="48" t="s">
        <v>96</v>
      </c>
      <c r="B140" s="48">
        <v>0.18370977582348696</v>
      </c>
      <c r="C140" s="48">
        <v>7.8303823504156239E-2</v>
      </c>
      <c r="D140" s="48">
        <v>2.3461150120432617</v>
      </c>
      <c r="E140" s="48">
        <v>4.0910787109765846E-2</v>
      </c>
      <c r="F140" s="48">
        <v>9.2379844148004209E-3</v>
      </c>
      <c r="G140" s="48">
        <v>0.35818156723217354</v>
      </c>
      <c r="H140" s="48">
        <v>9.2379844148004209E-3</v>
      </c>
      <c r="I140" s="48">
        <v>0.35818156723217354</v>
      </c>
    </row>
    <row r="141" spans="1:9" x14ac:dyDescent="0.25">
      <c r="A141" s="48" t="s">
        <v>97</v>
      </c>
      <c r="B141" s="48">
        <v>4.2435785893945123E-2</v>
      </c>
      <c r="C141" s="48">
        <v>4.531809309962994E-2</v>
      </c>
      <c r="D141" s="48">
        <v>0.93639831227346249</v>
      </c>
      <c r="E141" s="48">
        <v>0.37113077952694529</v>
      </c>
      <c r="F141" s="48">
        <v>-5.853921803927143E-2</v>
      </c>
      <c r="G141" s="48">
        <v>0.14341078982716168</v>
      </c>
      <c r="H141" s="48">
        <v>-5.853921803927143E-2</v>
      </c>
      <c r="I141" s="48">
        <v>0.14341078982716168</v>
      </c>
    </row>
    <row r="142" spans="1:9" x14ac:dyDescent="0.25">
      <c r="A142" s="48" t="s">
        <v>98</v>
      </c>
      <c r="B142" s="48">
        <v>0.1362540755204758</v>
      </c>
      <c r="C142" s="48">
        <v>0.242753871591769</v>
      </c>
      <c r="D142" s="48">
        <v>0.56128487107966574</v>
      </c>
      <c r="E142" s="48">
        <v>0.58696023699954369</v>
      </c>
      <c r="F142" s="48">
        <v>-0.40463525724323185</v>
      </c>
      <c r="G142" s="48">
        <v>0.6771434082841834</v>
      </c>
      <c r="H142" s="48">
        <v>-0.40463525724323185</v>
      </c>
      <c r="I142" s="48">
        <v>0.6771434082841834</v>
      </c>
    </row>
    <row r="143" spans="1:9" x14ac:dyDescent="0.25">
      <c r="A143" s="48" t="s">
        <v>99</v>
      </c>
      <c r="B143" s="48">
        <v>6.390647096879909E-2</v>
      </c>
      <c r="C143" s="48">
        <v>4.1761442855500298E-2</v>
      </c>
      <c r="D143" s="48">
        <v>1.5302744972180031</v>
      </c>
      <c r="E143" s="48">
        <v>0.1569465349563888</v>
      </c>
      <c r="F143" s="48">
        <v>-2.9143822372545744E-2</v>
      </c>
      <c r="G143" s="48">
        <v>0.15695676431014394</v>
      </c>
      <c r="H143" s="48">
        <v>-2.9143822372545744E-2</v>
      </c>
      <c r="I143" s="48">
        <v>0.15695676431014394</v>
      </c>
    </row>
    <row r="144" spans="1:9" x14ac:dyDescent="0.25">
      <c r="A144" s="48" t="s">
        <v>10</v>
      </c>
      <c r="B144" s="48">
        <v>2.7989986343889983</v>
      </c>
      <c r="C144" s="48">
        <v>19.664220046584479</v>
      </c>
      <c r="D144" s="48">
        <v>0.14233967214352661</v>
      </c>
      <c r="E144" s="48">
        <v>0.88963871337133127</v>
      </c>
      <c r="F144" s="48">
        <v>-41.015614045413223</v>
      </c>
      <c r="G144" s="48">
        <v>46.613611314191225</v>
      </c>
      <c r="H144" s="48">
        <v>-41.015614045413223</v>
      </c>
      <c r="I144" s="48">
        <v>46.613611314191225</v>
      </c>
    </row>
    <row r="145" spans="1:9" x14ac:dyDescent="0.25">
      <c r="A145" s="48" t="s">
        <v>90</v>
      </c>
      <c r="B145" s="48">
        <v>-2.18489517654136E-8</v>
      </c>
      <c r="C145" s="48">
        <v>3.5312785258968625E-8</v>
      </c>
      <c r="D145" s="48">
        <v>-0.61872637927546303</v>
      </c>
      <c r="E145" s="48">
        <v>0.5499300606743045</v>
      </c>
      <c r="F145" s="48">
        <v>-1.0053074057276978E-7</v>
      </c>
      <c r="G145" s="48">
        <v>5.6832837041942578E-8</v>
      </c>
      <c r="H145" s="48">
        <v>-1.0053074057276978E-7</v>
      </c>
      <c r="I145" s="48">
        <v>5.6832837041942578E-8</v>
      </c>
    </row>
    <row r="146" spans="1:9" x14ac:dyDescent="0.25">
      <c r="A146" s="48" t="s">
        <v>11</v>
      </c>
      <c r="B146" s="48">
        <v>-2.3954778412072717E-6</v>
      </c>
      <c r="C146" s="48">
        <v>1.5662725489779505E-5</v>
      </c>
      <c r="D146" s="48">
        <v>-0.15294131553096602</v>
      </c>
      <c r="E146" s="48">
        <v>0.8814865921730699</v>
      </c>
      <c r="F146" s="48">
        <v>-3.7294205032980732E-5</v>
      </c>
      <c r="G146" s="48">
        <v>3.2503249350566193E-5</v>
      </c>
      <c r="H146" s="48">
        <v>-3.7294205032980732E-5</v>
      </c>
      <c r="I146" s="48">
        <v>3.2503249350566193E-5</v>
      </c>
    </row>
    <row r="147" spans="1:9" x14ac:dyDescent="0.25">
      <c r="A147" s="48" t="s">
        <v>91</v>
      </c>
      <c r="B147" s="48">
        <v>3.7846822623387762E-9</v>
      </c>
      <c r="C147" s="48">
        <v>2.1587412216527093E-9</v>
      </c>
      <c r="D147" s="48">
        <v>1.7531894163031101</v>
      </c>
      <c r="E147" s="48">
        <v>0.11011124381623061</v>
      </c>
      <c r="F147" s="48">
        <v>-1.025292925009939E-9</v>
      </c>
      <c r="G147" s="48">
        <v>8.5946574496874905E-9</v>
      </c>
      <c r="H147" s="48">
        <v>-1.025292925009939E-9</v>
      </c>
      <c r="I147" s="48">
        <v>8.5946574496874905E-9</v>
      </c>
    </row>
    <row r="148" spans="1:9" x14ac:dyDescent="0.25">
      <c r="A148" s="48" t="s">
        <v>12</v>
      </c>
      <c r="B148" s="48">
        <v>9.7851511098906926E-2</v>
      </c>
      <c r="C148" s="48">
        <v>3.9475950126647667E-2</v>
      </c>
      <c r="D148" s="48">
        <v>2.4787626589094733</v>
      </c>
      <c r="E148" s="48">
        <v>3.2611854331856885E-2</v>
      </c>
      <c r="F148" s="48">
        <v>9.8936129026507696E-3</v>
      </c>
      <c r="G148" s="48">
        <v>0.1858094092951631</v>
      </c>
      <c r="H148" s="48">
        <v>9.8936129026507696E-3</v>
      </c>
      <c r="I148" s="48">
        <v>0.1858094092951631</v>
      </c>
    </row>
    <row r="149" spans="1:9" ht="15.75" thickBot="1" x14ac:dyDescent="0.3">
      <c r="A149" s="49" t="s">
        <v>15</v>
      </c>
      <c r="B149" s="49">
        <v>8.5746911327556029E-4</v>
      </c>
      <c r="C149" s="49">
        <v>5.1205649469736178E-3</v>
      </c>
      <c r="D149" s="49">
        <v>0.16745595889421264</v>
      </c>
      <c r="E149" s="49">
        <v>0.87034927202903678</v>
      </c>
      <c r="F149" s="49">
        <v>-1.0551860589195394E-2</v>
      </c>
      <c r="G149" s="49">
        <v>1.2266798815746514E-2</v>
      </c>
      <c r="H149" s="49">
        <v>-1.0551860589195394E-2</v>
      </c>
      <c r="I149" s="49">
        <v>1.2266798815746514E-2</v>
      </c>
    </row>
    <row r="153" spans="1:9" x14ac:dyDescent="0.25">
      <c r="A153" t="s">
        <v>127</v>
      </c>
    </row>
    <row r="154" spans="1:9" ht="15.75" thickBot="1" x14ac:dyDescent="0.3"/>
    <row r="155" spans="1:9" x14ac:dyDescent="0.25">
      <c r="A155" s="50" t="s">
        <v>128</v>
      </c>
      <c r="B155" s="50" t="s">
        <v>129</v>
      </c>
      <c r="C155" s="50" t="s">
        <v>130</v>
      </c>
    </row>
    <row r="156" spans="1:9" x14ac:dyDescent="0.25">
      <c r="A156" s="48">
        <v>1</v>
      </c>
      <c r="B156" s="48">
        <v>5.2029624768093252E-2</v>
      </c>
      <c r="C156" s="48">
        <v>5.5396716071732729E-3</v>
      </c>
    </row>
    <row r="157" spans="1:9" x14ac:dyDescent="0.25">
      <c r="A157" s="48">
        <v>2</v>
      </c>
      <c r="B157" s="48">
        <v>7.0527507969707817E-2</v>
      </c>
      <c r="C157" s="48">
        <v>-1.0497275844020826E-4</v>
      </c>
    </row>
    <row r="158" spans="1:9" x14ac:dyDescent="0.25">
      <c r="A158" s="48">
        <v>3</v>
      </c>
      <c r="B158" s="48">
        <v>5.9116802082926155E-2</v>
      </c>
      <c r="C158" s="48">
        <v>-2.3957453618694349E-3</v>
      </c>
    </row>
    <row r="159" spans="1:9" x14ac:dyDescent="0.25">
      <c r="A159" s="48">
        <v>4</v>
      </c>
      <c r="B159" s="48">
        <v>4.6930323135968399E-2</v>
      </c>
      <c r="C159" s="48">
        <v>-2.7206336295453049E-4</v>
      </c>
    </row>
    <row r="160" spans="1:9" x14ac:dyDescent="0.25">
      <c r="A160" s="48">
        <v>5</v>
      </c>
      <c r="B160" s="48">
        <v>8.4007588613094639E-2</v>
      </c>
      <c r="C160" s="48">
        <v>1.1659129641924254E-3</v>
      </c>
    </row>
    <row r="161" spans="1:3" x14ac:dyDescent="0.25">
      <c r="A161" s="48">
        <v>6</v>
      </c>
      <c r="B161" s="48">
        <v>6.3252328397266036E-2</v>
      </c>
      <c r="C161" s="48">
        <v>-3.4232685682062045E-3</v>
      </c>
    </row>
    <row r="162" spans="1:3" x14ac:dyDescent="0.25">
      <c r="A162" s="48">
        <v>7</v>
      </c>
      <c r="B162" s="48">
        <v>0.10650697170626613</v>
      </c>
      <c r="C162" s="48">
        <v>6.6733473016736267E-5</v>
      </c>
    </row>
    <row r="163" spans="1:3" x14ac:dyDescent="0.25">
      <c r="A163" s="48">
        <v>8</v>
      </c>
      <c r="B163" s="48">
        <v>8.4316291929004666E-2</v>
      </c>
      <c r="C163" s="48">
        <v>2.2321960793373619E-3</v>
      </c>
    </row>
    <row r="164" spans="1:3" x14ac:dyDescent="0.25">
      <c r="A164" s="48">
        <v>9</v>
      </c>
      <c r="B164" s="48">
        <v>6.2551368647152189E-2</v>
      </c>
      <c r="C164" s="48">
        <v>8.8769646136199754E-4</v>
      </c>
    </row>
    <row r="165" spans="1:3" x14ac:dyDescent="0.25">
      <c r="A165" s="48">
        <v>10</v>
      </c>
      <c r="B165" s="48">
        <v>8.3788614417478771E-2</v>
      </c>
      <c r="C165" s="48">
        <v>-2.5490834292040687E-3</v>
      </c>
    </row>
    <row r="166" spans="1:3" x14ac:dyDescent="0.25">
      <c r="A166" s="48">
        <v>11</v>
      </c>
      <c r="B166" s="48">
        <v>5.8970886967945044E-2</v>
      </c>
      <c r="C166" s="48">
        <v>3.4486754516173737E-3</v>
      </c>
    </row>
    <row r="167" spans="1:3" x14ac:dyDescent="0.25">
      <c r="A167" s="48">
        <v>12</v>
      </c>
      <c r="B167" s="48">
        <v>5.8676332268576388E-2</v>
      </c>
      <c r="C167" s="48">
        <v>-1.0578943684483449E-3</v>
      </c>
    </row>
    <row r="168" spans="1:3" x14ac:dyDescent="0.25">
      <c r="A168" s="48">
        <v>13</v>
      </c>
      <c r="B168" s="48">
        <v>4.7379240053989247E-2</v>
      </c>
      <c r="C168" s="48">
        <v>3.0351245868947344E-3</v>
      </c>
    </row>
    <row r="169" spans="1:3" x14ac:dyDescent="0.25">
      <c r="A169" s="48">
        <v>14</v>
      </c>
      <c r="B169" s="48">
        <v>6.3287769509742339E-2</v>
      </c>
      <c r="C169" s="48">
        <v>-3.013796907002611E-3</v>
      </c>
    </row>
    <row r="170" spans="1:3" x14ac:dyDescent="0.25">
      <c r="A170" s="48">
        <v>15</v>
      </c>
      <c r="B170" s="48">
        <v>3.8254486568336903E-2</v>
      </c>
      <c r="C170" s="48">
        <v>-6.0269984166781351E-3</v>
      </c>
    </row>
    <row r="171" spans="1:3" x14ac:dyDescent="0.25">
      <c r="A171" s="48">
        <v>16</v>
      </c>
      <c r="B171" s="48">
        <v>3.8646677131626686E-2</v>
      </c>
      <c r="C171" s="48">
        <v>-1.822191239708941E-3</v>
      </c>
    </row>
    <row r="172" spans="1:3" x14ac:dyDescent="0.25">
      <c r="A172" s="48">
        <v>17</v>
      </c>
      <c r="B172" s="48">
        <v>2.9849810196164769E-2</v>
      </c>
      <c r="C172" s="48">
        <v>-6.4923575863485086E-4</v>
      </c>
    </row>
    <row r="173" spans="1:3" x14ac:dyDescent="0.25">
      <c r="A173" s="48">
        <v>18</v>
      </c>
      <c r="B173" s="48">
        <v>4.475115546041819E-2</v>
      </c>
      <c r="C173" s="48">
        <v>-2.6020123386025357E-3</v>
      </c>
    </row>
    <row r="174" spans="1:3" x14ac:dyDescent="0.25">
      <c r="A174" s="48">
        <v>19</v>
      </c>
      <c r="B174" s="48">
        <v>2.9883738377948665E-2</v>
      </c>
      <c r="C174" s="48">
        <v>-3.7993864616502754E-4</v>
      </c>
    </row>
    <row r="175" spans="1:3" x14ac:dyDescent="0.25">
      <c r="A175" s="48">
        <v>20</v>
      </c>
      <c r="B175" s="48">
        <v>4.7769208620483603E-2</v>
      </c>
      <c r="C175" s="48">
        <v>-5.3574033438373581E-4</v>
      </c>
    </row>
    <row r="176" spans="1:3" x14ac:dyDescent="0.25">
      <c r="A176" s="48">
        <v>21</v>
      </c>
      <c r="B176" s="48">
        <v>3.2708994770879435E-2</v>
      </c>
      <c r="C176" s="48">
        <v>2.2592159466500866E-3</v>
      </c>
    </row>
    <row r="177" spans="1:3" x14ac:dyDescent="0.25">
      <c r="A177" s="48">
        <v>22</v>
      </c>
      <c r="B177" s="48">
        <v>3.1050395906956189E-2</v>
      </c>
      <c r="C177" s="48">
        <v>2.9403720326157783E-3</v>
      </c>
    </row>
    <row r="178" spans="1:3" x14ac:dyDescent="0.25">
      <c r="A178" s="48">
        <v>23</v>
      </c>
      <c r="B178" s="48">
        <v>5.5021249475064385E-2</v>
      </c>
      <c r="C178" s="48">
        <v>9.6706600692198635E-4</v>
      </c>
    </row>
    <row r="179" spans="1:3" x14ac:dyDescent="0.25">
      <c r="A179" s="48">
        <v>24</v>
      </c>
      <c r="B179" s="48">
        <v>4.8086511173508567E-2</v>
      </c>
      <c r="C179" s="48">
        <v>2.6085010914137577E-3</v>
      </c>
    </row>
    <row r="180" spans="1:3" ht="15.75" thickBot="1" x14ac:dyDescent="0.3">
      <c r="A180" s="49">
        <v>25</v>
      </c>
      <c r="B180" s="49">
        <v>3.0029253921926888E-2</v>
      </c>
      <c r="C180" s="49">
        <v>-3.1822421089717709E-4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30"/>
  <sheetViews>
    <sheetView topLeftCell="A28" zoomScale="85" zoomScaleNormal="85" workbookViewId="0">
      <selection activeCell="E37" sqref="E37"/>
    </sheetView>
  </sheetViews>
  <sheetFormatPr defaultRowHeight="72" customHeight="1" x14ac:dyDescent="0.25"/>
  <cols>
    <col min="1" max="1" width="66.85546875" bestFit="1" customWidth="1"/>
    <col min="2" max="2" width="34" bestFit="1" customWidth="1"/>
    <col min="3" max="3" width="35.5703125" bestFit="1" customWidth="1"/>
    <col min="4" max="4" width="21.42578125" bestFit="1" customWidth="1"/>
    <col min="5" max="5" width="28.140625" bestFit="1" customWidth="1"/>
    <col min="6" max="6" width="59.85546875" bestFit="1" customWidth="1"/>
  </cols>
  <sheetData>
    <row r="1" spans="1:6" s="58" customFormat="1" ht="72" customHeight="1" x14ac:dyDescent="0.25">
      <c r="A1" s="57" t="s">
        <v>16</v>
      </c>
      <c r="B1" s="57" t="s">
        <v>17</v>
      </c>
      <c r="C1" s="57" t="s">
        <v>170</v>
      </c>
      <c r="D1" s="57" t="s">
        <v>18</v>
      </c>
      <c r="E1" s="57" t="s">
        <v>19</v>
      </c>
      <c r="F1" s="57" t="s">
        <v>20</v>
      </c>
    </row>
    <row r="2" spans="1:6" ht="72" customHeight="1" x14ac:dyDescent="0.25">
      <c r="A2" s="55" t="s">
        <v>124</v>
      </c>
      <c r="B2" s="55" t="s">
        <v>125</v>
      </c>
      <c r="C2" s="55" t="s">
        <v>125</v>
      </c>
      <c r="D2" s="55" t="s">
        <v>23</v>
      </c>
      <c r="E2" s="55" t="s">
        <v>126</v>
      </c>
      <c r="F2" s="55" t="s">
        <v>89</v>
      </c>
    </row>
    <row r="3" spans="1:6" ht="72" customHeight="1" x14ac:dyDescent="0.25">
      <c r="A3" s="55" t="s">
        <v>24</v>
      </c>
      <c r="B3" s="55" t="s">
        <v>25</v>
      </c>
      <c r="C3" s="55" t="s">
        <v>26</v>
      </c>
      <c r="D3" s="55" t="s">
        <v>23</v>
      </c>
      <c r="E3" s="56" t="s">
        <v>81</v>
      </c>
      <c r="F3" s="55" t="s">
        <v>80</v>
      </c>
    </row>
    <row r="4" spans="1:6" ht="72" customHeight="1" x14ac:dyDescent="0.25">
      <c r="A4" s="55" t="s">
        <v>27</v>
      </c>
      <c r="B4" s="55" t="s">
        <v>25</v>
      </c>
      <c r="C4" s="55" t="s">
        <v>26</v>
      </c>
      <c r="D4" s="55" t="s">
        <v>23</v>
      </c>
      <c r="E4" s="56" t="s">
        <v>81</v>
      </c>
      <c r="F4" s="55" t="s">
        <v>80</v>
      </c>
    </row>
    <row r="5" spans="1:6" ht="72" customHeight="1" x14ac:dyDescent="0.25">
      <c r="A5" s="55" t="s">
        <v>28</v>
      </c>
      <c r="B5" s="55" t="s">
        <v>25</v>
      </c>
      <c r="C5" s="55" t="s">
        <v>26</v>
      </c>
      <c r="D5" s="55" t="s">
        <v>23</v>
      </c>
      <c r="E5" s="56" t="s">
        <v>81</v>
      </c>
      <c r="F5" s="55" t="s">
        <v>80</v>
      </c>
    </row>
    <row r="6" spans="1:6" ht="72" customHeight="1" x14ac:dyDescent="0.25">
      <c r="A6" s="55" t="s">
        <v>21</v>
      </c>
      <c r="B6" s="55" t="s">
        <v>29</v>
      </c>
      <c r="C6" s="55" t="s">
        <v>30</v>
      </c>
      <c r="D6" s="55" t="s">
        <v>23</v>
      </c>
      <c r="E6" s="56" t="s">
        <v>81</v>
      </c>
      <c r="F6" s="55" t="s">
        <v>80</v>
      </c>
    </row>
    <row r="7" spans="1:6" ht="72" customHeight="1" x14ac:dyDescent="0.25">
      <c r="A7" s="55" t="s">
        <v>31</v>
      </c>
      <c r="B7" s="55" t="s">
        <v>32</v>
      </c>
      <c r="C7" s="55" t="s">
        <v>33</v>
      </c>
      <c r="D7" s="55" t="s">
        <v>23</v>
      </c>
      <c r="E7" s="56" t="s">
        <v>81</v>
      </c>
      <c r="F7" s="55" t="s">
        <v>80</v>
      </c>
    </row>
    <row r="8" spans="1:6" ht="72" customHeight="1" x14ac:dyDescent="0.25">
      <c r="A8" s="55" t="s">
        <v>34</v>
      </c>
      <c r="B8" s="55" t="s">
        <v>32</v>
      </c>
      <c r="C8" s="55" t="s">
        <v>33</v>
      </c>
      <c r="D8" s="55" t="s">
        <v>23</v>
      </c>
      <c r="E8" s="56" t="s">
        <v>81</v>
      </c>
      <c r="F8" s="55" t="s">
        <v>80</v>
      </c>
    </row>
    <row r="9" spans="1:6" ht="72" customHeight="1" x14ac:dyDescent="0.25">
      <c r="A9" s="55" t="s">
        <v>35</v>
      </c>
      <c r="B9" s="55" t="s">
        <v>32</v>
      </c>
      <c r="C9" s="55" t="s">
        <v>33</v>
      </c>
      <c r="D9" s="55" t="s">
        <v>23</v>
      </c>
      <c r="E9" s="56" t="s">
        <v>81</v>
      </c>
      <c r="F9" s="55" t="s">
        <v>80</v>
      </c>
    </row>
    <row r="10" spans="1:6" ht="72" customHeight="1" x14ac:dyDescent="0.25">
      <c r="A10" s="55" t="s">
        <v>36</v>
      </c>
      <c r="B10" s="55" t="s">
        <v>32</v>
      </c>
      <c r="C10" s="55" t="s">
        <v>22</v>
      </c>
      <c r="D10" s="55" t="s">
        <v>23</v>
      </c>
      <c r="E10" s="56" t="s">
        <v>81</v>
      </c>
      <c r="F10" s="55" t="s">
        <v>80</v>
      </c>
    </row>
    <row r="11" spans="1:6" ht="72" customHeight="1" x14ac:dyDescent="0.25">
      <c r="A11" s="55" t="s">
        <v>37</v>
      </c>
      <c r="B11" s="55" t="s">
        <v>32</v>
      </c>
      <c r="C11" s="55" t="s">
        <v>22</v>
      </c>
      <c r="D11" s="55" t="s">
        <v>23</v>
      </c>
      <c r="E11" s="56" t="s">
        <v>81</v>
      </c>
      <c r="F11" s="55" t="s">
        <v>80</v>
      </c>
    </row>
    <row r="12" spans="1:6" ht="72" customHeight="1" x14ac:dyDescent="0.25">
      <c r="A12" s="55" t="s">
        <v>38</v>
      </c>
      <c r="B12" s="55" t="s">
        <v>32</v>
      </c>
      <c r="C12" s="55" t="s">
        <v>22</v>
      </c>
      <c r="D12" s="55" t="s">
        <v>23</v>
      </c>
      <c r="E12" s="56" t="s">
        <v>81</v>
      </c>
      <c r="F12" s="55" t="s">
        <v>80</v>
      </c>
    </row>
    <row r="13" spans="1:6" ht="72" customHeight="1" x14ac:dyDescent="0.25">
      <c r="A13" s="55" t="s">
        <v>24</v>
      </c>
      <c r="B13" s="55" t="s">
        <v>25</v>
      </c>
      <c r="C13" s="55" t="s">
        <v>26</v>
      </c>
      <c r="D13" s="55" t="s">
        <v>23</v>
      </c>
      <c r="E13" s="56" t="s">
        <v>82</v>
      </c>
      <c r="F13" s="55" t="s">
        <v>80</v>
      </c>
    </row>
    <row r="14" spans="1:6" ht="72" customHeight="1" x14ac:dyDescent="0.25">
      <c r="A14" s="55" t="s">
        <v>27</v>
      </c>
      <c r="B14" s="55" t="s">
        <v>25</v>
      </c>
      <c r="C14" s="55" t="s">
        <v>26</v>
      </c>
      <c r="D14" s="55" t="s">
        <v>23</v>
      </c>
      <c r="E14" s="56" t="s">
        <v>82</v>
      </c>
      <c r="F14" s="55" t="s">
        <v>80</v>
      </c>
    </row>
    <row r="15" spans="1:6" ht="72" customHeight="1" x14ac:dyDescent="0.25">
      <c r="A15" s="55" t="s">
        <v>28</v>
      </c>
      <c r="B15" s="55" t="s">
        <v>25</v>
      </c>
      <c r="C15" s="55" t="s">
        <v>26</v>
      </c>
      <c r="D15" s="55" t="s">
        <v>23</v>
      </c>
      <c r="E15" s="56" t="s">
        <v>82</v>
      </c>
      <c r="F15" s="55" t="s">
        <v>80</v>
      </c>
    </row>
    <row r="16" spans="1:6" ht="72" customHeight="1" x14ac:dyDescent="0.25">
      <c r="A16" s="55" t="s">
        <v>21</v>
      </c>
      <c r="B16" s="55" t="s">
        <v>29</v>
      </c>
      <c r="C16" s="55" t="s">
        <v>30</v>
      </c>
      <c r="D16" s="55" t="s">
        <v>23</v>
      </c>
      <c r="E16" s="56" t="s">
        <v>82</v>
      </c>
      <c r="F16" s="55" t="s">
        <v>80</v>
      </c>
    </row>
    <row r="17" spans="1:6" ht="72" customHeight="1" x14ac:dyDescent="0.25">
      <c r="A17" s="55" t="s">
        <v>31</v>
      </c>
      <c r="B17" s="55" t="s">
        <v>32</v>
      </c>
      <c r="C17" s="55" t="s">
        <v>33</v>
      </c>
      <c r="D17" s="55" t="s">
        <v>23</v>
      </c>
      <c r="E17" s="56" t="s">
        <v>82</v>
      </c>
      <c r="F17" s="55" t="s">
        <v>80</v>
      </c>
    </row>
    <row r="18" spans="1:6" ht="72" customHeight="1" x14ac:dyDescent="0.25">
      <c r="A18" s="55" t="s">
        <v>34</v>
      </c>
      <c r="B18" s="55" t="s">
        <v>32</v>
      </c>
      <c r="C18" s="55" t="s">
        <v>33</v>
      </c>
      <c r="D18" s="55" t="s">
        <v>23</v>
      </c>
      <c r="E18" s="56" t="s">
        <v>82</v>
      </c>
      <c r="F18" s="55" t="s">
        <v>80</v>
      </c>
    </row>
    <row r="19" spans="1:6" ht="72" customHeight="1" x14ac:dyDescent="0.25">
      <c r="A19" s="55" t="s">
        <v>35</v>
      </c>
      <c r="B19" s="55" t="s">
        <v>32</v>
      </c>
      <c r="C19" s="55" t="s">
        <v>33</v>
      </c>
      <c r="D19" s="55" t="s">
        <v>23</v>
      </c>
      <c r="E19" s="56" t="s">
        <v>82</v>
      </c>
      <c r="F19" s="55" t="s">
        <v>80</v>
      </c>
    </row>
    <row r="20" spans="1:6" ht="72" customHeight="1" x14ac:dyDescent="0.25">
      <c r="A20" s="55" t="s">
        <v>36</v>
      </c>
      <c r="B20" s="55" t="s">
        <v>32</v>
      </c>
      <c r="C20" s="55" t="s">
        <v>22</v>
      </c>
      <c r="D20" s="55" t="s">
        <v>23</v>
      </c>
      <c r="E20" s="56" t="s">
        <v>82</v>
      </c>
      <c r="F20" s="55" t="s">
        <v>80</v>
      </c>
    </row>
    <row r="21" spans="1:6" ht="72" customHeight="1" x14ac:dyDescent="0.25">
      <c r="A21" s="55" t="s">
        <v>37</v>
      </c>
      <c r="B21" s="55" t="s">
        <v>32</v>
      </c>
      <c r="C21" s="55" t="s">
        <v>22</v>
      </c>
      <c r="D21" s="55" t="s">
        <v>23</v>
      </c>
      <c r="E21" s="56" t="s">
        <v>82</v>
      </c>
      <c r="F21" s="55" t="s">
        <v>80</v>
      </c>
    </row>
    <row r="22" spans="1:6" ht="72" customHeight="1" x14ac:dyDescent="0.25">
      <c r="A22" s="55" t="s">
        <v>38</v>
      </c>
      <c r="B22" s="55" t="s">
        <v>32</v>
      </c>
      <c r="C22" s="55" t="s">
        <v>22</v>
      </c>
      <c r="D22" s="55" t="s">
        <v>23</v>
      </c>
      <c r="E22" s="56" t="s">
        <v>82</v>
      </c>
      <c r="F22" s="55" t="s">
        <v>80</v>
      </c>
    </row>
    <row r="23" spans="1:6" ht="72" customHeight="1" x14ac:dyDescent="0.25">
      <c r="A23" s="55" t="s">
        <v>24</v>
      </c>
      <c r="B23" s="55" t="s">
        <v>25</v>
      </c>
      <c r="C23" s="55" t="s">
        <v>26</v>
      </c>
      <c r="D23" s="55" t="s">
        <v>23</v>
      </c>
      <c r="E23" s="56" t="s">
        <v>83</v>
      </c>
      <c r="F23" s="55" t="s">
        <v>80</v>
      </c>
    </row>
    <row r="24" spans="1:6" ht="72" customHeight="1" x14ac:dyDescent="0.25">
      <c r="A24" s="55" t="s">
        <v>27</v>
      </c>
      <c r="B24" s="55" t="s">
        <v>25</v>
      </c>
      <c r="C24" s="55" t="s">
        <v>26</v>
      </c>
      <c r="D24" s="55" t="s">
        <v>23</v>
      </c>
      <c r="E24" s="56" t="s">
        <v>83</v>
      </c>
      <c r="F24" s="55" t="s">
        <v>80</v>
      </c>
    </row>
    <row r="25" spans="1:6" ht="72" customHeight="1" x14ac:dyDescent="0.25">
      <c r="A25" s="55" t="s">
        <v>28</v>
      </c>
      <c r="B25" s="55" t="s">
        <v>25</v>
      </c>
      <c r="C25" s="55" t="s">
        <v>26</v>
      </c>
      <c r="D25" s="55" t="s">
        <v>23</v>
      </c>
      <c r="E25" s="56" t="s">
        <v>83</v>
      </c>
      <c r="F25" s="55" t="s">
        <v>80</v>
      </c>
    </row>
    <row r="26" spans="1:6" ht="72" customHeight="1" x14ac:dyDescent="0.25">
      <c r="A26" s="55" t="s">
        <v>21</v>
      </c>
      <c r="B26" s="55" t="s">
        <v>29</v>
      </c>
      <c r="C26" s="55" t="s">
        <v>30</v>
      </c>
      <c r="D26" s="55" t="s">
        <v>23</v>
      </c>
      <c r="E26" s="56" t="s">
        <v>83</v>
      </c>
      <c r="F26" s="55" t="s">
        <v>80</v>
      </c>
    </row>
    <row r="27" spans="1:6" ht="72" customHeight="1" x14ac:dyDescent="0.25">
      <c r="A27" s="55" t="s">
        <v>31</v>
      </c>
      <c r="B27" s="55" t="s">
        <v>32</v>
      </c>
      <c r="C27" s="55" t="s">
        <v>33</v>
      </c>
      <c r="D27" s="55" t="s">
        <v>23</v>
      </c>
      <c r="E27" s="56" t="s">
        <v>83</v>
      </c>
      <c r="F27" s="55" t="s">
        <v>80</v>
      </c>
    </row>
    <row r="28" spans="1:6" ht="72" customHeight="1" x14ac:dyDescent="0.25">
      <c r="A28" s="55" t="s">
        <v>34</v>
      </c>
      <c r="B28" s="55" t="s">
        <v>32</v>
      </c>
      <c r="C28" s="55" t="s">
        <v>33</v>
      </c>
      <c r="D28" s="55" t="s">
        <v>23</v>
      </c>
      <c r="E28" s="56" t="s">
        <v>83</v>
      </c>
      <c r="F28" s="55" t="s">
        <v>80</v>
      </c>
    </row>
    <row r="29" spans="1:6" ht="72" customHeight="1" x14ac:dyDescent="0.25">
      <c r="A29" s="55" t="s">
        <v>35</v>
      </c>
      <c r="B29" s="55" t="s">
        <v>32</v>
      </c>
      <c r="C29" s="55" t="s">
        <v>33</v>
      </c>
      <c r="D29" s="55" t="s">
        <v>23</v>
      </c>
      <c r="E29" s="56" t="s">
        <v>83</v>
      </c>
      <c r="F29" s="55" t="s">
        <v>80</v>
      </c>
    </row>
    <row r="30" spans="1:6" ht="72" customHeight="1" x14ac:dyDescent="0.25">
      <c r="A30" s="55" t="s">
        <v>84</v>
      </c>
      <c r="B30" s="55" t="s">
        <v>85</v>
      </c>
      <c r="C30" s="55" t="s">
        <v>86</v>
      </c>
      <c r="D30" s="55" t="s">
        <v>23</v>
      </c>
      <c r="E30" s="56" t="s">
        <v>87</v>
      </c>
      <c r="F30" s="5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8"/>
  <sheetViews>
    <sheetView workbookViewId="0">
      <selection activeCell="F27" sqref="F27"/>
    </sheetView>
  </sheetViews>
  <sheetFormatPr defaultRowHeight="15" x14ac:dyDescent="0.25"/>
  <cols>
    <col min="1" max="1" width="28.42578125" bestFit="1" customWidth="1"/>
    <col min="4" max="4" width="17.28515625" bestFit="1" customWidth="1"/>
    <col min="8" max="8" width="18.140625" bestFit="1" customWidth="1"/>
  </cols>
  <sheetData>
    <row r="1" spans="1:9" x14ac:dyDescent="0.25">
      <c r="A1" t="s">
        <v>159</v>
      </c>
    </row>
    <row r="2" spans="1:9" x14ac:dyDescent="0.25">
      <c r="A2" t="s">
        <v>163</v>
      </c>
      <c r="B2">
        <v>1.96</v>
      </c>
    </row>
    <row r="3" spans="1:9" x14ac:dyDescent="0.25">
      <c r="A3" t="s">
        <v>164</v>
      </c>
      <c r="B3" s="9">
        <f>I3</f>
        <v>2.0068477317116296E-2</v>
      </c>
      <c r="D3" t="s">
        <v>167</v>
      </c>
      <c r="H3" s="48" t="s">
        <v>136</v>
      </c>
      <c r="I3" s="48">
        <v>2.0068477317116296E-2</v>
      </c>
    </row>
    <row r="4" spans="1:9" x14ac:dyDescent="0.25">
      <c r="A4" t="s">
        <v>165</v>
      </c>
      <c r="B4" s="53">
        <v>0.01</v>
      </c>
      <c r="D4" t="s">
        <v>160</v>
      </c>
      <c r="E4" t="s">
        <v>161</v>
      </c>
    </row>
    <row r="5" spans="1:9" x14ac:dyDescent="0.25">
      <c r="A5" s="51" t="s">
        <v>166</v>
      </c>
      <c r="B5" s="54">
        <f>((B2*B3)/B4)^2</f>
        <v>15.471805122689512</v>
      </c>
      <c r="D5" t="s">
        <v>162</v>
      </c>
    </row>
    <row r="7" spans="1:9" x14ac:dyDescent="0.25">
      <c r="B7" s="51" t="s">
        <v>168</v>
      </c>
    </row>
    <row r="8" spans="1:9" x14ac:dyDescent="0.25">
      <c r="B8" s="51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J31" sqref="J31"/>
    </sheetView>
  </sheetViews>
  <sheetFormatPr defaultRowHeight="15" x14ac:dyDescent="0.25"/>
  <cols>
    <col min="10" max="10" width="30.5703125" bestFit="1" customWidth="1"/>
    <col min="11" max="11" width="10.5703125" bestFit="1" customWidth="1"/>
  </cols>
  <sheetData>
    <row r="1" spans="1:14" x14ac:dyDescent="0.25">
      <c r="A1" t="s">
        <v>131</v>
      </c>
    </row>
    <row r="2" spans="1:14" x14ac:dyDescent="0.25">
      <c r="J2" t="s">
        <v>148</v>
      </c>
    </row>
    <row r="3" spans="1:14" x14ac:dyDescent="0.25">
      <c r="J3" t="s">
        <v>149</v>
      </c>
      <c r="K3" t="s">
        <v>154</v>
      </c>
    </row>
    <row r="4" spans="1:14" x14ac:dyDescent="0.25">
      <c r="J4" t="s">
        <v>150</v>
      </c>
      <c r="K4" t="s">
        <v>155</v>
      </c>
    </row>
    <row r="5" spans="1:14" x14ac:dyDescent="0.25">
      <c r="J5" t="s">
        <v>151</v>
      </c>
      <c r="K5" t="s">
        <v>156</v>
      </c>
    </row>
    <row r="6" spans="1:14" x14ac:dyDescent="0.25">
      <c r="J6" t="s">
        <v>152</v>
      </c>
      <c r="K6" t="s">
        <v>157</v>
      </c>
    </row>
    <row r="7" spans="1:14" x14ac:dyDescent="0.25">
      <c r="J7" t="s">
        <v>153</v>
      </c>
      <c r="K7" t="s">
        <v>158</v>
      </c>
    </row>
    <row r="10" spans="1:14" x14ac:dyDescent="0.25">
      <c r="N10">
        <f>3/25</f>
        <v>0.12</v>
      </c>
    </row>
    <row r="13" spans="1:14" x14ac:dyDescent="0.25">
      <c r="A13" t="s">
        <v>132</v>
      </c>
    </row>
    <row r="14" spans="1:14" x14ac:dyDescent="0.25">
      <c r="J14" t="s">
        <v>148</v>
      </c>
    </row>
    <row r="15" spans="1:14" x14ac:dyDescent="0.25">
      <c r="J15" t="s">
        <v>149</v>
      </c>
      <c r="K15" t="s">
        <v>154</v>
      </c>
    </row>
    <row r="16" spans="1:14" x14ac:dyDescent="0.25">
      <c r="J16" t="s">
        <v>150</v>
      </c>
      <c r="K16" t="s">
        <v>155</v>
      </c>
    </row>
    <row r="17" spans="10:11" x14ac:dyDescent="0.25">
      <c r="J17" t="s">
        <v>151</v>
      </c>
      <c r="K17" t="s">
        <v>156</v>
      </c>
    </row>
    <row r="18" spans="10:11" x14ac:dyDescent="0.25">
      <c r="J18" t="s">
        <v>152</v>
      </c>
      <c r="K18" t="s">
        <v>157</v>
      </c>
    </row>
    <row r="19" spans="10:11" x14ac:dyDescent="0.25">
      <c r="J19" t="s">
        <v>153</v>
      </c>
      <c r="K19" t="s">
        <v>158</v>
      </c>
    </row>
    <row r="23" spans="10:11" x14ac:dyDescent="0.25">
      <c r="J23" t="s">
        <v>174</v>
      </c>
    </row>
    <row r="24" spans="10:11" x14ac:dyDescent="0.25">
      <c r="J24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66"/>
  <sheetViews>
    <sheetView workbookViewId="0">
      <selection activeCell="B21" sqref="B21"/>
    </sheetView>
  </sheetViews>
  <sheetFormatPr defaultRowHeight="15" x14ac:dyDescent="0.25"/>
  <cols>
    <col min="1" max="1" width="85.28515625" bestFit="1" customWidth="1"/>
    <col min="2" max="2" width="12" bestFit="1" customWidth="1"/>
    <col min="3" max="3" width="12.140625" bestFit="1" customWidth="1"/>
    <col min="4" max="4" width="9.5703125" bestFit="1" customWidth="1"/>
    <col min="5" max="5" width="14" bestFit="1" customWidth="1"/>
    <col min="6" max="6" width="21.85546875" bestFit="1" customWidth="1"/>
  </cols>
  <sheetData>
    <row r="1" spans="1:6" x14ac:dyDescent="0.25">
      <c r="A1" s="10" t="s">
        <v>39</v>
      </c>
    </row>
    <row r="3" spans="1:6" x14ac:dyDescent="0.25">
      <c r="A3" t="s">
        <v>40</v>
      </c>
    </row>
    <row r="4" spans="1:6" x14ac:dyDescent="0.25">
      <c r="A4" t="s">
        <v>41</v>
      </c>
    </row>
    <row r="7" spans="1:6" x14ac:dyDescent="0.25">
      <c r="A7" s="13"/>
      <c r="B7" t="s">
        <v>42</v>
      </c>
      <c r="C7" t="s">
        <v>13</v>
      </c>
      <c r="D7" t="s">
        <v>14</v>
      </c>
    </row>
    <row r="8" spans="1:6" x14ac:dyDescent="0.25">
      <c r="A8" t="s">
        <v>43</v>
      </c>
      <c r="B8" s="14">
        <v>8</v>
      </c>
      <c r="C8" s="14">
        <v>12</v>
      </c>
      <c r="D8" s="14">
        <v>33</v>
      </c>
      <c r="E8">
        <f>SUM(B8:D8)</f>
        <v>53</v>
      </c>
    </row>
    <row r="9" spans="1:6" ht="15.75" thickBot="1" x14ac:dyDescent="0.3">
      <c r="A9" t="s">
        <v>44</v>
      </c>
      <c r="B9" s="14">
        <v>27</v>
      </c>
      <c r="C9" s="14">
        <v>23</v>
      </c>
      <c r="D9" s="14">
        <v>2</v>
      </c>
      <c r="E9">
        <f>SUM(B9:D9)</f>
        <v>52</v>
      </c>
    </row>
    <row r="10" spans="1:6" ht="15.75" thickBot="1" x14ac:dyDescent="0.3">
      <c r="A10" s="15" t="s">
        <v>45</v>
      </c>
      <c r="B10" s="16">
        <f>SUM(B8:B9)</f>
        <v>35</v>
      </c>
      <c r="C10" s="16">
        <f t="shared" ref="C10:D10" si="0">SUM(C8:C9)</f>
        <v>35</v>
      </c>
      <c r="D10" s="16">
        <f t="shared" si="0"/>
        <v>35</v>
      </c>
      <c r="E10" s="17">
        <f>SUM(E8:E9)</f>
        <v>105</v>
      </c>
      <c r="F10" t="s">
        <v>46</v>
      </c>
    </row>
    <row r="12" spans="1:6" x14ac:dyDescent="0.25">
      <c r="A12" s="13"/>
      <c r="B12" s="18" t="s">
        <v>47</v>
      </c>
      <c r="C12" s="18" t="s">
        <v>48</v>
      </c>
      <c r="D12" s="19" t="s">
        <v>49</v>
      </c>
    </row>
    <row r="13" spans="1:6" x14ac:dyDescent="0.25">
      <c r="A13" s="20" t="s">
        <v>50</v>
      </c>
      <c r="B13" s="21">
        <f>B8</f>
        <v>8</v>
      </c>
      <c r="C13" s="22">
        <f>E8*B10/E10</f>
        <v>17.666666666666668</v>
      </c>
      <c r="D13" s="23">
        <f>((B13-C13)^2)/C13</f>
        <v>5.2893081761006302</v>
      </c>
    </row>
    <row r="14" spans="1:6" x14ac:dyDescent="0.25">
      <c r="A14" s="20" t="s">
        <v>51</v>
      </c>
      <c r="B14" s="21">
        <f>C8</f>
        <v>12</v>
      </c>
      <c r="C14" s="22">
        <f>E8*C10/E10</f>
        <v>17.666666666666668</v>
      </c>
      <c r="D14" s="23">
        <f t="shared" ref="D14:D18" si="1">((B14-C14)^2)/C14</f>
        <v>1.8176100628930822</v>
      </c>
    </row>
    <row r="15" spans="1:6" x14ac:dyDescent="0.25">
      <c r="A15" s="20" t="s">
        <v>52</v>
      </c>
      <c r="B15" s="21">
        <f>D8</f>
        <v>33</v>
      </c>
      <c r="C15" s="22">
        <f>E8*D10/E10</f>
        <v>17.666666666666668</v>
      </c>
      <c r="D15" s="23">
        <f t="shared" si="1"/>
        <v>13.308176100628929</v>
      </c>
    </row>
    <row r="16" spans="1:6" x14ac:dyDescent="0.25">
      <c r="A16" s="20" t="s">
        <v>54</v>
      </c>
      <c r="B16" s="21">
        <f>B9</f>
        <v>27</v>
      </c>
      <c r="C16" s="22">
        <f>E9*B10/E10</f>
        <v>17.333333333333332</v>
      </c>
      <c r="D16" s="23">
        <f t="shared" si="1"/>
        <v>5.3910256410256432</v>
      </c>
    </row>
    <row r="17" spans="1:5" x14ac:dyDescent="0.25">
      <c r="A17" s="20" t="s">
        <v>55</v>
      </c>
      <c r="B17" s="21">
        <f>C9</f>
        <v>23</v>
      </c>
      <c r="C17" s="22">
        <f>E9*C10/E10</f>
        <v>17.333333333333332</v>
      </c>
      <c r="D17" s="23">
        <f t="shared" si="1"/>
        <v>1.8525641025641033</v>
      </c>
    </row>
    <row r="18" spans="1:5" x14ac:dyDescent="0.25">
      <c r="A18" s="20" t="s">
        <v>56</v>
      </c>
      <c r="B18" s="24">
        <f>D9</f>
        <v>2</v>
      </c>
      <c r="C18" s="25">
        <f>E9*D10/E10</f>
        <v>17.333333333333332</v>
      </c>
      <c r="D18" s="26">
        <f t="shared" si="1"/>
        <v>13.564102564102564</v>
      </c>
    </row>
    <row r="19" spans="1:5" x14ac:dyDescent="0.25">
      <c r="A19" s="15" t="s">
        <v>45</v>
      </c>
      <c r="B19" s="21">
        <f>SUM(B13:B18)</f>
        <v>105</v>
      </c>
      <c r="C19" s="21"/>
      <c r="D19" s="27">
        <f>SUM(D13:D18)</f>
        <v>41.222786647314948</v>
      </c>
      <c r="E19" t="s">
        <v>57</v>
      </c>
    </row>
    <row r="21" spans="1:5" x14ac:dyDescent="0.25">
      <c r="A21" s="28" t="s">
        <v>58</v>
      </c>
      <c r="B21" s="29">
        <f>_xlfn.CHISQ.DIST.RT(D19, 2)</f>
        <v>1.1183702742082914E-9</v>
      </c>
    </row>
    <row r="23" spans="1:5" x14ac:dyDescent="0.25">
      <c r="A23" s="10" t="s">
        <v>59</v>
      </c>
    </row>
    <row r="24" spans="1:5" x14ac:dyDescent="0.25">
      <c r="A24" t="s">
        <v>60</v>
      </c>
      <c r="B24" s="30" t="s">
        <v>61</v>
      </c>
    </row>
    <row r="25" spans="1:5" x14ac:dyDescent="0.25">
      <c r="A25" t="s">
        <v>62</v>
      </c>
    </row>
    <row r="26" spans="1:5" ht="15.75" thickBot="1" x14ac:dyDescent="0.3">
      <c r="A26" t="s">
        <v>63</v>
      </c>
    </row>
    <row r="27" spans="1:5" x14ac:dyDescent="0.25">
      <c r="A27" s="31" t="s">
        <v>64</v>
      </c>
      <c r="B27" s="32"/>
      <c r="C27" s="32"/>
      <c r="D27" s="32"/>
      <c r="E27" s="33"/>
    </row>
    <row r="28" spans="1:5" x14ac:dyDescent="0.25">
      <c r="A28" s="34" t="s">
        <v>65</v>
      </c>
      <c r="B28" s="35"/>
      <c r="C28" s="35"/>
      <c r="D28" s="35"/>
      <c r="E28" s="36"/>
    </row>
    <row r="29" spans="1:5" ht="15.75" thickBot="1" x14ac:dyDescent="0.3">
      <c r="A29" s="37" t="s">
        <v>66</v>
      </c>
      <c r="B29" s="38"/>
      <c r="C29" s="38"/>
      <c r="D29" s="38"/>
      <c r="E29" s="39"/>
    </row>
    <row r="32" spans="1:5" x14ac:dyDescent="0.25">
      <c r="A32" s="10" t="s">
        <v>39</v>
      </c>
    </row>
    <row r="34" spans="1:6" x14ac:dyDescent="0.25">
      <c r="A34" t="s">
        <v>67</v>
      </c>
    </row>
    <row r="35" spans="1:6" x14ac:dyDescent="0.25">
      <c r="A35" t="s">
        <v>68</v>
      </c>
    </row>
    <row r="37" spans="1:6" x14ac:dyDescent="0.25">
      <c r="A37" s="11"/>
    </row>
    <row r="39" spans="1:6" x14ac:dyDescent="0.25">
      <c r="A39" s="12"/>
    </row>
    <row r="41" spans="1:6" x14ac:dyDescent="0.25">
      <c r="A41" s="13"/>
      <c r="B41" t="s">
        <v>69</v>
      </c>
      <c r="C41" t="s">
        <v>70</v>
      </c>
      <c r="D41" t="s">
        <v>71</v>
      </c>
    </row>
    <row r="42" spans="1:6" x14ac:dyDescent="0.25">
      <c r="A42" t="s">
        <v>72</v>
      </c>
      <c r="B42" s="14">
        <v>33</v>
      </c>
      <c r="C42" s="14">
        <v>1</v>
      </c>
      <c r="D42" s="14">
        <v>23</v>
      </c>
      <c r="E42">
        <f>SUM(B42:D42)</f>
        <v>57</v>
      </c>
    </row>
    <row r="43" spans="1:6" ht="15.75" thickBot="1" x14ac:dyDescent="0.3">
      <c r="A43" t="s">
        <v>73</v>
      </c>
      <c r="B43" s="14">
        <v>1</v>
      </c>
      <c r="C43" s="14">
        <v>33</v>
      </c>
      <c r="D43" s="14">
        <v>11</v>
      </c>
      <c r="E43">
        <f>SUM(B43:D43)</f>
        <v>45</v>
      </c>
    </row>
    <row r="44" spans="1:6" ht="15.75" thickBot="1" x14ac:dyDescent="0.3">
      <c r="A44" s="15" t="s">
        <v>45</v>
      </c>
      <c r="B44" s="16">
        <f>SUM(B42:B43)</f>
        <v>34</v>
      </c>
      <c r="C44" s="16">
        <f t="shared" ref="C44:D44" si="2">SUM(C42:C43)</f>
        <v>34</v>
      </c>
      <c r="D44" s="16">
        <f t="shared" si="2"/>
        <v>34</v>
      </c>
      <c r="E44" s="17">
        <f>SUM(E42:E43)</f>
        <v>102</v>
      </c>
      <c r="F44" t="s">
        <v>46</v>
      </c>
    </row>
    <row r="46" spans="1:6" x14ac:dyDescent="0.25">
      <c r="E46" s="10" t="s">
        <v>39</v>
      </c>
    </row>
    <row r="47" spans="1:6" x14ac:dyDescent="0.25">
      <c r="A47" s="12"/>
      <c r="B47" s="12"/>
      <c r="C47" s="12"/>
      <c r="D47" s="12"/>
    </row>
    <row r="48" spans="1:6" x14ac:dyDescent="0.25">
      <c r="A48" s="12"/>
      <c r="B48" s="12"/>
      <c r="C48" s="12"/>
      <c r="D48" s="12"/>
    </row>
    <row r="49" spans="1:6" x14ac:dyDescent="0.25">
      <c r="A49" s="13"/>
      <c r="B49" s="18" t="s">
        <v>47</v>
      </c>
      <c r="C49" s="18" t="s">
        <v>48</v>
      </c>
      <c r="D49" s="19" t="s">
        <v>49</v>
      </c>
    </row>
    <row r="50" spans="1:6" x14ac:dyDescent="0.25">
      <c r="A50" s="20" t="s">
        <v>74</v>
      </c>
      <c r="B50" s="21">
        <f>B42</f>
        <v>33</v>
      </c>
      <c r="C50" s="22">
        <f>E42*B44/E44</f>
        <v>19</v>
      </c>
      <c r="D50" s="23">
        <f>((B50-C50)^2)/C50</f>
        <v>10.315789473684211</v>
      </c>
    </row>
    <row r="51" spans="1:6" x14ac:dyDescent="0.25">
      <c r="A51" s="20" t="s">
        <v>75</v>
      </c>
      <c r="B51" s="21">
        <f>C42</f>
        <v>1</v>
      </c>
      <c r="C51" s="22">
        <f>E42*C44/E44</f>
        <v>19</v>
      </c>
      <c r="D51" s="23">
        <f t="shared" ref="D51:D55" si="3">((B51-C51)^2)/C51</f>
        <v>17.05263157894737</v>
      </c>
    </row>
    <row r="52" spans="1:6" x14ac:dyDescent="0.25">
      <c r="A52" s="20" t="s">
        <v>76</v>
      </c>
      <c r="B52" s="21">
        <f>D42</f>
        <v>23</v>
      </c>
      <c r="C52" s="22">
        <f>E42*D44/E44</f>
        <v>19</v>
      </c>
      <c r="D52" s="23">
        <f t="shared" si="3"/>
        <v>0.84210526315789469</v>
      </c>
      <c r="F52" t="s">
        <v>53</v>
      </c>
    </row>
    <row r="53" spans="1:6" x14ac:dyDescent="0.25">
      <c r="A53" s="20" t="s">
        <v>77</v>
      </c>
      <c r="B53" s="21">
        <f>B43</f>
        <v>1</v>
      </c>
      <c r="C53" s="22">
        <f>E43*B44/E44</f>
        <v>15</v>
      </c>
      <c r="D53" s="23">
        <f t="shared" si="3"/>
        <v>13.066666666666666</v>
      </c>
    </row>
    <row r="54" spans="1:6" x14ac:dyDescent="0.25">
      <c r="A54" s="20" t="s">
        <v>78</v>
      </c>
      <c r="B54" s="21">
        <f>C43</f>
        <v>33</v>
      </c>
      <c r="C54" s="22">
        <f>E43*C44/E44</f>
        <v>15</v>
      </c>
      <c r="D54" s="23">
        <f t="shared" si="3"/>
        <v>21.6</v>
      </c>
    </row>
    <row r="55" spans="1:6" x14ac:dyDescent="0.25">
      <c r="A55" s="13" t="s">
        <v>79</v>
      </c>
      <c r="B55" s="24">
        <f>D43</f>
        <v>11</v>
      </c>
      <c r="C55" s="25">
        <f>E43*D44/E44</f>
        <v>15</v>
      </c>
      <c r="D55" s="26">
        <f t="shared" si="3"/>
        <v>1.0666666666666667</v>
      </c>
    </row>
    <row r="56" spans="1:6" x14ac:dyDescent="0.25">
      <c r="A56" s="15" t="s">
        <v>45</v>
      </c>
      <c r="B56" s="21">
        <f>SUM(B50:B55)</f>
        <v>102</v>
      </c>
      <c r="C56" s="21"/>
      <c r="D56" s="27">
        <f>SUM(D50:D55)</f>
        <v>63.943859649122814</v>
      </c>
      <c r="E56" t="s">
        <v>57</v>
      </c>
    </row>
    <row r="58" spans="1:6" x14ac:dyDescent="0.25">
      <c r="A58" s="28" t="s">
        <v>58</v>
      </c>
      <c r="B58" s="29">
        <f>_xlfn.CHISQ.DIST.RT(D56, 2)</f>
        <v>1.3024687178552342E-14</v>
      </c>
    </row>
    <row r="60" spans="1:6" x14ac:dyDescent="0.25">
      <c r="A60" s="10" t="s">
        <v>59</v>
      </c>
    </row>
    <row r="61" spans="1:6" x14ac:dyDescent="0.25">
      <c r="A61" t="s">
        <v>60</v>
      </c>
      <c r="B61" s="30" t="s">
        <v>61</v>
      </c>
    </row>
    <row r="62" spans="1:6" x14ac:dyDescent="0.25">
      <c r="A62" t="s">
        <v>62</v>
      </c>
    </row>
    <row r="63" spans="1:6" ht="15.75" thickBot="1" x14ac:dyDescent="0.3">
      <c r="A63" t="s">
        <v>63</v>
      </c>
    </row>
    <row r="64" spans="1:6" x14ac:dyDescent="0.25">
      <c r="A64" s="31" t="s">
        <v>64</v>
      </c>
      <c r="B64" s="32"/>
      <c r="C64" s="32"/>
      <c r="D64" s="32"/>
      <c r="E64" s="33"/>
    </row>
    <row r="65" spans="1:5" x14ac:dyDescent="0.25">
      <c r="A65" s="34" t="s">
        <v>65</v>
      </c>
      <c r="B65" s="35"/>
      <c r="C65" s="35"/>
      <c r="D65" s="35"/>
      <c r="E65" s="36"/>
    </row>
    <row r="66" spans="1:5" ht="15.75" thickBot="1" x14ac:dyDescent="0.3">
      <c r="A66" s="37" t="s">
        <v>66</v>
      </c>
      <c r="B66" s="38"/>
      <c r="C66" s="38"/>
      <c r="D66" s="38"/>
      <c r="E66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18"/>
  <sheetViews>
    <sheetView workbookViewId="0">
      <selection activeCell="P29" sqref="P29"/>
    </sheetView>
  </sheetViews>
  <sheetFormatPr defaultRowHeight="15" x14ac:dyDescent="0.25"/>
  <sheetData>
    <row r="1" spans="1:1" x14ac:dyDescent="0.25">
      <c r="A1" t="s">
        <v>131</v>
      </c>
    </row>
    <row r="18" spans="1:1" x14ac:dyDescent="0.25">
      <c r="A18" t="s">
        <v>132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4"/>
  <sheetViews>
    <sheetView workbookViewId="0">
      <selection activeCell="H10" sqref="H10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5" width="12.7109375" bestFit="1" customWidth="1"/>
  </cols>
  <sheetData>
    <row r="1" spans="1:5" x14ac:dyDescent="0.25">
      <c r="A1" s="65" t="s">
        <v>131</v>
      </c>
      <c r="B1" s="65"/>
      <c r="C1" s="65" t="s">
        <v>132</v>
      </c>
      <c r="D1" s="65"/>
    </row>
    <row r="2" spans="1:5" x14ac:dyDescent="0.25">
      <c r="A2" s="66" t="s">
        <v>0</v>
      </c>
      <c r="B2" s="66"/>
      <c r="C2" s="66" t="s">
        <v>0</v>
      </c>
      <c r="D2" s="66"/>
    </row>
    <row r="3" spans="1:5" x14ac:dyDescent="0.25">
      <c r="A3" s="67"/>
      <c r="B3" s="67"/>
      <c r="C3" s="67"/>
      <c r="D3" s="67"/>
    </row>
    <row r="4" spans="1:5" x14ac:dyDescent="0.25">
      <c r="A4" s="67" t="s">
        <v>133</v>
      </c>
      <c r="B4" s="67">
        <v>5.4695725282821003E-2</v>
      </c>
      <c r="C4" s="67" t="s">
        <v>133</v>
      </c>
      <c r="D4" s="67">
        <v>5.8283935371186889E-2</v>
      </c>
      <c r="E4">
        <f>D4/B4</f>
        <v>1.0656031174248435</v>
      </c>
    </row>
    <row r="5" spans="1:5" x14ac:dyDescent="0.25">
      <c r="A5" s="67" t="s">
        <v>105</v>
      </c>
      <c r="B5" s="67">
        <v>4.0136954634232593E-3</v>
      </c>
      <c r="C5" s="67" t="s">
        <v>105</v>
      </c>
      <c r="D5" s="67">
        <v>2.0346367271732121E-3</v>
      </c>
      <c r="E5">
        <f t="shared" ref="E5:E16" si="0">D5/B5</f>
        <v>0.50692354358092762</v>
      </c>
    </row>
    <row r="6" spans="1:5" x14ac:dyDescent="0.25">
      <c r="A6" s="67" t="s">
        <v>134</v>
      </c>
      <c r="B6" s="67">
        <v>5.5988315481986371E-2</v>
      </c>
      <c r="C6" s="67" t="s">
        <v>134</v>
      </c>
      <c r="D6" s="67">
        <v>5.6540488739817922E-2</v>
      </c>
      <c r="E6">
        <f t="shared" si="0"/>
        <v>1.0098622945355304</v>
      </c>
    </row>
    <row r="7" spans="1:5" x14ac:dyDescent="0.25">
      <c r="A7" s="67" t="s">
        <v>135</v>
      </c>
      <c r="B7" s="67" t="e">
        <v>#N/A</v>
      </c>
      <c r="C7" s="67" t="s">
        <v>135</v>
      </c>
      <c r="D7" s="67" t="e">
        <v>#N/A</v>
      </c>
      <c r="E7" t="e">
        <f t="shared" si="0"/>
        <v>#N/A</v>
      </c>
    </row>
    <row r="8" spans="1:5" x14ac:dyDescent="0.25">
      <c r="A8" s="67" t="s">
        <v>136</v>
      </c>
      <c r="B8" s="67">
        <v>2.0068477317116296E-2</v>
      </c>
      <c r="C8" s="67" t="s">
        <v>136</v>
      </c>
      <c r="D8" s="67">
        <v>9.3238768140084579E-3</v>
      </c>
      <c r="E8">
        <f t="shared" si="0"/>
        <v>0.46460310200296928</v>
      </c>
    </row>
    <row r="9" spans="1:5" x14ac:dyDescent="0.25">
      <c r="A9" s="67" t="s">
        <v>137</v>
      </c>
      <c r="B9" s="67">
        <v>4.0274378182761128E-4</v>
      </c>
      <c r="C9" s="67" t="s">
        <v>137</v>
      </c>
      <c r="D9" s="67">
        <v>8.6934678842804511E-5</v>
      </c>
      <c r="E9">
        <f t="shared" si="0"/>
        <v>0.21585604239078149</v>
      </c>
    </row>
    <row r="10" spans="1:5" x14ac:dyDescent="0.25">
      <c r="A10" s="67" t="s">
        <v>138</v>
      </c>
      <c r="B10" s="67">
        <v>0.42731413857034983</v>
      </c>
      <c r="C10" s="67" t="s">
        <v>138</v>
      </c>
      <c r="D10" s="67">
        <v>-0.13574842648776642</v>
      </c>
      <c r="E10">
        <f t="shared" si="0"/>
        <v>-0.3176782938704889</v>
      </c>
    </row>
    <row r="11" spans="1:5" x14ac:dyDescent="0.25">
      <c r="A11" s="67" t="s">
        <v>139</v>
      </c>
      <c r="B11" s="67">
        <v>0.781830668250456</v>
      </c>
      <c r="C11" s="67" t="s">
        <v>139</v>
      </c>
      <c r="D11" s="67">
        <v>0.65935768502693803</v>
      </c>
      <c r="E11">
        <f t="shared" si="0"/>
        <v>0.84335101167420012</v>
      </c>
    </row>
    <row r="12" spans="1:5" x14ac:dyDescent="0.25">
      <c r="A12" s="67" t="s">
        <v>140</v>
      </c>
      <c r="B12" s="67">
        <v>7.7373130741752949E-2</v>
      </c>
      <c r="C12" s="67" t="s">
        <v>140</v>
      </c>
      <c r="D12" s="67">
        <v>3.5100152161440794E-2</v>
      </c>
      <c r="E12">
        <f t="shared" si="0"/>
        <v>0.45364782095471884</v>
      </c>
    </row>
    <row r="13" spans="1:5" x14ac:dyDescent="0.25">
      <c r="A13" s="67" t="s">
        <v>141</v>
      </c>
      <c r="B13" s="67">
        <v>2.9200574437529919E-2</v>
      </c>
      <c r="C13" s="67" t="s">
        <v>141</v>
      </c>
      <c r="D13" s="67">
        <v>4.4320137693631668E-2</v>
      </c>
      <c r="E13">
        <f t="shared" si="0"/>
        <v>1.5177830760983042</v>
      </c>
    </row>
    <row r="14" spans="1:5" x14ac:dyDescent="0.25">
      <c r="A14" s="67" t="s">
        <v>142</v>
      </c>
      <c r="B14" s="67">
        <v>0.10657370517928287</v>
      </c>
      <c r="C14" s="67" t="s">
        <v>142</v>
      </c>
      <c r="D14" s="67">
        <v>7.9420289855072462E-2</v>
      </c>
      <c r="E14">
        <f t="shared" si="0"/>
        <v>0.74521468237843691</v>
      </c>
    </row>
    <row r="15" spans="1:5" x14ac:dyDescent="0.25">
      <c r="A15" s="67" t="s">
        <v>143</v>
      </c>
      <c r="B15" s="67">
        <v>1.367393132070525</v>
      </c>
      <c r="C15" s="67" t="s">
        <v>143</v>
      </c>
      <c r="D15" s="67">
        <v>1.2239626427949246</v>
      </c>
      <c r="E15">
        <f t="shared" si="0"/>
        <v>0.89510661863686847</v>
      </c>
    </row>
    <row r="16" spans="1:5" x14ac:dyDescent="0.25">
      <c r="A16" s="67" t="s">
        <v>144</v>
      </c>
      <c r="B16" s="67">
        <v>25</v>
      </c>
      <c r="C16" s="67" t="s">
        <v>144</v>
      </c>
      <c r="D16" s="67">
        <v>21</v>
      </c>
      <c r="E16">
        <f t="shared" si="0"/>
        <v>0.84</v>
      </c>
    </row>
    <row r="19" spans="1:2" ht="15.75" thickBot="1" x14ac:dyDescent="0.3">
      <c r="A19" t="s">
        <v>132</v>
      </c>
    </row>
    <row r="20" spans="1:2" x14ac:dyDescent="0.25">
      <c r="A20" s="52" t="s">
        <v>0</v>
      </c>
      <c r="B20" s="52"/>
    </row>
    <row r="21" spans="1:2" x14ac:dyDescent="0.25">
      <c r="A21" s="48"/>
      <c r="B21" s="48"/>
    </row>
    <row r="22" spans="1:2" x14ac:dyDescent="0.25">
      <c r="A22" s="48" t="s">
        <v>133</v>
      </c>
      <c r="B22" s="48">
        <v>5.8283935371186889E-2</v>
      </c>
    </row>
    <row r="23" spans="1:2" x14ac:dyDescent="0.25">
      <c r="A23" s="48" t="s">
        <v>105</v>
      </c>
      <c r="B23" s="48">
        <v>2.0346367271732121E-3</v>
      </c>
    </row>
    <row r="24" spans="1:2" x14ac:dyDescent="0.25">
      <c r="A24" s="48" t="s">
        <v>134</v>
      </c>
      <c r="B24" s="48">
        <v>5.6540488739817922E-2</v>
      </c>
    </row>
    <row r="25" spans="1:2" x14ac:dyDescent="0.25">
      <c r="A25" s="48" t="s">
        <v>135</v>
      </c>
      <c r="B25" s="48" t="e">
        <v>#N/A</v>
      </c>
    </row>
    <row r="26" spans="1:2" x14ac:dyDescent="0.25">
      <c r="A26" s="48" t="s">
        <v>136</v>
      </c>
      <c r="B26" s="48">
        <v>9.3238768140084579E-3</v>
      </c>
    </row>
    <row r="27" spans="1:2" x14ac:dyDescent="0.25">
      <c r="A27" s="48" t="s">
        <v>137</v>
      </c>
      <c r="B27" s="48">
        <v>8.6934678842804511E-5</v>
      </c>
    </row>
    <row r="28" spans="1:2" x14ac:dyDescent="0.25">
      <c r="A28" s="48" t="s">
        <v>138</v>
      </c>
      <c r="B28" s="48">
        <v>-0.13574842648776642</v>
      </c>
    </row>
    <row r="29" spans="1:2" x14ac:dyDescent="0.25">
      <c r="A29" s="48" t="s">
        <v>139</v>
      </c>
      <c r="B29" s="48">
        <v>0.65935768502693803</v>
      </c>
    </row>
    <row r="30" spans="1:2" x14ac:dyDescent="0.25">
      <c r="A30" s="48" t="s">
        <v>140</v>
      </c>
      <c r="B30" s="48">
        <v>3.5100152161440794E-2</v>
      </c>
    </row>
    <row r="31" spans="1:2" x14ac:dyDescent="0.25">
      <c r="A31" s="48" t="s">
        <v>141</v>
      </c>
      <c r="B31" s="48">
        <v>4.4320137693631668E-2</v>
      </c>
    </row>
    <row r="32" spans="1:2" x14ac:dyDescent="0.25">
      <c r="A32" s="48" t="s">
        <v>142</v>
      </c>
      <c r="B32" s="48">
        <v>7.9420289855072462E-2</v>
      </c>
    </row>
    <row r="33" spans="1:2" x14ac:dyDescent="0.25">
      <c r="A33" s="48" t="s">
        <v>143</v>
      </c>
      <c r="B33" s="48">
        <v>1.2239626427949246</v>
      </c>
    </row>
    <row r="34" spans="1:2" ht="15.75" thickBot="1" x14ac:dyDescent="0.3">
      <c r="A34" s="49" t="s">
        <v>144</v>
      </c>
      <c r="B34" s="49">
        <v>21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19"/>
  <sheetViews>
    <sheetView workbookViewId="0">
      <selection activeCell="G27" sqref="G27"/>
    </sheetView>
  </sheetViews>
  <sheetFormatPr defaultColWidth="12" defaultRowHeight="15" x14ac:dyDescent="0.25"/>
  <cols>
    <col min="1" max="1" width="12" style="62"/>
    <col min="2" max="19" width="12" style="61"/>
    <col min="20" max="16384" width="12" style="62"/>
  </cols>
  <sheetData>
    <row r="1" spans="1:16" ht="60" customHeight="1" x14ac:dyDescent="0.25">
      <c r="A1" s="59"/>
      <c r="B1" s="59" t="s">
        <v>0</v>
      </c>
      <c r="C1" s="59" t="s">
        <v>92</v>
      </c>
      <c r="D1" s="59" t="s">
        <v>93</v>
      </c>
      <c r="E1" s="59" t="s">
        <v>94</v>
      </c>
      <c r="F1" s="59" t="s">
        <v>95</v>
      </c>
      <c r="G1" s="59" t="s">
        <v>96</v>
      </c>
      <c r="H1" s="59" t="s">
        <v>97</v>
      </c>
      <c r="I1" s="59" t="s">
        <v>98</v>
      </c>
      <c r="J1" s="59" t="s">
        <v>99</v>
      </c>
      <c r="K1" s="60" t="s">
        <v>10</v>
      </c>
      <c r="L1" s="60" t="s">
        <v>90</v>
      </c>
      <c r="M1" s="60" t="s">
        <v>11</v>
      </c>
      <c r="N1" s="60" t="s">
        <v>91</v>
      </c>
      <c r="O1" s="60" t="s">
        <v>12</v>
      </c>
      <c r="P1" s="60" t="s">
        <v>15</v>
      </c>
    </row>
    <row r="2" spans="1:16" x14ac:dyDescent="0.25">
      <c r="A2" s="63" t="s">
        <v>0</v>
      </c>
      <c r="B2" s="63">
        <v>1</v>
      </c>
      <c r="C2" s="63"/>
      <c r="D2" s="63"/>
      <c r="E2" s="63"/>
      <c r="F2" s="63"/>
      <c r="G2" s="63"/>
      <c r="H2" s="63"/>
      <c r="I2" s="63"/>
      <c r="J2" s="63"/>
      <c r="K2" s="64"/>
      <c r="L2" s="64"/>
      <c r="M2" s="64"/>
      <c r="N2" s="64"/>
      <c r="O2" s="64"/>
      <c r="P2" s="64"/>
    </row>
    <row r="3" spans="1:16" x14ac:dyDescent="0.25">
      <c r="A3" s="63" t="s">
        <v>92</v>
      </c>
      <c r="B3" s="63">
        <v>0.34507247876624325</v>
      </c>
      <c r="C3" s="63">
        <v>1</v>
      </c>
      <c r="D3" s="63"/>
      <c r="E3" s="63"/>
      <c r="F3" s="63"/>
      <c r="G3" s="63"/>
      <c r="H3" s="63"/>
      <c r="I3" s="63"/>
      <c r="J3" s="63"/>
      <c r="K3" s="64"/>
      <c r="L3" s="64"/>
      <c r="M3" s="64"/>
      <c r="N3" s="64"/>
      <c r="O3" s="64"/>
      <c r="P3" s="64"/>
    </row>
    <row r="4" spans="1:16" x14ac:dyDescent="0.25">
      <c r="A4" s="63" t="s">
        <v>93</v>
      </c>
      <c r="B4" s="63">
        <v>0.73166503253592607</v>
      </c>
      <c r="C4" s="63">
        <v>-0.24952663576187994</v>
      </c>
      <c r="D4" s="63">
        <v>1</v>
      </c>
      <c r="E4" s="63"/>
      <c r="F4" s="63"/>
      <c r="G4" s="63"/>
      <c r="H4" s="63"/>
      <c r="I4" s="63"/>
      <c r="J4" s="63"/>
      <c r="K4" s="64"/>
      <c r="L4" s="64"/>
      <c r="M4" s="64"/>
      <c r="N4" s="64"/>
      <c r="O4" s="64"/>
      <c r="P4" s="64"/>
    </row>
    <row r="5" spans="1:16" x14ac:dyDescent="0.25">
      <c r="A5" s="63" t="s">
        <v>94</v>
      </c>
      <c r="B5" s="63">
        <v>0.82361569042806715</v>
      </c>
      <c r="C5" s="63">
        <v>0.49162278737852444</v>
      </c>
      <c r="D5" s="63">
        <v>0.38777252031921672</v>
      </c>
      <c r="E5" s="63">
        <v>1</v>
      </c>
      <c r="F5" s="63"/>
      <c r="G5" s="63"/>
      <c r="H5" s="63"/>
      <c r="I5" s="63"/>
      <c r="J5" s="63"/>
      <c r="K5" s="64"/>
      <c r="L5" s="64"/>
      <c r="M5" s="64"/>
      <c r="N5" s="64"/>
      <c r="O5" s="64"/>
      <c r="P5" s="64"/>
    </row>
    <row r="6" spans="1:16" x14ac:dyDescent="0.25">
      <c r="A6" s="63" t="s">
        <v>95</v>
      </c>
      <c r="B6" s="63">
        <v>-0.46968779722624227</v>
      </c>
      <c r="C6" s="63">
        <v>-0.54738599028389678</v>
      </c>
      <c r="D6" s="63">
        <v>-1.9314888298899009E-2</v>
      </c>
      <c r="E6" s="63">
        <v>-0.36228728483431316</v>
      </c>
      <c r="F6" s="63">
        <v>1</v>
      </c>
      <c r="G6" s="63"/>
      <c r="H6" s="63"/>
      <c r="I6" s="63"/>
      <c r="J6" s="63"/>
      <c r="K6" s="64"/>
      <c r="L6" s="64"/>
      <c r="M6" s="64"/>
      <c r="N6" s="64"/>
      <c r="O6" s="64"/>
      <c r="P6" s="64"/>
    </row>
    <row r="7" spans="1:16" x14ac:dyDescent="0.25">
      <c r="A7" s="63" t="s">
        <v>96</v>
      </c>
      <c r="B7" s="63">
        <v>0.76174628718447279</v>
      </c>
      <c r="C7" s="63">
        <v>0.11422514829021517</v>
      </c>
      <c r="D7" s="63">
        <v>0.60587118323958855</v>
      </c>
      <c r="E7" s="63">
        <v>0.63850588989057644</v>
      </c>
      <c r="F7" s="63">
        <v>-0.3205751771998393</v>
      </c>
      <c r="G7" s="63">
        <v>1</v>
      </c>
      <c r="H7" s="63"/>
      <c r="I7" s="63"/>
      <c r="J7" s="63"/>
      <c r="K7" s="64"/>
      <c r="L7" s="64"/>
      <c r="M7" s="64"/>
      <c r="N7" s="64"/>
      <c r="O7" s="64"/>
      <c r="P7" s="64"/>
    </row>
    <row r="8" spans="1:16" x14ac:dyDescent="0.25">
      <c r="A8" s="63" t="s">
        <v>97</v>
      </c>
      <c r="B8" s="63">
        <v>0.50323819539240355</v>
      </c>
      <c r="C8" s="63">
        <v>0.46389910279768592</v>
      </c>
      <c r="D8" s="63">
        <v>0.10167492878440267</v>
      </c>
      <c r="E8" s="63">
        <v>0.71070466780758412</v>
      </c>
      <c r="F8" s="63">
        <v>-0.16092586815871929</v>
      </c>
      <c r="G8" s="63">
        <v>0.19533283791578421</v>
      </c>
      <c r="H8" s="63">
        <v>1</v>
      </c>
      <c r="I8" s="63"/>
      <c r="J8" s="63"/>
      <c r="K8" s="64"/>
      <c r="L8" s="64"/>
      <c r="M8" s="64"/>
      <c r="N8" s="64"/>
      <c r="O8" s="64"/>
      <c r="P8" s="64"/>
    </row>
    <row r="9" spans="1:16" x14ac:dyDescent="0.25">
      <c r="A9" s="63" t="s">
        <v>98</v>
      </c>
      <c r="B9" s="63">
        <v>0.7358430881700192</v>
      </c>
      <c r="C9" s="63">
        <v>0.59702229463219425</v>
      </c>
      <c r="D9" s="63">
        <v>0.31522129192347953</v>
      </c>
      <c r="E9" s="63">
        <v>0.83016824068178197</v>
      </c>
      <c r="F9" s="63">
        <v>-0.44340478468452399</v>
      </c>
      <c r="G9" s="63">
        <v>0.52925716254285549</v>
      </c>
      <c r="H9" s="63">
        <v>0.55627021279480893</v>
      </c>
      <c r="I9" s="63">
        <v>1</v>
      </c>
      <c r="J9" s="63"/>
      <c r="K9" s="64"/>
      <c r="L9" s="64"/>
      <c r="M9" s="64"/>
      <c r="N9" s="64"/>
      <c r="O9" s="64"/>
      <c r="P9" s="64"/>
    </row>
    <row r="10" spans="1:16" x14ac:dyDescent="0.25">
      <c r="A10" s="63" t="s">
        <v>99</v>
      </c>
      <c r="B10" s="63">
        <v>0.74164967301874163</v>
      </c>
      <c r="C10" s="63">
        <v>0.72835705565721343</v>
      </c>
      <c r="D10" s="63">
        <v>0.24941123203452295</v>
      </c>
      <c r="E10" s="63">
        <v>0.77667924523494392</v>
      </c>
      <c r="F10" s="63">
        <v>-0.52587353866882647</v>
      </c>
      <c r="G10" s="63">
        <v>0.53574520747147913</v>
      </c>
      <c r="H10" s="63">
        <v>0.5827657421793071</v>
      </c>
      <c r="I10" s="63">
        <v>0.70439066868880118</v>
      </c>
      <c r="J10" s="63">
        <v>1</v>
      </c>
      <c r="K10" s="64"/>
      <c r="L10" s="64"/>
      <c r="M10" s="64"/>
      <c r="N10" s="64"/>
      <c r="O10" s="64"/>
      <c r="P10" s="64"/>
    </row>
    <row r="11" spans="1:16" x14ac:dyDescent="0.25">
      <c r="A11" s="61"/>
    </row>
    <row r="12" spans="1:16" x14ac:dyDescent="0.25">
      <c r="A12" s="61"/>
    </row>
    <row r="13" spans="1:16" x14ac:dyDescent="0.25">
      <c r="A13" s="61"/>
    </row>
    <row r="14" spans="1:16" x14ac:dyDescent="0.25">
      <c r="A14" s="61"/>
    </row>
    <row r="15" spans="1:16" x14ac:dyDescent="0.25">
      <c r="A15" s="61"/>
    </row>
    <row r="16" spans="1:16" x14ac:dyDescent="0.25">
      <c r="A16" s="61"/>
    </row>
    <row r="17" spans="1:1" x14ac:dyDescent="0.25">
      <c r="A17" s="61"/>
    </row>
    <row r="18" spans="1:1" x14ac:dyDescent="0.25">
      <c r="A18" s="61"/>
    </row>
    <row r="19" spans="1:1" x14ac:dyDescent="0.25">
      <c r="A19" s="61"/>
    </row>
  </sheetData>
  <conditionalFormatting sqref="B1:J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Formatted Data - Spend</vt:lpstr>
      <vt:lpstr>Formatted Data - ConversionRate</vt:lpstr>
      <vt:lpstr>Data Collection Plan</vt:lpstr>
      <vt:lpstr>Sample Size</vt:lpstr>
      <vt:lpstr>SQL</vt:lpstr>
      <vt:lpstr>Hypothesis Test</vt:lpstr>
      <vt:lpstr>Histogram Before and After</vt:lpstr>
      <vt:lpstr>Descriptive Before and After</vt:lpstr>
      <vt:lpstr>Correlation</vt:lpstr>
      <vt:lpstr>Regression</vt:lpstr>
      <vt:lpstr>Time Series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Dineen</dc:creator>
  <cp:lastModifiedBy>Jake DIneen</cp:lastModifiedBy>
  <dcterms:created xsi:type="dcterms:W3CDTF">2017-02-06T15:18:50Z</dcterms:created>
  <dcterms:modified xsi:type="dcterms:W3CDTF">2017-03-23T22:57:08Z</dcterms:modified>
</cp:coreProperties>
</file>