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0" yWindow="0" windowWidth="23040" windowHeight="8808" activeTab="1"/>
  </bookViews>
  <sheets>
    <sheet name="Introduction" sheetId="1" r:id="rId1"/>
    <sheet name="Two Securities" sheetId="2" r:id="rId2"/>
    <sheet name="Three Securities" sheetId="3" r:id="rId3"/>
  </sheets>
  <calcPr calcId="171027"/>
</workbook>
</file>

<file path=xl/calcChain.xml><?xml version="1.0" encoding="utf-8"?>
<calcChain xmlns="http://schemas.openxmlformats.org/spreadsheetml/2006/main">
  <c r="F6" i="2" l="1"/>
  <c r="L7" i="3"/>
  <c r="L6" i="3"/>
  <c r="K7" i="3" s="1"/>
  <c r="K6" i="3"/>
  <c r="L5" i="3"/>
  <c r="J7" i="3" s="1"/>
  <c r="K5" i="3"/>
  <c r="J6" i="3" s="1"/>
  <c r="J5" i="3"/>
  <c r="I7" i="3"/>
  <c r="I6" i="3"/>
  <c r="I5" i="3"/>
  <c r="H7" i="3"/>
  <c r="H6" i="3"/>
  <c r="H5" i="3"/>
  <c r="G7" i="3"/>
  <c r="G6" i="3"/>
  <c r="G5" i="3"/>
  <c r="Z9" i="2"/>
  <c r="Z8" i="2"/>
  <c r="Y9" i="2" s="1"/>
  <c r="Y8" i="2"/>
  <c r="X9" i="2"/>
  <c r="X8" i="2"/>
  <c r="W9" i="2"/>
  <c r="W8" i="2"/>
  <c r="V9" i="2"/>
  <c r="V8" i="2"/>
  <c r="L9" i="2"/>
  <c r="L8" i="2"/>
  <c r="C68" i="2"/>
  <c r="B68" i="2"/>
  <c r="C67" i="2"/>
  <c r="B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7" i="2" l="1"/>
  <c r="H67" i="2"/>
  <c r="G68" i="2"/>
  <c r="N9" i="2" s="1"/>
  <c r="M8" i="2"/>
  <c r="M9" i="2"/>
  <c r="G67" i="2"/>
  <c r="F68" i="2"/>
  <c r="N8" i="2" s="1"/>
  <c r="H68" i="2"/>
  <c r="Q8" i="2" s="1"/>
  <c r="P9" i="2" s="1"/>
  <c r="O8" i="2" l="1"/>
  <c r="O9" i="2"/>
  <c r="P8" i="2"/>
  <c r="R8" i="2" s="1"/>
  <c r="Q9" i="2"/>
  <c r="S8" i="2" l="1"/>
  <c r="R9" i="2" s="1"/>
  <c r="S9" i="2"/>
</calcChain>
</file>

<file path=xl/sharedStrings.xml><?xml version="1.0" encoding="utf-8"?>
<sst xmlns="http://schemas.openxmlformats.org/spreadsheetml/2006/main" count="50" uniqueCount="26">
  <si>
    <t>Ravi Shukla</t>
  </si>
  <si>
    <t xml:space="preserve">Caution: No warranties. Use at your own risk. </t>
  </si>
  <si>
    <t>see the associated document for descriptive details:</t>
  </si>
  <si>
    <t>Count</t>
  </si>
  <si>
    <t>Variance</t>
  </si>
  <si>
    <t>Std Dev</t>
  </si>
  <si>
    <t>Month</t>
  </si>
  <si>
    <r>
      <rPr>
        <i/>
        <sz val="11"/>
        <color theme="1"/>
        <rFont val="Calibri"/>
        <family val="2"/>
        <scheme val="minor"/>
      </rPr>
      <t>r</t>
    </r>
    <r>
      <rPr>
        <vertAlign val="subscript"/>
        <sz val="11"/>
        <color theme="1"/>
        <rFont val="cmr10"/>
        <family val="2"/>
      </rPr>
      <t>1</t>
    </r>
  </si>
  <si>
    <r>
      <rPr>
        <i/>
        <sz val="11"/>
        <color theme="1"/>
        <rFont val="Calibri"/>
        <family val="2"/>
        <scheme val="minor"/>
      </rPr>
      <t>r</t>
    </r>
    <r>
      <rPr>
        <vertAlign val="subscript"/>
        <sz val="11"/>
        <color theme="1"/>
        <rFont val="cmr10"/>
        <family val="2"/>
      </rPr>
      <t>2</t>
    </r>
  </si>
  <si>
    <r>
      <rPr>
        <i/>
        <sz val="11"/>
        <color theme="1"/>
        <rFont val="Calibri"/>
        <family val="2"/>
        <scheme val="minor"/>
      </rPr>
      <t>r</t>
    </r>
    <r>
      <rPr>
        <vertAlign val="subscript"/>
        <sz val="11"/>
        <color theme="1"/>
        <rFont val="cmr10"/>
        <family val="2"/>
      </rPr>
      <t>1</t>
    </r>
    <r>
      <rPr>
        <vertAlign val="superscript"/>
        <sz val="11"/>
        <color theme="1"/>
        <rFont val="cmr10"/>
        <family val="2"/>
      </rPr>
      <t>2</t>
    </r>
  </si>
  <si>
    <r>
      <rPr>
        <i/>
        <sz val="11"/>
        <color theme="1"/>
        <rFont val="Calibri"/>
        <family val="2"/>
        <scheme val="minor"/>
      </rPr>
      <t>r</t>
    </r>
    <r>
      <rPr>
        <vertAlign val="subscript"/>
        <sz val="11"/>
        <color theme="1"/>
        <rFont val="cmr10"/>
        <family val="2"/>
      </rPr>
      <t>2</t>
    </r>
    <r>
      <rPr>
        <vertAlign val="superscript"/>
        <sz val="11"/>
        <color theme="1"/>
        <rFont val="cmr10"/>
        <family val="2"/>
      </rPr>
      <t>2</t>
    </r>
  </si>
  <si>
    <r>
      <rPr>
        <i/>
        <sz val="11"/>
        <color theme="1"/>
        <rFont val="Calibri"/>
        <family val="2"/>
        <scheme val="minor"/>
      </rPr>
      <t>r</t>
    </r>
    <r>
      <rPr>
        <vertAlign val="subscript"/>
        <sz val="11"/>
        <color theme="1"/>
        <rFont val="cmr10"/>
        <family val="2"/>
      </rPr>
      <t>1</t>
    </r>
    <r>
      <rPr>
        <i/>
        <sz val="11"/>
        <color theme="1"/>
        <rFont val="Calibri"/>
        <family val="2"/>
        <scheme val="minor"/>
      </rPr>
      <t>r</t>
    </r>
    <r>
      <rPr>
        <vertAlign val="subscript"/>
        <sz val="11"/>
        <color theme="1"/>
        <rFont val="cmr10"/>
        <family val="2"/>
      </rPr>
      <t>2</t>
    </r>
  </si>
  <si>
    <t>Total</t>
  </si>
  <si>
    <t xml:space="preserve">Statistics calculated using long-hand formulas.
</t>
  </si>
  <si>
    <t>…</t>
  </si>
  <si>
    <t xml:space="preserve">These columns are needed for long-hand formulas.
</t>
  </si>
  <si>
    <t>Avg Ret</t>
  </si>
  <si>
    <t>Correlation</t>
  </si>
  <si>
    <t>T</t>
  </si>
  <si>
    <t>Covariance</t>
  </si>
  <si>
    <t xml:space="preserve">Statistics calculated using Excel functions AVERAGE, STDEV, and CORREL.
</t>
  </si>
  <si>
    <t xml:space="preserve">Monthly returns for stock 1 (IBM) and 2 (LUV). Rows for 04/2005  through 09/2009 are hidden to conserve space. 
</t>
  </si>
  <si>
    <t xml:space="preserve">This spreadsheet shows how to calculate return statistics using historical data. Please </t>
  </si>
  <si>
    <r>
      <rPr>
        <i/>
        <sz val="11"/>
        <color theme="1"/>
        <rFont val="Calibri"/>
        <family val="2"/>
        <scheme val="minor"/>
      </rPr>
      <t>r</t>
    </r>
    <r>
      <rPr>
        <vertAlign val="subscript"/>
        <sz val="11"/>
        <color theme="1"/>
        <rFont val="cmr10"/>
        <family val="2"/>
      </rPr>
      <t>3</t>
    </r>
  </si>
  <si>
    <t>Statistics calculated using Excel functions</t>
  </si>
  <si>
    <t>Calculating Historical Return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</si>
</sst>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yyyy"/>
    <numFmt numFmtId="165" formatCode="0.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mr10"/>
      <family val="2"/>
    </font>
    <font>
      <vertAlign val="superscript"/>
      <sz val="11"/>
      <color theme="1"/>
      <name val="cmr10"/>
      <family val="2"/>
    </font>
    <font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35">
    <xf numFmtId="0" fontId="0" fillId="0" borderId="0" xfId="0"/>
    <xf numFmtId="0" fontId="0" fillId="0" borderId="2" xfId="0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0" borderId="0" xfId="0" applyFont="1"/>
    <xf numFmtId="164" fontId="0" fillId="0" borderId="2" xfId="0" applyNumberFormat="1" applyFont="1" applyBorder="1"/>
    <xf numFmtId="10" fontId="0" fillId="0" borderId="2" xfId="1" applyNumberFormat="1" applyFont="1" applyBorder="1"/>
    <xf numFmtId="0" fontId="0" fillId="0" borderId="2" xfId="0" applyFont="1" applyBorder="1"/>
    <xf numFmtId="0" fontId="6" fillId="2" borderId="1" xfId="2" applyFont="1"/>
    <xf numFmtId="2" fontId="6" fillId="2" borderId="1" xfId="2" applyNumberFormat="1" applyFont="1"/>
    <xf numFmtId="10" fontId="6" fillId="2" borderId="1" xfId="1" applyNumberFormat="1" applyFont="1" applyFill="1" applyBorder="1"/>
    <xf numFmtId="165" fontId="6" fillId="2" borderId="1" xfId="2" applyNumberFormat="1" applyFont="1"/>
    <xf numFmtId="0" fontId="3" fillId="3" borderId="2" xfId="0" applyFont="1" applyFill="1" applyBorder="1" applyAlignment="1">
      <alignment horizontal="right"/>
    </xf>
    <xf numFmtId="165" fontId="0" fillId="0" borderId="2" xfId="0" applyNumberFormat="1" applyFont="1" applyBorder="1"/>
    <xf numFmtId="0" fontId="0" fillId="0" borderId="2" xfId="0" applyFont="1" applyBorder="1" applyAlignment="1">
      <alignment horizontal="right"/>
    </xf>
    <xf numFmtId="0" fontId="0" fillId="4" borderId="2" xfId="0" applyFont="1" applyFill="1" applyBorder="1"/>
    <xf numFmtId="10" fontId="0" fillId="4" borderId="2" xfId="1" applyNumberFormat="1" applyFont="1" applyFill="1" applyBorder="1"/>
    <xf numFmtId="2" fontId="0" fillId="4" borderId="2" xfId="0" applyNumberFormat="1" applyFont="1" applyFill="1" applyBorder="1"/>
    <xf numFmtId="0" fontId="0" fillId="3" borderId="3" xfId="0" applyFont="1" applyFill="1" applyBorder="1" applyAlignment="1">
      <alignment horizontal="right"/>
    </xf>
    <xf numFmtId="164" fontId="8" fillId="0" borderId="2" xfId="0" applyNumberFormat="1" applyFont="1" applyBorder="1" applyAlignment="1">
      <alignment horizontal="center" vertical="top"/>
    </xf>
    <xf numFmtId="165" fontId="8" fillId="0" borderId="2" xfId="0" applyNumberFormat="1" applyFont="1" applyBorder="1" applyAlignment="1">
      <alignment horizontal="center" vertical="top"/>
    </xf>
    <xf numFmtId="10" fontId="6" fillId="2" borderId="4" xfId="1" applyNumberFormat="1" applyFont="1" applyFill="1" applyBorder="1"/>
    <xf numFmtId="0" fontId="6" fillId="2" borderId="2" xfId="2" applyFont="1" applyBorder="1"/>
    <xf numFmtId="165" fontId="6" fillId="2" borderId="4" xfId="2" applyNumberFormat="1" applyFont="1" applyBorder="1"/>
    <xf numFmtId="2" fontId="6" fillId="2" borderId="4" xfId="2" applyNumberFormat="1" applyFont="1" applyBorder="1"/>
    <xf numFmtId="0" fontId="6" fillId="2" borderId="7" xfId="2" applyFont="1" applyBorder="1"/>
    <xf numFmtId="0" fontId="0" fillId="3" borderId="2" xfId="0" applyFont="1" applyFill="1" applyBorder="1"/>
    <xf numFmtId="0" fontId="9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5" borderId="2" xfId="0" applyFill="1" applyBorder="1" applyAlignment="1">
      <alignment vertical="center" wrapText="1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11" fillId="5" borderId="2" xfId="0" applyFont="1" applyFill="1" applyBorder="1" applyAlignment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2" fillId="5" borderId="2" xfId="0" applyFont="1" applyFill="1" applyBorder="1" applyAlignment="1">
      <alignment horizontal="center" vertical="top" wrapText="1"/>
    </xf>
  </cellXfs>
  <cellStyles count="3">
    <cellStyle name="Normal" xfId="0" builtinId="0"/>
    <cellStyle name="Output" xfId="2" builtinId="21"/>
    <cellStyle name="Percent" xfId="1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GridLines="0" workbookViewId="0">
      <selection sqref="A1:I1"/>
    </sheetView>
  </sheetViews>
  <sheetFormatPr defaultRowHeight="14.4"/>
  <sheetData>
    <row r="1" spans="1:9">
      <c r="A1" s="26" t="s">
        <v>25</v>
      </c>
      <c r="B1" s="26"/>
      <c r="C1" s="26"/>
      <c r="D1" s="26"/>
      <c r="E1" s="26"/>
      <c r="F1" s="26"/>
      <c r="G1" s="26"/>
      <c r="H1" s="26"/>
      <c r="I1" s="26"/>
    </row>
    <row r="2" spans="1:9">
      <c r="A2" s="26" t="s">
        <v>0</v>
      </c>
      <c r="B2" s="26"/>
      <c r="C2" s="26"/>
      <c r="D2" s="26"/>
      <c r="E2" s="26"/>
      <c r="F2" s="26"/>
      <c r="G2" s="26"/>
      <c r="H2" s="26"/>
      <c r="I2" s="26"/>
    </row>
    <row r="4" spans="1:9">
      <c r="A4" s="27" t="s">
        <v>1</v>
      </c>
      <c r="B4" s="27"/>
      <c r="C4" s="27"/>
      <c r="D4" s="27"/>
      <c r="E4" s="27"/>
      <c r="F4" s="27"/>
      <c r="G4" s="27"/>
      <c r="H4" s="27"/>
      <c r="I4" s="27"/>
    </row>
    <row r="6" spans="1:9">
      <c r="A6" t="s">
        <v>22</v>
      </c>
    </row>
    <row r="7" spans="1:9">
      <c r="A7" t="s">
        <v>2</v>
      </c>
    </row>
  </sheetData>
  <mergeCells count="3">
    <mergeCell ref="A1:I1"/>
    <mergeCell ref="A2:I2"/>
    <mergeCell ref="A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showGridLines="0" tabSelected="1" workbookViewId="0">
      <selection activeCell="J74" sqref="J74"/>
    </sheetView>
  </sheetViews>
  <sheetFormatPr defaultColWidth="9.15625" defaultRowHeight="14.4"/>
  <cols>
    <col min="1" max="1" width="7.83984375" style="3" bestFit="1" customWidth="1"/>
    <col min="2" max="4" width="9.15625" style="3"/>
    <col min="5" max="5" width="7.83984375" style="3" bestFit="1" customWidth="1"/>
    <col min="6" max="9" width="9.15625" style="3"/>
    <col min="10" max="10" width="9.15625" style="3" customWidth="1"/>
    <col min="11" max="12" width="5.68359375" style="3" customWidth="1"/>
    <col min="13" max="13" width="10.68359375" style="3" bestFit="1" customWidth="1"/>
    <col min="14" max="19" width="9.15625" style="3"/>
    <col min="20" max="20" width="12" style="3" customWidth="1"/>
    <col min="21" max="22" width="5.68359375" style="3" customWidth="1"/>
    <col min="23" max="16384" width="9.15625" style="3"/>
  </cols>
  <sheetData>
    <row r="1" spans="1:26">
      <c r="A1" s="28" t="s">
        <v>21</v>
      </c>
      <c r="B1" s="28"/>
      <c r="C1" s="28"/>
    </row>
    <row r="2" spans="1:26">
      <c r="A2" s="28"/>
      <c r="B2" s="28"/>
      <c r="C2" s="28"/>
    </row>
    <row r="3" spans="1:26" ht="15" customHeight="1">
      <c r="A3" s="28"/>
      <c r="B3" s="28"/>
      <c r="C3" s="28"/>
      <c r="E3" s="34" t="s">
        <v>15</v>
      </c>
      <c r="F3" s="34"/>
      <c r="G3" s="34"/>
      <c r="H3" s="34"/>
      <c r="K3" s="28" t="s">
        <v>13</v>
      </c>
      <c r="L3" s="28"/>
      <c r="M3" s="28"/>
      <c r="N3" s="28"/>
      <c r="O3" s="28"/>
      <c r="P3" s="28"/>
      <c r="Q3" s="28"/>
      <c r="R3" s="28"/>
      <c r="S3" s="28"/>
      <c r="U3" s="30" t="s">
        <v>20</v>
      </c>
      <c r="V3" s="30"/>
      <c r="W3" s="30"/>
      <c r="X3" s="30"/>
      <c r="Y3" s="30"/>
      <c r="Z3" s="30"/>
    </row>
    <row r="4" spans="1:26">
      <c r="A4" s="28"/>
      <c r="B4" s="28"/>
      <c r="C4" s="28"/>
      <c r="E4" s="34"/>
      <c r="F4" s="34"/>
      <c r="G4" s="34"/>
      <c r="H4" s="34"/>
      <c r="K4" s="28"/>
      <c r="L4" s="28"/>
      <c r="M4" s="28"/>
      <c r="N4" s="28"/>
      <c r="O4" s="28"/>
      <c r="P4" s="28"/>
      <c r="Q4" s="28"/>
      <c r="R4" s="28"/>
      <c r="S4" s="28"/>
      <c r="U4" s="30"/>
      <c r="V4" s="30"/>
      <c r="W4" s="30"/>
      <c r="X4" s="30"/>
      <c r="Y4" s="30"/>
      <c r="Z4" s="30"/>
    </row>
    <row r="5" spans="1:26" ht="17.100000000000001">
      <c r="A5" s="17" t="s">
        <v>6</v>
      </c>
      <c r="B5" s="2" t="s">
        <v>7</v>
      </c>
      <c r="C5" s="2" t="s">
        <v>8</v>
      </c>
      <c r="E5" s="17" t="s">
        <v>6</v>
      </c>
      <c r="F5" s="2" t="s">
        <v>9</v>
      </c>
      <c r="G5" s="2" t="s">
        <v>10</v>
      </c>
      <c r="H5" s="2" t="s">
        <v>11</v>
      </c>
    </row>
    <row r="6" spans="1:26">
      <c r="A6" s="4">
        <v>38292</v>
      </c>
      <c r="B6" s="5">
        <v>5.2037014781877389E-2</v>
      </c>
      <c r="C6" s="5">
        <v>-2.5575447570332921E-3</v>
      </c>
      <c r="E6" s="4">
        <v>38292</v>
      </c>
      <c r="F6" s="12">
        <f>B6^2</f>
        <v>2.707850907409326E-3</v>
      </c>
      <c r="G6" s="12">
        <f t="shared" ref="G6:G38" si="0">C6^2</f>
        <v>6.5410351842284815E-6</v>
      </c>
      <c r="H6" s="12">
        <f t="shared" ref="H6:H38" si="1">B6*C6</f>
        <v>-1.3308699432705443E-4</v>
      </c>
      <c r="P6" s="29" t="s">
        <v>19</v>
      </c>
      <c r="Q6" s="29"/>
      <c r="R6" s="29" t="s">
        <v>17</v>
      </c>
      <c r="S6" s="29"/>
      <c r="Y6" s="29" t="s">
        <v>17</v>
      </c>
      <c r="Z6" s="29"/>
    </row>
    <row r="7" spans="1:26">
      <c r="A7" s="4">
        <v>38322</v>
      </c>
      <c r="B7" s="5">
        <v>4.6036097783870078E-2</v>
      </c>
      <c r="C7" s="5">
        <v>3.5256410256410131E-2</v>
      </c>
      <c r="E7" s="4">
        <v>38322</v>
      </c>
      <c r="F7" s="12">
        <f t="shared" ref="F6:F38" si="2">B7^2</f>
        <v>2.1193222991660477E-3</v>
      </c>
      <c r="G7" s="12">
        <f t="shared" si="0"/>
        <v>1.2430144641683014E-3</v>
      </c>
      <c r="H7" s="12">
        <f t="shared" si="1"/>
        <v>1.6230675500723368E-3</v>
      </c>
      <c r="K7" s="25"/>
      <c r="L7" s="2" t="s">
        <v>18</v>
      </c>
      <c r="M7" s="2" t="s">
        <v>16</v>
      </c>
      <c r="N7" s="2" t="s">
        <v>4</v>
      </c>
      <c r="O7" s="2" t="s">
        <v>5</v>
      </c>
      <c r="P7" s="25">
        <v>1</v>
      </c>
      <c r="Q7" s="25">
        <v>2</v>
      </c>
      <c r="R7" s="25">
        <v>1</v>
      </c>
      <c r="S7" s="25">
        <v>2</v>
      </c>
      <c r="U7" s="25"/>
      <c r="V7" s="2" t="s">
        <v>18</v>
      </c>
      <c r="W7" s="2" t="s">
        <v>16</v>
      </c>
      <c r="X7" s="2" t="s">
        <v>5</v>
      </c>
      <c r="Y7" s="25">
        <v>1</v>
      </c>
      <c r="Z7" s="25">
        <v>2</v>
      </c>
    </row>
    <row r="8" spans="1:26">
      <c r="A8" s="4">
        <v>38355</v>
      </c>
      <c r="B8" s="5">
        <v>-5.2309708419788103E-2</v>
      </c>
      <c r="C8" s="5">
        <v>-0.11021671826625379</v>
      </c>
      <c r="E8" s="4">
        <v>38355</v>
      </c>
      <c r="F8" s="12">
        <f t="shared" si="2"/>
        <v>2.7363055949632506E-3</v>
      </c>
      <c r="G8" s="12">
        <f t="shared" si="0"/>
        <v>1.2147724985382762E-2</v>
      </c>
      <c r="H8" s="12">
        <f t="shared" si="1"/>
        <v>5.7654043954936691E-3</v>
      </c>
      <c r="K8" s="14">
        <v>1</v>
      </c>
      <c r="L8" s="24">
        <f>COUNT(B6:B66)</f>
        <v>60</v>
      </c>
      <c r="M8" s="20">
        <f>SUM(B6:B66)/L8</f>
        <v>8.4553958576140363E-3</v>
      </c>
      <c r="N8" s="22">
        <f>(L8*SUM(F68)-B68^2)/(L8*(L8-1))</f>
        <v>4.009354889852019E-3</v>
      </c>
      <c r="O8" s="20">
        <f>SQRT(N8)</f>
        <v>6.3319466910674624E-2</v>
      </c>
      <c r="P8" s="22">
        <f>(L8*F68-B68*B68)/(L8*(L8-1))</f>
        <v>4.009354889852019E-3</v>
      </c>
      <c r="Q8" s="22">
        <f>(L8*H68-B68*C68)/(L8*(L8-1))</f>
        <v>1.6953752265436157E-3</v>
      </c>
      <c r="R8" s="23">
        <f>P8/(O8*O8)</f>
        <v>1</v>
      </c>
      <c r="S8" s="23">
        <f>Q8/(O8*O9)</f>
        <v>0.32182975250990964</v>
      </c>
      <c r="U8" s="14">
        <v>1</v>
      </c>
      <c r="V8" s="7">
        <f>COUNT(B6:B66)</f>
        <v>60</v>
      </c>
      <c r="W8" s="9">
        <f>AVERAGE(B6:B66)</f>
        <v>8.4553958576140363E-3</v>
      </c>
      <c r="X8" s="9">
        <f>STDEV(B6:B66)</f>
        <v>6.3319466910674624E-2</v>
      </c>
      <c r="Y8" s="8">
        <f>CORREL($B$6:$B$66,B6:B66)</f>
        <v>1</v>
      </c>
      <c r="Z8" s="8">
        <f>CORREL($B$6:$B$66,C6:C66)</f>
        <v>0.32182975250990958</v>
      </c>
    </row>
    <row r="9" spans="1:26">
      <c r="A9" s="4">
        <v>38384</v>
      </c>
      <c r="B9" s="5">
        <v>-7.1445033417838477E-3</v>
      </c>
      <c r="C9" s="5">
        <v>-4.3841336116910212E-2</v>
      </c>
      <c r="E9" s="4">
        <v>38384</v>
      </c>
      <c r="F9" s="12">
        <f t="shared" si="2"/>
        <v>5.1043928000760565E-5</v>
      </c>
      <c r="G9" s="12">
        <f t="shared" si="0"/>
        <v>1.9220627525158957E-3</v>
      </c>
      <c r="H9" s="12">
        <f t="shared" si="1"/>
        <v>3.1322457239553393E-4</v>
      </c>
      <c r="K9" s="14">
        <v>2</v>
      </c>
      <c r="L9" s="21">
        <f>COUNT(C6:C66)</f>
        <v>60</v>
      </c>
      <c r="M9" s="20">
        <f>SUM(C6:C66)/L9</f>
        <v>-5.7154704968147467E-3</v>
      </c>
      <c r="N9" s="10">
        <f>(L9*SUM(G68)-C68^2)/(L9*(L9-1))</f>
        <v>6.921572676277795E-3</v>
      </c>
      <c r="O9" s="9">
        <f>SQRT(N9)</f>
        <v>8.3195989544435342E-2</v>
      </c>
      <c r="P9" s="10">
        <f>Q8</f>
        <v>1.6953752265436157E-3</v>
      </c>
      <c r="Q9" s="10">
        <f>(L8*G68-C68*C68)/(L9*(L9-1))</f>
        <v>6.921572676277795E-3</v>
      </c>
      <c r="R9" s="8">
        <f>S8</f>
        <v>0.32182975250990964</v>
      </c>
      <c r="S9" s="8">
        <f>Q9/(O9*O9)</f>
        <v>1</v>
      </c>
      <c r="U9" s="14">
        <v>2</v>
      </c>
      <c r="V9" s="7">
        <f>COUNT(C6:C66)</f>
        <v>60</v>
      </c>
      <c r="W9" s="9">
        <f>AVERAGE(C6:C66)</f>
        <v>-5.7154704968147467E-3</v>
      </c>
      <c r="X9" s="9">
        <f>STDEV(C6:C66)</f>
        <v>8.3195989544435342E-2</v>
      </c>
      <c r="Y9" s="8">
        <f>Z8</f>
        <v>0.32182975250990958</v>
      </c>
      <c r="Z9" s="8">
        <f>CORREL($C$6:$C$66,C6:C66)</f>
        <v>1</v>
      </c>
    </row>
    <row r="10" spans="1:26">
      <c r="A10" s="4">
        <v>38412</v>
      </c>
      <c r="B10" s="5">
        <v>-1.29990714948931E-2</v>
      </c>
      <c r="C10" s="5">
        <v>2.9112081513828159E-2</v>
      </c>
      <c r="E10" s="4">
        <v>38412</v>
      </c>
      <c r="F10" s="12">
        <f t="shared" si="2"/>
        <v>1.6897585972934232E-4</v>
      </c>
      <c r="G10" s="12">
        <f t="shared" si="0"/>
        <v>8.4751329006777518E-4</v>
      </c>
      <c r="H10" s="12">
        <f t="shared" si="1"/>
        <v>-3.7843002896340797E-4</v>
      </c>
    </row>
    <row r="11" spans="1:26">
      <c r="A11" s="18" t="s">
        <v>14</v>
      </c>
      <c r="B11" s="18" t="s">
        <v>14</v>
      </c>
      <c r="C11" s="18" t="s">
        <v>14</v>
      </c>
      <c r="E11" s="18" t="s">
        <v>14</v>
      </c>
      <c r="F11" s="19" t="s">
        <v>14</v>
      </c>
      <c r="G11" s="19" t="s">
        <v>14</v>
      </c>
      <c r="H11" s="19" t="s">
        <v>14</v>
      </c>
    </row>
    <row r="12" spans="1:26" hidden="1">
      <c r="A12" s="4">
        <v>38443</v>
      </c>
      <c r="B12" s="5">
        <v>-0.16415804327375361</v>
      </c>
      <c r="C12" s="5">
        <v>4.4554455445544372E-2</v>
      </c>
      <c r="E12" s="4">
        <v>38443</v>
      </c>
      <c r="F12" s="12">
        <f t="shared" si="2"/>
        <v>2.6947863171467561E-2</v>
      </c>
      <c r="G12" s="12">
        <f t="shared" si="0"/>
        <v>1.9850995000489985E-3</v>
      </c>
      <c r="H12" s="12">
        <f t="shared" si="1"/>
        <v>-7.3139722250682004E-3</v>
      </c>
    </row>
    <row r="13" spans="1:26" hidden="1">
      <c r="A13" s="4">
        <v>38474</v>
      </c>
      <c r="B13" s="5">
        <v>-8.1598199212155054E-3</v>
      </c>
      <c r="C13" s="5">
        <v>-2.2342586323628955E-2</v>
      </c>
      <c r="E13" s="4">
        <v>38474</v>
      </c>
      <c r="F13" s="12">
        <f t="shared" si="2"/>
        <v>6.6582661146665417E-5</v>
      </c>
      <c r="G13" s="12">
        <f t="shared" si="0"/>
        <v>4.9919116362881163E-4</v>
      </c>
      <c r="H13" s="12">
        <f t="shared" si="1"/>
        <v>1.8231148097502464E-4</v>
      </c>
    </row>
    <row r="14" spans="1:26" hidden="1">
      <c r="A14" s="4">
        <v>38504</v>
      </c>
      <c r="B14" s="5">
        <v>-1.7872340425531985E-2</v>
      </c>
      <c r="C14" s="5">
        <v>-4.2243767313019376E-2</v>
      </c>
      <c r="E14" s="4">
        <v>38504</v>
      </c>
      <c r="F14" s="12">
        <f t="shared" si="2"/>
        <v>3.1942055228610482E-4</v>
      </c>
      <c r="G14" s="12">
        <f t="shared" si="0"/>
        <v>1.7845358767965243E-3</v>
      </c>
      <c r="H14" s="12">
        <f t="shared" si="1"/>
        <v>7.5499499027524293E-4</v>
      </c>
    </row>
    <row r="15" spans="1:26" hidden="1">
      <c r="A15" s="4">
        <v>38534</v>
      </c>
      <c r="B15" s="5">
        <v>0.12478336221837094</v>
      </c>
      <c r="C15" s="5">
        <v>1.8799710773680367E-2</v>
      </c>
      <c r="E15" s="4">
        <v>38534</v>
      </c>
      <c r="F15" s="12">
        <f t="shared" si="2"/>
        <v>1.5570887486521164E-2</v>
      </c>
      <c r="G15" s="12">
        <f t="shared" si="0"/>
        <v>3.5342912517403368E-4</v>
      </c>
      <c r="H15" s="12">
        <f t="shared" si="1"/>
        <v>2.3458911190727678E-3</v>
      </c>
    </row>
    <row r="16" spans="1:26" hidden="1">
      <c r="A16" s="4">
        <v>38565</v>
      </c>
      <c r="B16" s="5">
        <v>-3.1715459681561309E-2</v>
      </c>
      <c r="C16" s="5">
        <v>-6.1036195883605315E-2</v>
      </c>
      <c r="E16" s="4">
        <v>38565</v>
      </c>
      <c r="F16" s="12">
        <f t="shared" si="2"/>
        <v>1.005870382812741E-3</v>
      </c>
      <c r="G16" s="12">
        <f t="shared" si="0"/>
        <v>3.7254172079418386E-3</v>
      </c>
      <c r="H16" s="12">
        <f t="shared" si="1"/>
        <v>1.9357910096623628E-3</v>
      </c>
    </row>
    <row r="17" spans="1:8" hidden="1">
      <c r="A17" s="4">
        <v>38596</v>
      </c>
      <c r="B17" s="5">
        <v>-5.0391194801749917E-3</v>
      </c>
      <c r="C17" s="5">
        <v>0.11489040060468625</v>
      </c>
      <c r="E17" s="4">
        <v>38596</v>
      </c>
      <c r="F17" s="12">
        <f t="shared" si="2"/>
        <v>2.5392725135479078E-5</v>
      </c>
      <c r="G17" s="12">
        <f t="shared" si="0"/>
        <v>1.319980415110529E-2</v>
      </c>
      <c r="H17" s="12">
        <f t="shared" si="1"/>
        <v>-5.7894645577218312E-4</v>
      </c>
    </row>
    <row r="18" spans="1:8" hidden="1">
      <c r="A18" s="4">
        <v>38628</v>
      </c>
      <c r="B18" s="5">
        <v>2.0791683326669252E-2</v>
      </c>
      <c r="C18" s="5">
        <v>7.7966101694915357E-2</v>
      </c>
      <c r="E18" s="4">
        <v>38628</v>
      </c>
      <c r="F18" s="12">
        <f t="shared" si="2"/>
        <v>4.3229409555649621E-4</v>
      </c>
      <c r="G18" s="12">
        <f t="shared" si="0"/>
        <v>6.0787130135018831E-3</v>
      </c>
      <c r="H18" s="12">
        <f t="shared" si="1"/>
        <v>1.621046496655571E-3</v>
      </c>
    </row>
    <row r="19" spans="1:8" hidden="1">
      <c r="A19" s="4">
        <v>38657</v>
      </c>
      <c r="B19" s="5">
        <v>8.8262175218696726E-2</v>
      </c>
      <c r="C19" s="5">
        <v>3.0817610062893186E-2</v>
      </c>
      <c r="E19" s="4">
        <v>38657</v>
      </c>
      <c r="F19" s="12">
        <f t="shared" si="2"/>
        <v>7.7902115743359226E-3</v>
      </c>
      <c r="G19" s="12">
        <f t="shared" si="0"/>
        <v>9.497250899885354E-4</v>
      </c>
      <c r="H19" s="12">
        <f t="shared" si="1"/>
        <v>2.7200292991925498E-3</v>
      </c>
    </row>
    <row r="20" spans="1:8" hidden="1">
      <c r="A20" s="4">
        <v>38687</v>
      </c>
      <c r="B20" s="5">
        <v>-7.5344931013797245E-2</v>
      </c>
      <c r="C20" s="5">
        <v>-3.6607687614400586E-3</v>
      </c>
      <c r="E20" s="4">
        <v>38687</v>
      </c>
      <c r="F20" s="12">
        <f t="shared" si="2"/>
        <v>5.6768586294738662E-3</v>
      </c>
      <c r="G20" s="12">
        <f t="shared" si="0"/>
        <v>1.3401227924735381E-5</v>
      </c>
      <c r="H20" s="12">
        <f t="shared" si="1"/>
        <v>2.7582036978816518E-4</v>
      </c>
    </row>
    <row r="21" spans="1:8" hidden="1">
      <c r="A21" s="4">
        <v>38720</v>
      </c>
      <c r="B21" s="5">
        <v>-1.089918256130773E-2</v>
      </c>
      <c r="C21" s="5">
        <v>1.837109614207133E-3</v>
      </c>
      <c r="E21" s="4">
        <v>38720</v>
      </c>
      <c r="F21" s="12">
        <f t="shared" si="2"/>
        <v>1.1879218050471453E-4</v>
      </c>
      <c r="G21" s="12">
        <f t="shared" si="0"/>
        <v>3.3749717346122812E-6</v>
      </c>
      <c r="H21" s="12">
        <f t="shared" si="1"/>
        <v>-2.0022993070377154E-5</v>
      </c>
    </row>
    <row r="22" spans="1:8" hidden="1">
      <c r="A22" s="4">
        <v>38749</v>
      </c>
      <c r="B22" s="5">
        <v>-1.0625737898465215E-2</v>
      </c>
      <c r="C22" s="5">
        <v>1.8948655256723956E-2</v>
      </c>
      <c r="E22" s="4">
        <v>38749</v>
      </c>
      <c r="F22" s="12">
        <f t="shared" si="2"/>
        <v>1.1290630588687996E-4</v>
      </c>
      <c r="G22" s="12">
        <f t="shared" si="0"/>
        <v>3.5905153603817244E-4</v>
      </c>
      <c r="H22" s="12">
        <f t="shared" si="1"/>
        <v>-2.0134344428632386E-4</v>
      </c>
    </row>
    <row r="23" spans="1:8" hidden="1">
      <c r="A23" s="4">
        <v>38777</v>
      </c>
      <c r="B23" s="5">
        <v>2.7844073190135266E-2</v>
      </c>
      <c r="C23" s="5">
        <v>7.2585482903419152E-2</v>
      </c>
      <c r="E23" s="4">
        <v>38777</v>
      </c>
      <c r="F23" s="12">
        <f t="shared" si="2"/>
        <v>7.7529241181760944E-4</v>
      </c>
      <c r="G23" s="12">
        <f t="shared" si="0"/>
        <v>5.2686523283225536E-3</v>
      </c>
      <c r="H23" s="12">
        <f t="shared" si="1"/>
        <v>2.0210754985041149E-3</v>
      </c>
    </row>
    <row r="24" spans="1:8" hidden="1">
      <c r="A24" s="4">
        <v>38810</v>
      </c>
      <c r="B24" s="5">
        <v>-1.5479876160989781E-3</v>
      </c>
      <c r="C24" s="5">
        <v>-9.8434004474272863E-2</v>
      </c>
      <c r="E24" s="4">
        <v>38810</v>
      </c>
      <c r="F24" s="12">
        <f t="shared" si="2"/>
        <v>2.3962656595957969E-6</v>
      </c>
      <c r="G24" s="12">
        <f t="shared" si="0"/>
        <v>9.68925323684117E-3</v>
      </c>
      <c r="H24" s="12">
        <f t="shared" si="1"/>
        <v>1.5237461992920578E-4</v>
      </c>
    </row>
    <row r="25" spans="1:8" hidden="1">
      <c r="A25" s="4">
        <v>38838</v>
      </c>
      <c r="B25" s="5">
        <v>-2.6227390180878607E-2</v>
      </c>
      <c r="C25" s="5">
        <v>-7.4441687344913854E-3</v>
      </c>
      <c r="E25" s="4">
        <v>38838</v>
      </c>
      <c r="F25" s="12">
        <f t="shared" si="2"/>
        <v>6.878759957000476E-4</v>
      </c>
      <c r="G25" s="12">
        <f t="shared" si="0"/>
        <v>5.5415648147579075E-5</v>
      </c>
      <c r="H25" s="12">
        <f t="shared" si="1"/>
        <v>1.952411179718029E-4</v>
      </c>
    </row>
    <row r="26" spans="1:8" hidden="1">
      <c r="A26" s="4">
        <v>38869</v>
      </c>
      <c r="B26" s="5">
        <v>-3.8476847552076476E-2</v>
      </c>
      <c r="C26" s="5">
        <v>1.7500000000000071E-2</v>
      </c>
      <c r="E26" s="4">
        <v>38869</v>
      </c>
      <c r="F26" s="12">
        <f t="shared" si="2"/>
        <v>1.4804677975457335E-3</v>
      </c>
      <c r="G26" s="12">
        <f t="shared" si="0"/>
        <v>3.0625000000000248E-4</v>
      </c>
      <c r="H26" s="12">
        <f t="shared" si="1"/>
        <v>-6.7334483216134112E-4</v>
      </c>
    </row>
    <row r="27" spans="1:8" hidden="1">
      <c r="A27" s="4">
        <v>38901</v>
      </c>
      <c r="B27" s="5">
        <v>7.7273354491513846E-3</v>
      </c>
      <c r="C27" s="5">
        <v>9.8894348894348783E-2</v>
      </c>
      <c r="E27" s="4">
        <v>38901</v>
      </c>
      <c r="F27" s="12">
        <f t="shared" si="2"/>
        <v>5.971171314371163E-5</v>
      </c>
      <c r="G27" s="12">
        <f t="shared" si="0"/>
        <v>9.7800922432371845E-3</v>
      </c>
      <c r="H27" s="12">
        <f t="shared" si="1"/>
        <v>7.6418980793204643E-4</v>
      </c>
    </row>
    <row r="28" spans="1:8" hidden="1">
      <c r="A28" s="4">
        <v>38930</v>
      </c>
      <c r="B28" s="5">
        <v>5.0116390524441945E-2</v>
      </c>
      <c r="C28" s="5">
        <v>-3.6892118501956395E-2</v>
      </c>
      <c r="E28" s="4">
        <v>38930</v>
      </c>
      <c r="F28" s="12">
        <f t="shared" si="2"/>
        <v>2.5116525991983746E-3</v>
      </c>
      <c r="G28" s="12">
        <f t="shared" si="0"/>
        <v>1.3610284075623934E-3</v>
      </c>
      <c r="H28" s="12">
        <f t="shared" si="1"/>
        <v>-1.8488998181180368E-3</v>
      </c>
    </row>
    <row r="29" spans="1:8" hidden="1">
      <c r="A29" s="4">
        <v>38961</v>
      </c>
      <c r="B29" s="5">
        <v>1.1996348937280077E-2</v>
      </c>
      <c r="C29" s="5">
        <v>-3.8305281485780607E-2</v>
      </c>
      <c r="E29" s="4">
        <v>38961</v>
      </c>
      <c r="F29" s="12">
        <f t="shared" si="2"/>
        <v>1.4391238782498084E-4</v>
      </c>
      <c r="G29" s="12">
        <f t="shared" si="0"/>
        <v>1.4672945897048865E-3</v>
      </c>
      <c r="H29" s="12">
        <f t="shared" si="1"/>
        <v>-4.5952352284415836E-4</v>
      </c>
    </row>
    <row r="30" spans="1:8" hidden="1">
      <c r="A30" s="4">
        <v>38992</v>
      </c>
      <c r="B30" s="5">
        <v>0.12678778507924249</v>
      </c>
      <c r="C30" s="5">
        <v>-9.7767048883524499E-2</v>
      </c>
      <c r="E30" s="4">
        <v>38992</v>
      </c>
      <c r="F30" s="12">
        <f t="shared" si="2"/>
        <v>1.6075142445300183E-2</v>
      </c>
      <c r="G30" s="12">
        <f t="shared" si="0"/>
        <v>9.5583958473934687E-3</v>
      </c>
      <c r="H30" s="12">
        <f t="shared" si="1"/>
        <v>-1.2395667581676099E-2</v>
      </c>
    </row>
    <row r="31" spans="1:8" hidden="1">
      <c r="A31" s="4">
        <v>39022</v>
      </c>
      <c r="B31" s="5">
        <v>-1.2578616352201255E-3</v>
      </c>
      <c r="C31" s="5">
        <v>4.48160535117057E-2</v>
      </c>
      <c r="E31" s="4">
        <v>39022</v>
      </c>
      <c r="F31" s="12">
        <f t="shared" si="2"/>
        <v>1.5822158933586482E-6</v>
      </c>
      <c r="G31" s="12">
        <f t="shared" si="0"/>
        <v>2.0084786523640688E-3</v>
      </c>
      <c r="H31" s="12">
        <f t="shared" si="1"/>
        <v>-5.637239435434678E-5</v>
      </c>
    </row>
    <row r="32" spans="1:8" hidden="1">
      <c r="A32" s="4">
        <v>39052</v>
      </c>
      <c r="B32" s="5">
        <v>5.690405312571567E-2</v>
      </c>
      <c r="C32" s="5">
        <v>-2.4327784891165161E-2</v>
      </c>
      <c r="E32" s="4">
        <v>39052</v>
      </c>
      <c r="F32" s="12">
        <f t="shared" si="2"/>
        <v>3.2380712621342712E-3</v>
      </c>
      <c r="G32" s="12">
        <f t="shared" si="0"/>
        <v>5.9184111771080385E-4</v>
      </c>
      <c r="H32" s="12">
        <f t="shared" si="1"/>
        <v>-1.3843495638778452E-3</v>
      </c>
    </row>
    <row r="33" spans="1:8" hidden="1">
      <c r="A33" s="4">
        <v>39085</v>
      </c>
      <c r="B33" s="5">
        <v>2.0582818762864274E-2</v>
      </c>
      <c r="C33" s="5">
        <v>-1.4435695538057791E-2</v>
      </c>
      <c r="E33" s="4">
        <v>39085</v>
      </c>
      <c r="F33" s="12">
        <f t="shared" si="2"/>
        <v>4.236524282249176E-4</v>
      </c>
      <c r="G33" s="12">
        <f t="shared" si="0"/>
        <v>2.0838930566750163E-4</v>
      </c>
      <c r="H33" s="12">
        <f t="shared" si="1"/>
        <v>-2.9712730497573201E-4</v>
      </c>
    </row>
    <row r="34" spans="1:8" hidden="1">
      <c r="A34" s="4">
        <v>39114</v>
      </c>
      <c r="B34" s="5">
        <v>-5.9760110391678167E-2</v>
      </c>
      <c r="C34" s="5">
        <v>1.9973368841545991E-3</v>
      </c>
      <c r="E34" s="4">
        <v>39114</v>
      </c>
      <c r="F34" s="12">
        <f t="shared" si="2"/>
        <v>3.5712707940255607E-3</v>
      </c>
      <c r="G34" s="12">
        <f t="shared" si="0"/>
        <v>3.9893546288044022E-6</v>
      </c>
      <c r="H34" s="12">
        <f t="shared" si="1"/>
        <v>-1.1936107268644935E-4</v>
      </c>
    </row>
    <row r="35" spans="1:8" hidden="1">
      <c r="A35" s="4">
        <v>39142</v>
      </c>
      <c r="B35" s="5">
        <v>1.4224429893881396E-2</v>
      </c>
      <c r="C35" s="5">
        <v>-2.7906976744186074E-2</v>
      </c>
      <c r="E35" s="4">
        <v>39142</v>
      </c>
      <c r="F35" s="12">
        <f t="shared" si="2"/>
        <v>2.0233440580594671E-4</v>
      </c>
      <c r="G35" s="12">
        <f t="shared" si="0"/>
        <v>7.7879935100054237E-4</v>
      </c>
      <c r="H35" s="12">
        <f t="shared" si="1"/>
        <v>-3.9696083424785333E-4</v>
      </c>
    </row>
    <row r="36" spans="1:8" hidden="1">
      <c r="A36" s="4">
        <v>39174</v>
      </c>
      <c r="B36" s="5">
        <v>8.4260908281388991E-2</v>
      </c>
      <c r="C36" s="5">
        <v>-2.392344497607668E-2</v>
      </c>
      <c r="E36" s="4">
        <v>39174</v>
      </c>
      <c r="F36" s="12">
        <f t="shared" si="2"/>
        <v>7.0999006644046478E-3</v>
      </c>
      <c r="G36" s="12">
        <f t="shared" si="0"/>
        <v>5.7233121952336848E-4</v>
      </c>
      <c r="H36" s="12">
        <f t="shared" si="1"/>
        <v>-2.0158112029040535E-3</v>
      </c>
    </row>
    <row r="37" spans="1:8" hidden="1">
      <c r="A37" s="4">
        <v>39203</v>
      </c>
      <c r="B37" s="5">
        <v>4.7017759983574603E-2</v>
      </c>
      <c r="C37" s="5">
        <v>-2.8011204481792618E-3</v>
      </c>
      <c r="E37" s="4">
        <v>39203</v>
      </c>
      <c r="F37" s="12">
        <f t="shared" si="2"/>
        <v>2.2106697538730293E-3</v>
      </c>
      <c r="G37" s="12">
        <f t="shared" si="0"/>
        <v>7.8462757652079888E-6</v>
      </c>
      <c r="H37" s="12">
        <f t="shared" si="1"/>
        <v>-1.3170240891757545E-4</v>
      </c>
    </row>
    <row r="38" spans="1:8" hidden="1">
      <c r="A38" s="4">
        <v>39234</v>
      </c>
      <c r="B38" s="5">
        <v>-1.2648298852828588E-2</v>
      </c>
      <c r="C38" s="5">
        <v>4.2134831460674205E-2</v>
      </c>
      <c r="E38" s="4">
        <v>39234</v>
      </c>
      <c r="F38" s="12">
        <f t="shared" si="2"/>
        <v>1.5997946387046497E-4</v>
      </c>
      <c r="G38" s="12">
        <f t="shared" si="0"/>
        <v>1.7753440222194206E-3</v>
      </c>
      <c r="H38" s="12">
        <f t="shared" si="1"/>
        <v>-5.329339404281714E-4</v>
      </c>
    </row>
    <row r="39" spans="1:8" hidden="1">
      <c r="A39" s="4">
        <v>39265</v>
      </c>
      <c r="B39" s="5">
        <v>5.1340615690168789E-2</v>
      </c>
      <c r="C39" s="5">
        <v>5.0539083557951558E-2</v>
      </c>
      <c r="E39" s="4">
        <v>39265</v>
      </c>
      <c r="F39" s="12">
        <f t="shared" ref="F39:F66" si="3">B39^2</f>
        <v>2.6358588194456056E-3</v>
      </c>
      <c r="G39" s="12">
        <f t="shared" ref="G39:G66" si="4">C39^2</f>
        <v>2.5541989668776094E-3</v>
      </c>
      <c r="H39" s="12">
        <f t="shared" ref="H39:H66" si="5">B39*C39</f>
        <v>2.5947076662821192E-3</v>
      </c>
    </row>
    <row r="40" spans="1:8" hidden="1">
      <c r="A40" s="4">
        <v>39295</v>
      </c>
      <c r="B40" s="5">
        <v>5.8279021441390411E-2</v>
      </c>
      <c r="C40" s="5">
        <v>-3.4637588197562463E-2</v>
      </c>
      <c r="E40" s="4">
        <v>39295</v>
      </c>
      <c r="F40" s="12">
        <f t="shared" si="3"/>
        <v>3.3964443401660431E-3</v>
      </c>
      <c r="G40" s="12">
        <f t="shared" si="4"/>
        <v>1.1997625161439185E-3</v>
      </c>
      <c r="H40" s="12">
        <f t="shared" si="5"/>
        <v>-2.0186447452437942E-3</v>
      </c>
    </row>
    <row r="41" spans="1:8" hidden="1">
      <c r="A41" s="4">
        <v>39329</v>
      </c>
      <c r="B41" s="5">
        <v>9.5501606569081687E-3</v>
      </c>
      <c r="C41" s="5">
        <v>-2.0598006644518274E-2</v>
      </c>
      <c r="E41" s="4">
        <v>39329</v>
      </c>
      <c r="F41" s="12">
        <f t="shared" si="3"/>
        <v>9.1205568572756671E-5</v>
      </c>
      <c r="G41" s="12">
        <f t="shared" si="4"/>
        <v>4.2427787772761897E-4</v>
      </c>
      <c r="H41" s="12">
        <f t="shared" si="5"/>
        <v>-1.9671427266721147E-4</v>
      </c>
    </row>
    <row r="42" spans="1:8" hidden="1">
      <c r="A42" s="4">
        <v>39356</v>
      </c>
      <c r="B42" s="5">
        <v>-1.4322341083900625E-2</v>
      </c>
      <c r="C42" s="5">
        <v>-4.00271370420624E-2</v>
      </c>
      <c r="E42" s="4">
        <v>39356</v>
      </c>
      <c r="F42" s="12">
        <f t="shared" si="3"/>
        <v>2.0512945412358771E-4</v>
      </c>
      <c r="G42" s="12">
        <f t="shared" si="4"/>
        <v>1.6021716997840438E-3</v>
      </c>
      <c r="H42" s="12">
        <f t="shared" si="5"/>
        <v>5.7328230932845081E-4</v>
      </c>
    </row>
    <row r="43" spans="1:8" hidden="1">
      <c r="A43" s="4">
        <v>39387</v>
      </c>
      <c r="B43" s="5">
        <v>-9.0949860974078423E-2</v>
      </c>
      <c r="C43" s="5">
        <v>-4.2402826855123532E-3</v>
      </c>
      <c r="E43" s="4">
        <v>39387</v>
      </c>
      <c r="F43" s="12">
        <f t="shared" si="3"/>
        <v>8.2718772112041934E-3</v>
      </c>
      <c r="G43" s="12">
        <f t="shared" si="4"/>
        <v>1.7979997253055856E-5</v>
      </c>
      <c r="H43" s="12">
        <f t="shared" si="5"/>
        <v>3.8565312073814042E-4</v>
      </c>
    </row>
    <row r="44" spans="1:8" hidden="1">
      <c r="A44" s="4">
        <v>39419</v>
      </c>
      <c r="B44" s="5">
        <v>2.7725703009373381E-2</v>
      </c>
      <c r="C44" s="5">
        <v>-0.13768630234208656</v>
      </c>
      <c r="E44" s="4">
        <v>39419</v>
      </c>
      <c r="F44" s="12">
        <f t="shared" si="3"/>
        <v>7.6871460736397616E-4</v>
      </c>
      <c r="G44" s="12">
        <f t="shared" si="4"/>
        <v>1.8957517852636472E-2</v>
      </c>
      <c r="H44" s="12">
        <f t="shared" si="5"/>
        <v>-3.8174495271954827E-3</v>
      </c>
    </row>
    <row r="45" spans="1:8" hidden="1">
      <c r="A45" s="4">
        <v>39449</v>
      </c>
      <c r="B45" s="5">
        <v>-9.1205837173579107E-3</v>
      </c>
      <c r="C45" s="5">
        <v>-3.8683127572016529E-2</v>
      </c>
      <c r="E45" s="4">
        <v>39449</v>
      </c>
      <c r="F45" s="12">
        <f t="shared" si="3"/>
        <v>8.3185047345334248E-5</v>
      </c>
      <c r="G45" s="12">
        <f t="shared" si="4"/>
        <v>1.4963843587529053E-3</v>
      </c>
      <c r="H45" s="12">
        <f t="shared" si="5"/>
        <v>3.5281270346981282E-4</v>
      </c>
    </row>
    <row r="46" spans="1:8" hidden="1">
      <c r="A46" s="4">
        <v>39479</v>
      </c>
      <c r="B46" s="5">
        <v>6.7047766689274368E-2</v>
      </c>
      <c r="C46" s="5">
        <v>4.6232876712328785E-2</v>
      </c>
      <c r="E46" s="4">
        <v>39479</v>
      </c>
      <c r="F46" s="12">
        <f t="shared" si="3"/>
        <v>4.4954030180193692E-3</v>
      </c>
      <c r="G46" s="12">
        <f t="shared" si="4"/>
        <v>2.1374788890973933E-3</v>
      </c>
      <c r="H46" s="12">
        <f t="shared" si="5"/>
        <v>3.0998111311822066E-3</v>
      </c>
    </row>
    <row r="47" spans="1:8" hidden="1">
      <c r="A47" s="4">
        <v>39510</v>
      </c>
      <c r="B47" s="5">
        <v>1.1259420684645471E-2</v>
      </c>
      <c r="C47" s="5">
        <v>1.1456628477904962E-2</v>
      </c>
      <c r="E47" s="4">
        <v>39510</v>
      </c>
      <c r="F47" s="12">
        <f t="shared" si="3"/>
        <v>1.2677455415382229E-4</v>
      </c>
      <c r="G47" s="12">
        <f t="shared" si="4"/>
        <v>1.3125433608074296E-4</v>
      </c>
      <c r="H47" s="12">
        <f t="shared" si="5"/>
        <v>1.289949996604215E-4</v>
      </c>
    </row>
    <row r="48" spans="1:8" hidden="1">
      <c r="A48" s="4">
        <v>39539</v>
      </c>
      <c r="B48" s="5">
        <v>4.8307443656280924E-2</v>
      </c>
      <c r="C48" s="5">
        <v>6.7961165048543659E-2</v>
      </c>
      <c r="E48" s="4">
        <v>39539</v>
      </c>
      <c r="F48" s="12">
        <f t="shared" si="3"/>
        <v>2.3336091126047562E-3</v>
      </c>
      <c r="G48" s="12">
        <f t="shared" si="4"/>
        <v>4.6187199547553922E-3</v>
      </c>
      <c r="H48" s="12">
        <f t="shared" si="5"/>
        <v>3.2830301513977313E-3</v>
      </c>
    </row>
    <row r="49" spans="1:8" hidden="1">
      <c r="A49" s="4">
        <v>39569</v>
      </c>
      <c r="B49" s="5">
        <v>7.6659528907923047E-2</v>
      </c>
      <c r="C49" s="5">
        <v>-1.3636363636363669E-2</v>
      </c>
      <c r="E49" s="4">
        <v>39569</v>
      </c>
      <c r="F49" s="12">
        <f t="shared" si="3"/>
        <v>5.8766833723846897E-3</v>
      </c>
      <c r="G49" s="12">
        <f t="shared" si="4"/>
        <v>1.8595041322314138E-4</v>
      </c>
      <c r="H49" s="12">
        <f t="shared" si="5"/>
        <v>-1.0453572123807714E-3</v>
      </c>
    </row>
    <row r="50" spans="1:8" hidden="1">
      <c r="A50" s="4">
        <v>39601</v>
      </c>
      <c r="B50" s="5">
        <v>-8.4168655529037406E-2</v>
      </c>
      <c r="C50" s="5">
        <v>-1.536098310291778E-3</v>
      </c>
      <c r="E50" s="4">
        <v>39601</v>
      </c>
      <c r="F50" s="12">
        <f t="shared" si="3"/>
        <v>7.0843625735657594E-3</v>
      </c>
      <c r="G50" s="12">
        <f t="shared" si="4"/>
        <v>2.3595980188812557E-6</v>
      </c>
      <c r="H50" s="12">
        <f t="shared" si="5"/>
        <v>1.2929132953768508E-4</v>
      </c>
    </row>
    <row r="51" spans="1:8" hidden="1">
      <c r="A51" s="4">
        <v>39630</v>
      </c>
      <c r="B51" s="5">
        <v>7.965601111883247E-2</v>
      </c>
      <c r="C51" s="5">
        <v>0.19538461538461527</v>
      </c>
      <c r="E51" s="4">
        <v>39630</v>
      </c>
      <c r="F51" s="12">
        <f t="shared" si="3"/>
        <v>6.345080107363562E-3</v>
      </c>
      <c r="G51" s="12">
        <f t="shared" si="4"/>
        <v>3.8175147928994034E-2</v>
      </c>
      <c r="H51" s="12">
        <f t="shared" si="5"/>
        <v>1.556355909552572E-2</v>
      </c>
    </row>
    <row r="52" spans="1:8" hidden="1">
      <c r="A52" s="4">
        <v>39661</v>
      </c>
      <c r="B52" s="5">
        <v>-4.513637460777209E-2</v>
      </c>
      <c r="C52" s="5">
        <v>-2.2522522522522515E-2</v>
      </c>
      <c r="E52" s="4">
        <v>39661</v>
      </c>
      <c r="F52" s="12">
        <f t="shared" si="3"/>
        <v>2.0372923127331332E-3</v>
      </c>
      <c r="G52" s="12">
        <f t="shared" si="4"/>
        <v>5.0726402077753388E-4</v>
      </c>
      <c r="H52" s="12">
        <f t="shared" si="5"/>
        <v>1.0165850136885602E-3</v>
      </c>
    </row>
    <row r="53" spans="1:8" hidden="1">
      <c r="A53" s="4">
        <v>39693</v>
      </c>
      <c r="B53" s="5">
        <v>-3.9180990899898904E-2</v>
      </c>
      <c r="C53" s="5">
        <v>-4.7399605003291545E-2</v>
      </c>
      <c r="E53" s="4">
        <v>39693</v>
      </c>
      <c r="F53" s="12">
        <f t="shared" si="3"/>
        <v>1.5351500478979607E-3</v>
      </c>
      <c r="G53" s="12">
        <f t="shared" si="4"/>
        <v>2.2467225544680609E-3</v>
      </c>
      <c r="H53" s="12">
        <f t="shared" si="5"/>
        <v>1.8571634922927686E-3</v>
      </c>
    </row>
    <row r="54" spans="1:8" hidden="1">
      <c r="A54" s="4">
        <v>39722</v>
      </c>
      <c r="B54" s="5">
        <v>-0.20512145926510572</v>
      </c>
      <c r="C54" s="5">
        <v>-0.18797512093987567</v>
      </c>
      <c r="E54" s="4">
        <v>39722</v>
      </c>
      <c r="F54" s="12">
        <f t="shared" si="3"/>
        <v>4.2074813051046427E-2</v>
      </c>
      <c r="G54" s="12">
        <f t="shared" si="4"/>
        <v>3.5334646092360887E-2</v>
      </c>
      <c r="H54" s="12">
        <f t="shared" si="5"/>
        <v>3.8557731112722031E-2</v>
      </c>
    </row>
    <row r="55" spans="1:8" hidden="1">
      <c r="A55" s="4">
        <v>39755</v>
      </c>
      <c r="B55" s="5">
        <v>-0.11738746690203006</v>
      </c>
      <c r="C55" s="5">
        <v>-0.26553191489361694</v>
      </c>
      <c r="E55" s="4">
        <v>39755</v>
      </c>
      <c r="F55" s="12">
        <f t="shared" si="3"/>
        <v>1.3779817385675202E-2</v>
      </c>
      <c r="G55" s="12">
        <f t="shared" si="4"/>
        <v>7.050719782707103E-2</v>
      </c>
      <c r="H55" s="12">
        <f t="shared" si="5"/>
        <v>3.1170118871007121E-2</v>
      </c>
    </row>
    <row r="56" spans="1:8" hidden="1">
      <c r="A56" s="4">
        <v>39783</v>
      </c>
      <c r="B56" s="5">
        <v>3.1375000000000153E-2</v>
      </c>
      <c r="C56" s="5">
        <v>-3.4762456546930665E-3</v>
      </c>
      <c r="E56" s="4">
        <v>39783</v>
      </c>
      <c r="F56" s="12">
        <f t="shared" si="3"/>
        <v>9.8439062500000956E-4</v>
      </c>
      <c r="G56" s="12">
        <f t="shared" si="4"/>
        <v>1.2084283851772426E-5</v>
      </c>
      <c r="H56" s="12">
        <f t="shared" si="5"/>
        <v>-1.0906720741599549E-4</v>
      </c>
    </row>
    <row r="57" spans="1:8" hidden="1">
      <c r="A57" s="4">
        <v>39815</v>
      </c>
      <c r="B57" s="5">
        <v>8.9080111501636194E-2</v>
      </c>
      <c r="C57" s="5">
        <v>-0.1837209302325582</v>
      </c>
      <c r="E57" s="4">
        <v>39815</v>
      </c>
      <c r="F57" s="12">
        <f t="shared" si="3"/>
        <v>7.9352662651439362E-3</v>
      </c>
      <c r="G57" s="12">
        <f t="shared" si="4"/>
        <v>3.375338020551652E-2</v>
      </c>
      <c r="H57" s="12">
        <f t="shared" si="5"/>
        <v>-1.6365880950300608E-2</v>
      </c>
    </row>
    <row r="58" spans="1:8" hidden="1">
      <c r="A58" s="4">
        <v>39846</v>
      </c>
      <c r="B58" s="5">
        <v>9.5704429111951317E-3</v>
      </c>
      <c r="C58" s="5">
        <v>-0.16239316239316237</v>
      </c>
      <c r="E58" s="4">
        <v>39846</v>
      </c>
      <c r="F58" s="12">
        <f t="shared" si="3"/>
        <v>9.1593377516445149E-5</v>
      </c>
      <c r="G58" s="12">
        <f t="shared" si="4"/>
        <v>2.6371539192052006E-2</v>
      </c>
      <c r="H58" s="12">
        <f t="shared" si="5"/>
        <v>-1.5541744898522006E-3</v>
      </c>
    </row>
    <row r="59" spans="1:8" hidden="1">
      <c r="A59" s="4">
        <v>39874</v>
      </c>
      <c r="B59" s="5">
        <v>5.279982363315705E-2</v>
      </c>
      <c r="C59" s="5">
        <v>7.4829931972789199E-2</v>
      </c>
      <c r="E59" s="4">
        <v>39874</v>
      </c>
      <c r="F59" s="12">
        <f t="shared" si="3"/>
        <v>2.7878213756924899E-3</v>
      </c>
      <c r="G59" s="12">
        <f t="shared" si="4"/>
        <v>5.5995187190522591E-3</v>
      </c>
      <c r="H59" s="12">
        <f t="shared" si="5"/>
        <v>3.9510072106444093E-3</v>
      </c>
    </row>
    <row r="60" spans="1:8" hidden="1">
      <c r="A60" s="4">
        <v>39904</v>
      </c>
      <c r="B60" s="5">
        <v>6.522877185635001E-2</v>
      </c>
      <c r="C60" s="5">
        <v>0.10284810126582267</v>
      </c>
      <c r="E60" s="4">
        <v>39904</v>
      </c>
      <c r="F60" s="12">
        <f t="shared" si="3"/>
        <v>4.2547926778877592E-3</v>
      </c>
      <c r="G60" s="12">
        <f t="shared" si="4"/>
        <v>1.0577731933984914E-2</v>
      </c>
      <c r="H60" s="12">
        <f t="shared" si="5"/>
        <v>6.7086553333271298E-3</v>
      </c>
    </row>
    <row r="61" spans="1:8" hidden="1">
      <c r="A61" s="4">
        <v>39934</v>
      </c>
      <c r="B61" s="5">
        <v>3.508944367996869E-2</v>
      </c>
      <c r="C61" s="5">
        <v>-3.4433285509325562E-2</v>
      </c>
      <c r="E61" s="4">
        <v>39934</v>
      </c>
      <c r="F61" s="12">
        <f t="shared" si="3"/>
        <v>1.2312690577696947E-3</v>
      </c>
      <c r="G61" s="12">
        <f t="shared" si="4"/>
        <v>1.1856511509667298E-3</v>
      </c>
      <c r="H61" s="12">
        <f t="shared" si="5"/>
        <v>-1.2082448325957612E-3</v>
      </c>
    </row>
    <row r="62" spans="1:8" hidden="1">
      <c r="A62" s="4">
        <v>39965</v>
      </c>
      <c r="B62" s="5">
        <v>-1.747222485993738E-2</v>
      </c>
      <c r="C62" s="5">
        <v>0</v>
      </c>
      <c r="E62" s="4">
        <v>39965</v>
      </c>
      <c r="F62" s="12">
        <f t="shared" si="3"/>
        <v>3.0527864155621378E-4</v>
      </c>
      <c r="G62" s="12">
        <f t="shared" si="4"/>
        <v>0</v>
      </c>
      <c r="H62" s="12">
        <f t="shared" si="5"/>
        <v>0</v>
      </c>
    </row>
    <row r="63" spans="1:8" hidden="1">
      <c r="A63" s="4">
        <v>39995</v>
      </c>
      <c r="B63" s="5">
        <v>0.12940949067362517</v>
      </c>
      <c r="C63" s="5">
        <v>0.16641901931649317</v>
      </c>
      <c r="E63" s="4">
        <v>39995</v>
      </c>
      <c r="F63" s="12">
        <f t="shared" si="3"/>
        <v>1.6746816276407079E-2</v>
      </c>
      <c r="G63" s="12">
        <f t="shared" si="4"/>
        <v>2.7695289990263324E-2</v>
      </c>
      <c r="H63" s="12">
        <f t="shared" si="5"/>
        <v>2.1536200528151569E-2</v>
      </c>
    </row>
    <row r="64" spans="1:8" hidden="1">
      <c r="A64" s="4">
        <v>40028</v>
      </c>
      <c r="B64" s="5">
        <v>5.6477836727708564E-3</v>
      </c>
      <c r="C64" s="5">
        <v>4.2038216560509545E-2</v>
      </c>
      <c r="E64" s="4">
        <v>40028</v>
      </c>
      <c r="F64" s="12">
        <f t="shared" si="3"/>
        <v>3.1897460414417064E-5</v>
      </c>
      <c r="G64" s="12">
        <f t="shared" si="4"/>
        <v>1.767211651588299E-3</v>
      </c>
      <c r="H64" s="12">
        <f t="shared" si="5"/>
        <v>2.3742275312285124E-4</v>
      </c>
    </row>
    <row r="65" spans="1:8" hidden="1">
      <c r="A65" s="4">
        <v>40057</v>
      </c>
      <c r="B65" s="5">
        <v>1.327433628318575E-2</v>
      </c>
      <c r="C65" s="5">
        <v>0.17359413202933993</v>
      </c>
      <c r="E65" s="4">
        <v>40057</v>
      </c>
      <c r="F65" s="12">
        <f t="shared" si="3"/>
        <v>1.7620800375910169E-4</v>
      </c>
      <c r="G65" s="12">
        <f t="shared" si="4"/>
        <v>3.0134922675019903E-2</v>
      </c>
      <c r="H65" s="12">
        <f t="shared" si="5"/>
        <v>2.3043468853452048E-3</v>
      </c>
    </row>
    <row r="66" spans="1:8">
      <c r="A66" s="4">
        <v>40087</v>
      </c>
      <c r="B66" s="5">
        <v>2.5697010413167742E-2</v>
      </c>
      <c r="C66" s="5">
        <v>-6.770833333333337E-2</v>
      </c>
      <c r="E66" s="4">
        <v>40087</v>
      </c>
      <c r="F66" s="12">
        <f t="shared" si="3"/>
        <v>6.6033634417445139E-4</v>
      </c>
      <c r="G66" s="12">
        <f t="shared" si="4"/>
        <v>4.5844184027777832E-3</v>
      </c>
      <c r="H66" s="12">
        <f t="shared" si="5"/>
        <v>-1.7399017467249001E-3</v>
      </c>
    </row>
    <row r="67" spans="1:8">
      <c r="A67" s="13" t="s">
        <v>3</v>
      </c>
      <c r="B67" s="6">
        <f>COUNT(B6:B66)</f>
        <v>60</v>
      </c>
      <c r="C67" s="6">
        <f>COUNT(C6:C66)</f>
        <v>60</v>
      </c>
      <c r="E67" s="13" t="s">
        <v>3</v>
      </c>
      <c r="F67" s="6">
        <f>COUNT(F6:F66)</f>
        <v>60</v>
      </c>
      <c r="G67" s="6">
        <f>COUNT(G6:G66)</f>
        <v>60</v>
      </c>
      <c r="H67" s="6">
        <f>COUNT(H6:H66)</f>
        <v>60</v>
      </c>
    </row>
    <row r="68" spans="1:8">
      <c r="A68" s="1" t="s">
        <v>12</v>
      </c>
      <c r="B68" s="12">
        <f>SUM(B6:B66)</f>
        <v>0.50732375145684216</v>
      </c>
      <c r="C68" s="12">
        <f>SUM(C6:C66)</f>
        <v>-0.34292822980888482</v>
      </c>
      <c r="E68" s="1" t="s">
        <v>12</v>
      </c>
      <c r="F68" s="12">
        <f>SUM(F6:F66)</f>
        <v>0.24084156164780651</v>
      </c>
      <c r="G68" s="12">
        <f>SUM(G6:G66)</f>
        <v>0.41033278408038754</v>
      </c>
      <c r="H68" s="12">
        <f>SUM(H6:H66)</f>
        <v>9.7127544432288368E-2</v>
      </c>
    </row>
    <row r="78" spans="1:8" ht="15" customHeight="1"/>
  </sheetData>
  <mergeCells count="7">
    <mergeCell ref="A1:C4"/>
    <mergeCell ref="E3:H4"/>
    <mergeCell ref="R6:S6"/>
    <mergeCell ref="P6:Q6"/>
    <mergeCell ref="Y6:Z6"/>
    <mergeCell ref="U3:Z4"/>
    <mergeCell ref="K3:S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showGridLines="0" workbookViewId="0"/>
  </sheetViews>
  <sheetFormatPr defaultRowHeight="14.4"/>
  <cols>
    <col min="1" max="1" width="7.83984375" bestFit="1" customWidth="1"/>
    <col min="6" max="7" width="5.68359375" customWidth="1"/>
  </cols>
  <sheetData>
    <row r="1" spans="1:12" ht="16.2">
      <c r="A1" s="11" t="s">
        <v>6</v>
      </c>
      <c r="B1" s="2" t="s">
        <v>7</v>
      </c>
      <c r="C1" s="2" t="s">
        <v>8</v>
      </c>
      <c r="D1" s="2" t="s">
        <v>23</v>
      </c>
      <c r="F1" s="31" t="s">
        <v>24</v>
      </c>
      <c r="G1" s="31"/>
      <c r="H1" s="31"/>
      <c r="I1" s="31"/>
      <c r="J1" s="31"/>
      <c r="K1" s="31"/>
      <c r="L1" s="31"/>
    </row>
    <row r="2" spans="1:12">
      <c r="A2" s="4">
        <v>38292</v>
      </c>
      <c r="B2" s="5">
        <v>5.2037014781877389E-2</v>
      </c>
      <c r="C2" s="5">
        <v>-2.5575447570332921E-3</v>
      </c>
      <c r="D2" s="5">
        <v>-3.4628548419569083E-2</v>
      </c>
    </row>
    <row r="3" spans="1:12">
      <c r="A3" s="4">
        <v>38322</v>
      </c>
      <c r="B3" s="5">
        <v>4.6036097783870078E-2</v>
      </c>
      <c r="C3" s="5">
        <v>3.5256410256410131E-2</v>
      </c>
      <c r="D3" s="5">
        <v>1.7101147028154351E-2</v>
      </c>
      <c r="J3" s="32" t="s">
        <v>17</v>
      </c>
      <c r="K3" s="33"/>
      <c r="L3" s="33"/>
    </row>
    <row r="4" spans="1:12">
      <c r="A4" s="4">
        <v>38355</v>
      </c>
      <c r="B4" s="5">
        <v>-5.2309708419788103E-2</v>
      </c>
      <c r="C4" s="5">
        <v>-0.11021671826625379</v>
      </c>
      <c r="D4" s="5">
        <v>-7.7916752101702125E-3</v>
      </c>
      <c r="F4" s="25"/>
      <c r="G4" s="2" t="s">
        <v>18</v>
      </c>
      <c r="H4" s="2" t="s">
        <v>16</v>
      </c>
      <c r="I4" s="2" t="s">
        <v>5</v>
      </c>
      <c r="J4" s="14">
        <v>1</v>
      </c>
      <c r="K4" s="14">
        <v>2</v>
      </c>
      <c r="L4" s="14">
        <v>3</v>
      </c>
    </row>
    <row r="5" spans="1:12">
      <c r="A5" s="4">
        <v>38384</v>
      </c>
      <c r="B5" s="5">
        <v>-7.1445033417838477E-3</v>
      </c>
      <c r="C5" s="5">
        <v>-4.3841336116910212E-2</v>
      </c>
      <c r="D5" s="5">
        <v>-1.5085761520975516E-2</v>
      </c>
      <c r="F5" s="14">
        <v>1</v>
      </c>
      <c r="G5" s="14">
        <f>COUNT(B2:B62)</f>
        <v>60</v>
      </c>
      <c r="H5" s="15">
        <f>AVERAGE(B2:B62)</f>
        <v>8.4553958576140363E-3</v>
      </c>
      <c r="I5" s="15">
        <f>STDEV(B2:B62)</f>
        <v>6.3319466910674624E-2</v>
      </c>
      <c r="J5" s="16">
        <f>CORREL($B$2:$B$62,B2:B62)</f>
        <v>1</v>
      </c>
      <c r="K5" s="16">
        <f>CORREL($B$2:$B$62,C2:C62)</f>
        <v>0.32182975250990958</v>
      </c>
      <c r="L5" s="16">
        <f>CORREL($B$2:$B$62,D2:D62)</f>
        <v>0.1488437299978124</v>
      </c>
    </row>
    <row r="6" spans="1:12">
      <c r="A6" s="4">
        <v>38412</v>
      </c>
      <c r="B6" s="5">
        <v>-1.29990714948931E-2</v>
      </c>
      <c r="C6" s="5">
        <v>2.9112081513828159E-2</v>
      </c>
      <c r="D6" s="5">
        <v>-2.6227444397817878E-2</v>
      </c>
      <c r="F6" s="14">
        <v>2</v>
      </c>
      <c r="G6" s="14">
        <f>COUNT(C2:C62)</f>
        <v>60</v>
      </c>
      <c r="H6" s="15">
        <f>AVERAGE(C2:C62)</f>
        <v>-5.7154704968147467E-3</v>
      </c>
      <c r="I6" s="15">
        <f>STDEV(C2:C62)</f>
        <v>8.3195989544435342E-2</v>
      </c>
      <c r="J6" s="16">
        <f>K5</f>
        <v>0.32182975250990958</v>
      </c>
      <c r="K6" s="16">
        <f>CORREL($C$2:$C$62,C2:C62)</f>
        <v>1</v>
      </c>
      <c r="L6" s="16">
        <f>CORREL($C$2:$C$62,D2:D62)</f>
        <v>0.19166811867450684</v>
      </c>
    </row>
    <row r="7" spans="1:12">
      <c r="A7" s="4">
        <v>38443</v>
      </c>
      <c r="B7" s="5">
        <v>-0.16415804327375361</v>
      </c>
      <c r="C7" s="5">
        <v>4.4554455445544372E-2</v>
      </c>
      <c r="D7" s="5">
        <v>-5.9254471019176913E-2</v>
      </c>
      <c r="F7" s="14">
        <v>3</v>
      </c>
      <c r="G7" s="14">
        <f>COUNT(D2:D62)</f>
        <v>60</v>
      </c>
      <c r="H7" s="15">
        <f>AVERAGE(D2:D62)</f>
        <v>1.3729477088776606E-3</v>
      </c>
      <c r="I7" s="15">
        <f>STDEV(D2:D62)</f>
        <v>4.7021952080099939E-2</v>
      </c>
      <c r="J7" s="16">
        <f>L5</f>
        <v>0.1488437299978124</v>
      </c>
      <c r="K7" s="16">
        <f>L6</f>
        <v>0.19166811867450684</v>
      </c>
      <c r="L7" s="16">
        <f>CORREL($D$2:$D$62,D2:D62)</f>
        <v>1</v>
      </c>
    </row>
    <row r="8" spans="1:12">
      <c r="A8" s="18" t="s">
        <v>14</v>
      </c>
      <c r="B8" s="18" t="s">
        <v>14</v>
      </c>
      <c r="C8" s="18" t="s">
        <v>14</v>
      </c>
      <c r="D8" s="18" t="s">
        <v>14</v>
      </c>
    </row>
    <row r="9" spans="1:12" hidden="1">
      <c r="A9" s="4">
        <v>38474</v>
      </c>
      <c r="B9" s="5">
        <v>-8.1598199212155054E-3</v>
      </c>
      <c r="C9" s="5">
        <v>-2.2342586323628955E-2</v>
      </c>
      <c r="D9" s="5">
        <v>5.0389372423271794E-3</v>
      </c>
    </row>
    <row r="10" spans="1:12" hidden="1">
      <c r="A10" s="4">
        <v>38504</v>
      </c>
      <c r="B10" s="5">
        <v>-1.7872340425531985E-2</v>
      </c>
      <c r="C10" s="5">
        <v>-4.2243767313019376E-2</v>
      </c>
      <c r="D10" s="5">
        <v>2.0510483135824931E-2</v>
      </c>
    </row>
    <row r="11" spans="1:12" hidden="1">
      <c r="A11" s="4">
        <v>38534</v>
      </c>
      <c r="B11" s="5">
        <v>0.12478336221837094</v>
      </c>
      <c r="C11" s="5">
        <v>1.8799710773680367E-2</v>
      </c>
      <c r="D11" s="5">
        <v>2.3894595801697172E-2</v>
      </c>
    </row>
    <row r="12" spans="1:12" hidden="1">
      <c r="A12" s="4">
        <v>38565</v>
      </c>
      <c r="B12" s="5">
        <v>-3.1715459681561309E-2</v>
      </c>
      <c r="C12" s="5">
        <v>-6.1036195883605315E-2</v>
      </c>
      <c r="D12" s="5">
        <v>-8.6150490730643514E-2</v>
      </c>
    </row>
    <row r="13" spans="1:12" hidden="1">
      <c r="A13" s="4">
        <v>38596</v>
      </c>
      <c r="B13" s="5">
        <v>-5.0391194801749917E-3</v>
      </c>
      <c r="C13" s="5">
        <v>0.11489040060468625</v>
      </c>
      <c r="D13" s="5">
        <v>-2.5298329355608495E-2</v>
      </c>
    </row>
    <row r="14" spans="1:12" hidden="1">
      <c r="A14" s="4">
        <v>38628</v>
      </c>
      <c r="B14" s="5">
        <v>2.0791683326669252E-2</v>
      </c>
      <c r="C14" s="5">
        <v>7.7966101694915357E-2</v>
      </c>
      <c r="D14" s="5">
        <v>7.9578844270323135E-2</v>
      </c>
    </row>
    <row r="15" spans="1:12" hidden="1">
      <c r="A15" s="4">
        <v>38657</v>
      </c>
      <c r="B15" s="5">
        <v>8.8262175218696726E-2</v>
      </c>
      <c r="C15" s="5">
        <v>3.0817610062893186E-2</v>
      </c>
      <c r="D15" s="5">
        <v>2.6536629621229268E-2</v>
      </c>
    </row>
    <row r="16" spans="1:12" hidden="1">
      <c r="A16" s="4">
        <v>38687</v>
      </c>
      <c r="B16" s="5">
        <v>-7.5344931013797245E-2</v>
      </c>
      <c r="C16" s="5">
        <v>-3.6607687614400586E-3</v>
      </c>
      <c r="D16" s="5">
        <v>-3.3362792752982706E-2</v>
      </c>
    </row>
    <row r="17" spans="1:4" hidden="1">
      <c r="A17" s="4">
        <v>38720</v>
      </c>
      <c r="B17" s="5">
        <v>-1.089918256130773E-2</v>
      </c>
      <c r="C17" s="5">
        <v>1.837109614207133E-3</v>
      </c>
      <c r="D17" s="5">
        <v>-1.4628571428571435E-2</v>
      </c>
    </row>
    <row r="18" spans="1:4" hidden="1">
      <c r="A18" s="4">
        <v>38749</v>
      </c>
      <c r="B18" s="5">
        <v>-1.0625737898465215E-2</v>
      </c>
      <c r="C18" s="5">
        <v>1.8948655256723956E-2</v>
      </c>
      <c r="D18" s="5">
        <v>-1.6469496636511316E-2</v>
      </c>
    </row>
    <row r="19" spans="1:4" hidden="1">
      <c r="A19" s="4">
        <v>38777</v>
      </c>
      <c r="B19" s="5">
        <v>2.7844073190135266E-2</v>
      </c>
      <c r="C19" s="5">
        <v>7.2585482903419152E-2</v>
      </c>
      <c r="D19" s="5">
        <v>4.5518867924528195E-2</v>
      </c>
    </row>
    <row r="20" spans="1:4" hidden="1">
      <c r="A20" s="4">
        <v>38810</v>
      </c>
      <c r="B20" s="5">
        <v>-1.5479876160989781E-3</v>
      </c>
      <c r="C20" s="5">
        <v>-9.8434004474272863E-2</v>
      </c>
      <c r="D20" s="5">
        <v>-4.692082111436946E-2</v>
      </c>
    </row>
    <row r="21" spans="1:4" hidden="1">
      <c r="A21" s="4">
        <v>38838</v>
      </c>
      <c r="B21" s="5">
        <v>-2.6227390180878607E-2</v>
      </c>
      <c r="C21" s="5">
        <v>-7.4441687344913854E-3</v>
      </c>
      <c r="D21" s="5">
        <v>7.9763313609467312E-2</v>
      </c>
    </row>
    <row r="22" spans="1:4" hidden="1">
      <c r="A22" s="4">
        <v>38869</v>
      </c>
      <c r="B22" s="5">
        <v>-3.8476847552076476E-2</v>
      </c>
      <c r="C22" s="5">
        <v>1.7500000000000071E-2</v>
      </c>
      <c r="D22" s="5">
        <v>-5.6992547128451587E-3</v>
      </c>
    </row>
    <row r="23" spans="1:4" hidden="1">
      <c r="A23" s="4">
        <v>38901</v>
      </c>
      <c r="B23" s="5">
        <v>7.7273354491513846E-3</v>
      </c>
      <c r="C23" s="5">
        <v>9.8894348894348783E-2</v>
      </c>
      <c r="D23" s="5">
        <v>-7.6278659611992983E-2</v>
      </c>
    </row>
    <row r="24" spans="1:4" hidden="1">
      <c r="A24" s="4">
        <v>38930</v>
      </c>
      <c r="B24" s="5">
        <v>5.0116390524441945E-2</v>
      </c>
      <c r="C24" s="5">
        <v>-3.6892118501956395E-2</v>
      </c>
      <c r="D24" s="5">
        <v>8.8305489260145364E-3</v>
      </c>
    </row>
    <row r="25" spans="1:4" hidden="1">
      <c r="A25" s="4">
        <v>38961</v>
      </c>
      <c r="B25" s="5">
        <v>1.1996348937280077E-2</v>
      </c>
      <c r="C25" s="5">
        <v>-3.8305281485780607E-2</v>
      </c>
      <c r="D25" s="5">
        <v>0.10290986515259037</v>
      </c>
    </row>
    <row r="26" spans="1:4" hidden="1">
      <c r="A26" s="4">
        <v>38992</v>
      </c>
      <c r="B26" s="5">
        <v>0.12678778507924249</v>
      </c>
      <c r="C26" s="5">
        <v>-9.7767048883524499E-2</v>
      </c>
      <c r="D26" s="5">
        <v>-8.5800085800080694E-4</v>
      </c>
    </row>
    <row r="27" spans="1:4" hidden="1">
      <c r="A27" s="4">
        <v>39022</v>
      </c>
      <c r="B27" s="5">
        <v>-1.2578616352201255E-3</v>
      </c>
      <c r="C27" s="5">
        <v>4.48160535117057E-2</v>
      </c>
      <c r="D27" s="5">
        <v>-6.4620008587376487E-2</v>
      </c>
    </row>
    <row r="28" spans="1:4" hidden="1">
      <c r="A28" s="4">
        <v>39052</v>
      </c>
      <c r="B28" s="5">
        <v>5.690405312571567E-2</v>
      </c>
      <c r="C28" s="5">
        <v>-2.4327784891165161E-2</v>
      </c>
      <c r="D28" s="5">
        <v>5.5083773238466804E-3</v>
      </c>
    </row>
    <row r="29" spans="1:4" hidden="1">
      <c r="A29" s="4">
        <v>39085</v>
      </c>
      <c r="B29" s="5">
        <v>2.0582818762864274E-2</v>
      </c>
      <c r="C29" s="5">
        <v>-1.4435695538057791E-2</v>
      </c>
      <c r="D29" s="5">
        <v>3.2640949554896048E-2</v>
      </c>
    </row>
    <row r="30" spans="1:4" hidden="1">
      <c r="A30" s="4">
        <v>39114</v>
      </c>
      <c r="B30" s="5">
        <v>-5.9760110391678167E-2</v>
      </c>
      <c r="C30" s="5">
        <v>1.9973368841545991E-3</v>
      </c>
      <c r="D30" s="5">
        <v>1.3041556145004352E-2</v>
      </c>
    </row>
    <row r="31" spans="1:4" hidden="1">
      <c r="A31" s="4">
        <v>39142</v>
      </c>
      <c r="B31" s="5">
        <v>1.4224429893881396E-2</v>
      </c>
      <c r="C31" s="5">
        <v>-2.7906976744186074E-2</v>
      </c>
      <c r="D31" s="5">
        <v>-2.3565350207287783E-2</v>
      </c>
    </row>
    <row r="32" spans="1:4" hidden="1">
      <c r="A32" s="4">
        <v>39174</v>
      </c>
      <c r="B32" s="5">
        <v>8.4260908281388991E-2</v>
      </c>
      <c r="C32" s="5">
        <v>-2.392344497607668E-2</v>
      </c>
      <c r="D32" s="5">
        <v>2.0782122905028011E-2</v>
      </c>
    </row>
    <row r="33" spans="1:4" hidden="1">
      <c r="A33" s="4">
        <v>39203</v>
      </c>
      <c r="B33" s="5">
        <v>4.7017759983574603E-2</v>
      </c>
      <c r="C33" s="5">
        <v>-2.8011204481792618E-3</v>
      </c>
      <c r="D33" s="5">
        <v>-2.189141856392296E-3</v>
      </c>
    </row>
    <row r="34" spans="1:4" hidden="1">
      <c r="A34" s="4">
        <v>39234</v>
      </c>
      <c r="B34" s="5">
        <v>-1.2648298852828588E-2</v>
      </c>
      <c r="C34" s="5">
        <v>4.2134831460674205E-2</v>
      </c>
      <c r="D34" s="5">
        <v>1.0750329091707034E-2</v>
      </c>
    </row>
    <row r="35" spans="1:4" hidden="1">
      <c r="A35" s="4">
        <v>39265</v>
      </c>
      <c r="B35" s="5">
        <v>5.1340615690168789E-2</v>
      </c>
      <c r="C35" s="5">
        <v>5.0539083557951558E-2</v>
      </c>
      <c r="D35" s="5">
        <v>-4.4931625786846063E-2</v>
      </c>
    </row>
    <row r="36" spans="1:4" hidden="1">
      <c r="A36" s="4">
        <v>39295</v>
      </c>
      <c r="B36" s="5">
        <v>5.8279021441390411E-2</v>
      </c>
      <c r="C36" s="5">
        <v>-3.4637588197562463E-2</v>
      </c>
      <c r="D36" s="5">
        <v>-4.5681818181818157E-2</v>
      </c>
    </row>
    <row r="37" spans="1:4" hidden="1">
      <c r="A37" s="4">
        <v>39329</v>
      </c>
      <c r="B37" s="5">
        <v>9.5501606569081687E-3</v>
      </c>
      <c r="C37" s="5">
        <v>-2.0598006644518274E-2</v>
      </c>
      <c r="D37" s="5">
        <v>4.7630388187647199E-4</v>
      </c>
    </row>
    <row r="38" spans="1:4" hidden="1">
      <c r="A38" s="4">
        <v>39356</v>
      </c>
      <c r="B38" s="5">
        <v>-1.4322341083900625E-2</v>
      </c>
      <c r="C38" s="5">
        <v>-4.00271370420624E-2</v>
      </c>
      <c r="D38" s="5">
        <v>3.5705784337062507E-2</v>
      </c>
    </row>
    <row r="39" spans="1:4" hidden="1">
      <c r="A39" s="4">
        <v>39387</v>
      </c>
      <c r="B39" s="5">
        <v>-9.0949860974078423E-2</v>
      </c>
      <c r="C39" s="5">
        <v>-4.2402826855123532E-3</v>
      </c>
      <c r="D39" s="5">
        <v>5.9526545621696236E-2</v>
      </c>
    </row>
    <row r="40" spans="1:4" hidden="1">
      <c r="A40" s="4">
        <v>39419</v>
      </c>
      <c r="B40" s="5">
        <v>2.7725703009373381E-2</v>
      </c>
      <c r="C40" s="5">
        <v>-0.13768630234208656</v>
      </c>
      <c r="D40" s="5">
        <v>-3.2537960954446277E-3</v>
      </c>
    </row>
    <row r="41" spans="1:4" hidden="1">
      <c r="A41" s="4">
        <v>39449</v>
      </c>
      <c r="B41" s="5">
        <v>-9.1205837173579107E-3</v>
      </c>
      <c r="C41" s="5">
        <v>-3.8683127572016529E-2</v>
      </c>
      <c r="D41" s="5">
        <v>6.7464635473340362E-2</v>
      </c>
    </row>
    <row r="42" spans="1:4" hidden="1">
      <c r="A42" s="4">
        <v>39479</v>
      </c>
      <c r="B42" s="5">
        <v>6.7047766689274368E-2</v>
      </c>
      <c r="C42" s="5">
        <v>4.6232876712328785E-2</v>
      </c>
      <c r="D42" s="5">
        <v>-2.2629969418960227E-2</v>
      </c>
    </row>
    <row r="43" spans="1:4" hidden="1">
      <c r="A43" s="4">
        <v>39510</v>
      </c>
      <c r="B43" s="5">
        <v>1.1259420684645471E-2</v>
      </c>
      <c r="C43" s="5">
        <v>1.1456628477904962E-2</v>
      </c>
      <c r="D43" s="5">
        <v>6.7375886524822848E-2</v>
      </c>
    </row>
    <row r="44" spans="1:4" hidden="1">
      <c r="A44" s="4">
        <v>39539</v>
      </c>
      <c r="B44" s="5">
        <v>4.8307443656280924E-2</v>
      </c>
      <c r="C44" s="5">
        <v>6.7961165048543659E-2</v>
      </c>
      <c r="D44" s="5">
        <v>0.1006449091264412</v>
      </c>
    </row>
    <row r="45" spans="1:4" hidden="1">
      <c r="A45" s="4">
        <v>39569</v>
      </c>
      <c r="B45" s="5">
        <v>7.6659528907923047E-2</v>
      </c>
      <c r="C45" s="5">
        <v>-1.3636363636363669E-2</v>
      </c>
      <c r="D45" s="5">
        <v>0</v>
      </c>
    </row>
    <row r="46" spans="1:4" hidden="1">
      <c r="A46" s="4">
        <v>39601</v>
      </c>
      <c r="B46" s="5">
        <v>-8.4168655529037406E-2</v>
      </c>
      <c r="C46" s="5">
        <v>-1.536098310291778E-3</v>
      </c>
      <c r="D46" s="5">
        <v>-2.6633522727272707E-2</v>
      </c>
    </row>
    <row r="47" spans="1:4" hidden="1">
      <c r="A47" s="4">
        <v>39630</v>
      </c>
      <c r="B47" s="5">
        <v>7.965601111883247E-2</v>
      </c>
      <c r="C47" s="5">
        <v>0.19538461538461527</v>
      </c>
      <c r="D47" s="5">
        <v>4.3049981758482403E-2</v>
      </c>
    </row>
    <row r="48" spans="1:4" hidden="1">
      <c r="A48" s="4">
        <v>39661</v>
      </c>
      <c r="B48" s="5">
        <v>-4.513637460777209E-2</v>
      </c>
      <c r="C48" s="5">
        <v>-2.2522522522522515E-2</v>
      </c>
      <c r="D48" s="5">
        <v>1.1717383700594608E-2</v>
      </c>
    </row>
    <row r="49" spans="1:4" hidden="1">
      <c r="A49" s="4">
        <v>39693</v>
      </c>
      <c r="B49" s="5">
        <v>-3.9180990899898904E-2</v>
      </c>
      <c r="C49" s="5">
        <v>-4.7399605003291545E-2</v>
      </c>
      <c r="D49" s="5">
        <v>1.4001728608470154E-2</v>
      </c>
    </row>
    <row r="50" spans="1:4" hidden="1">
      <c r="A50" s="4">
        <v>39722</v>
      </c>
      <c r="B50" s="5">
        <v>-0.20512145926510572</v>
      </c>
      <c r="C50" s="5">
        <v>-0.18797512093987567</v>
      </c>
      <c r="D50" s="5">
        <v>-6.8189566996249562E-2</v>
      </c>
    </row>
    <row r="51" spans="1:4" hidden="1">
      <c r="A51" s="4">
        <v>39755</v>
      </c>
      <c r="B51" s="5">
        <v>-0.11738746690203006</v>
      </c>
      <c r="C51" s="5">
        <v>-0.26553191489361694</v>
      </c>
      <c r="D51" s="5">
        <v>1.2806439809733838E-3</v>
      </c>
    </row>
    <row r="52" spans="1:4" hidden="1">
      <c r="A52" s="4">
        <v>39783</v>
      </c>
      <c r="B52" s="5">
        <v>3.1375000000000153E-2</v>
      </c>
      <c r="C52" s="5">
        <v>-3.4762456546930665E-3</v>
      </c>
      <c r="D52" s="5">
        <v>7.4913210305134204E-3</v>
      </c>
    </row>
    <row r="53" spans="1:4" hidden="1">
      <c r="A53" s="4">
        <v>39815</v>
      </c>
      <c r="B53" s="5">
        <v>8.9080111501636194E-2</v>
      </c>
      <c r="C53" s="5">
        <v>-0.1837209302325582</v>
      </c>
      <c r="D53" s="5">
        <v>-0.15941240478781282</v>
      </c>
    </row>
    <row r="54" spans="1:4" hidden="1">
      <c r="A54" s="4">
        <v>39846</v>
      </c>
      <c r="B54" s="5">
        <v>9.5704429111951317E-3</v>
      </c>
      <c r="C54" s="5">
        <v>-0.16239316239316237</v>
      </c>
      <c r="D54" s="5">
        <v>4.5091693635382901E-2</v>
      </c>
    </row>
    <row r="55" spans="1:4" hidden="1">
      <c r="A55" s="4">
        <v>39874</v>
      </c>
      <c r="B55" s="5">
        <v>5.279982363315705E-2</v>
      </c>
      <c r="C55" s="5">
        <v>7.4829931972789199E-2</v>
      </c>
      <c r="D55" s="5">
        <v>6.3996696944673914E-2</v>
      </c>
    </row>
    <row r="56" spans="1:4" hidden="1">
      <c r="A56" s="4">
        <v>39904</v>
      </c>
      <c r="B56" s="5">
        <v>6.522877185635001E-2</v>
      </c>
      <c r="C56" s="5">
        <v>0.10284810126582267</v>
      </c>
      <c r="D56" s="5">
        <v>-3.2596041909196738E-2</v>
      </c>
    </row>
    <row r="57" spans="1:4" hidden="1">
      <c r="A57" s="4">
        <v>39934</v>
      </c>
      <c r="B57" s="5">
        <v>3.508944367996869E-2</v>
      </c>
      <c r="C57" s="5">
        <v>-3.4433285509325562E-2</v>
      </c>
      <c r="D57" s="5">
        <v>-7.821901323706415E-3</v>
      </c>
    </row>
    <row r="58" spans="1:4" hidden="1">
      <c r="A58" s="4">
        <v>39965</v>
      </c>
      <c r="B58" s="5">
        <v>-1.747222485993738E-2</v>
      </c>
      <c r="C58" s="5">
        <v>0</v>
      </c>
      <c r="D58" s="5">
        <v>-2.6076409945421486E-2</v>
      </c>
    </row>
    <row r="59" spans="1:4" hidden="1">
      <c r="A59" s="4">
        <v>39995</v>
      </c>
      <c r="B59" s="5">
        <v>0.12940949067362517</v>
      </c>
      <c r="C59" s="5">
        <v>0.16641901931649317</v>
      </c>
      <c r="D59" s="5">
        <v>2.9680365296803624E-2</v>
      </c>
    </row>
    <row r="60" spans="1:4" hidden="1">
      <c r="A60" s="4">
        <v>40028</v>
      </c>
      <c r="B60" s="5">
        <v>5.6477836727708564E-3</v>
      </c>
      <c r="C60" s="5">
        <v>4.2038216560509545E-2</v>
      </c>
      <c r="D60" s="5">
        <v>2.5398105220721501E-2</v>
      </c>
    </row>
    <row r="61" spans="1:4" hidden="1">
      <c r="A61" s="4">
        <v>40057</v>
      </c>
      <c r="B61" s="5">
        <v>1.327433628318575E-2</v>
      </c>
      <c r="C61" s="5">
        <v>0.17359413202933993</v>
      </c>
      <c r="D61" s="5">
        <v>-3.499115392176122E-2</v>
      </c>
    </row>
    <row r="62" spans="1:4">
      <c r="A62" s="4">
        <v>40087</v>
      </c>
      <c r="B62" s="5">
        <v>2.5697010413167742E-2</v>
      </c>
      <c r="C62" s="5">
        <v>-6.770833333333337E-2</v>
      </c>
      <c r="D62" s="5">
        <v>2.8315339172947596E-2</v>
      </c>
    </row>
    <row r="63" spans="1:4">
      <c r="A63" s="3"/>
      <c r="B63" s="3"/>
      <c r="C63" s="3"/>
      <c r="D63" s="3"/>
    </row>
  </sheetData>
  <mergeCells count="2">
    <mergeCell ref="F1:L1"/>
    <mergeCell ref="J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Two Securities</vt:lpstr>
      <vt:lpstr>Three Securities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2016-12-24T04:24:15Z</dcterms:modified>
</cp:coreProperties>
</file>