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23040" windowHeight="8808"/>
  </bookViews>
  <sheets>
    <sheet name="Intrroduction" sheetId="2" r:id="rId1"/>
    <sheet name="Model" sheetId="1" r:id="rId2"/>
  </sheets>
  <definedNames>
    <definedName name="X_1">OFFSET(Model!$AV$83,1,0,Model!$AV$3+1,1)</definedName>
    <definedName name="X_2">OFFSET(Model!$BA$83,1,0,Model!$AV$3+1,1)</definedName>
    <definedName name="Y_1">OFFSET(Model!$AW$83,1,0,Model!$AV$3+1,1)</definedName>
    <definedName name="Y_2">OFFSET(Model!$BB$83,1,0,Model!$AV$3+1,1)</definedName>
  </definedNames>
  <calcPr calcId="171027"/>
</workbook>
</file>

<file path=xl/calcChain.xml><?xml version="1.0" encoding="utf-8"?>
<calcChain xmlns="http://schemas.openxmlformats.org/spreadsheetml/2006/main">
  <c r="A16" i="1" l="1"/>
  <c r="A17" i="1"/>
  <c r="A15" i="1"/>
  <c r="AQ76" i="1"/>
  <c r="AQ77" i="1" s="1"/>
  <c r="AP9" i="1"/>
  <c r="AZ9" i="1"/>
  <c r="AU9" i="1"/>
  <c r="BA13" i="1"/>
  <c r="BA77" i="1"/>
  <c r="BA76" i="1"/>
  <c r="BA5" i="1"/>
  <c r="D7" i="1" s="1"/>
  <c r="B16" i="1" s="1"/>
  <c r="AY85" i="1"/>
  <c r="AY86" i="1" s="1"/>
  <c r="AZ14" i="1"/>
  <c r="BB14" i="1" s="1"/>
  <c r="BB13" i="1"/>
  <c r="AV5" i="1"/>
  <c r="C7" i="1" s="1"/>
  <c r="AV77" i="1"/>
  <c r="AV76" i="1"/>
  <c r="AV13" i="1"/>
  <c r="AT85" i="1"/>
  <c r="AW13" i="1"/>
  <c r="AU14" i="1"/>
  <c r="AU15" i="1" s="1"/>
  <c r="AU16" i="1" s="1"/>
  <c r="AU17" i="1" s="1"/>
  <c r="AU18" i="1" s="1"/>
  <c r="AU19" i="1" s="1"/>
  <c r="AU20" i="1" s="1"/>
  <c r="AU21" i="1" s="1"/>
  <c r="AU22" i="1" s="1"/>
  <c r="AU23" i="1" s="1"/>
  <c r="AU24" i="1" s="1"/>
  <c r="AU25" i="1" s="1"/>
  <c r="AU26" i="1" s="1"/>
  <c r="AU27" i="1" s="1"/>
  <c r="AU28" i="1" s="1"/>
  <c r="AU29" i="1" s="1"/>
  <c r="AU30" i="1" s="1"/>
  <c r="AU31" i="1" s="1"/>
  <c r="AU32" i="1" s="1"/>
  <c r="AU33" i="1" s="1"/>
  <c r="AU34" i="1" s="1"/>
  <c r="AU35" i="1" s="1"/>
  <c r="AU36" i="1" s="1"/>
  <c r="AU37" i="1" s="1"/>
  <c r="AU38" i="1" s="1"/>
  <c r="AU39" i="1" s="1"/>
  <c r="AU40" i="1" s="1"/>
  <c r="AU41" i="1" s="1"/>
  <c r="AU42" i="1" s="1"/>
  <c r="AU43" i="1" s="1"/>
  <c r="AU44" i="1" s="1"/>
  <c r="AU45" i="1" s="1"/>
  <c r="AU46" i="1" s="1"/>
  <c r="AU47" i="1" s="1"/>
  <c r="AU48" i="1" s="1"/>
  <c r="AU49" i="1" s="1"/>
  <c r="AU50" i="1" s="1"/>
  <c r="AU51" i="1" s="1"/>
  <c r="AU52" i="1" s="1"/>
  <c r="AU53" i="1" s="1"/>
  <c r="AU54" i="1" s="1"/>
  <c r="AU55" i="1" s="1"/>
  <c r="AU56" i="1" s="1"/>
  <c r="AU57" i="1" s="1"/>
  <c r="AU58" i="1" s="1"/>
  <c r="AU59" i="1" s="1"/>
  <c r="AU60" i="1" s="1"/>
  <c r="AU61" i="1" s="1"/>
  <c r="AU62" i="1" s="1"/>
  <c r="AU63" i="1" s="1"/>
  <c r="AU64" i="1" s="1"/>
  <c r="AU65" i="1" s="1"/>
  <c r="AU66" i="1" s="1"/>
  <c r="AU67" i="1" s="1"/>
  <c r="AU68" i="1" s="1"/>
  <c r="AU69" i="1" s="1"/>
  <c r="AU70" i="1" s="1"/>
  <c r="AU71" i="1" s="1"/>
  <c r="AU72" i="1" s="1"/>
  <c r="AU73" i="1" s="1"/>
  <c r="AW73" i="1" s="1"/>
  <c r="B17" i="1" l="1"/>
  <c r="B15" i="1"/>
  <c r="B13" i="1"/>
  <c r="BA14" i="1"/>
  <c r="AU80" i="1"/>
  <c r="AW80" i="1" s="1"/>
  <c r="AZ80" i="1"/>
  <c r="AU84" i="1"/>
  <c r="AW84" i="1" s="1"/>
  <c r="AV73" i="1"/>
  <c r="AV71" i="1"/>
  <c r="AV69" i="1"/>
  <c r="AV67" i="1"/>
  <c r="AV65" i="1"/>
  <c r="AV63" i="1"/>
  <c r="AV61" i="1"/>
  <c r="AV59" i="1"/>
  <c r="AV57" i="1"/>
  <c r="AV55" i="1"/>
  <c r="AV53" i="1"/>
  <c r="AV51" i="1"/>
  <c r="AV49" i="1"/>
  <c r="AV47" i="1"/>
  <c r="AV45" i="1"/>
  <c r="AV43" i="1"/>
  <c r="AV41" i="1"/>
  <c r="AV39" i="1"/>
  <c r="AV37" i="1"/>
  <c r="AV35" i="1"/>
  <c r="AV33" i="1"/>
  <c r="AV31" i="1"/>
  <c r="AV29" i="1"/>
  <c r="AV27" i="1"/>
  <c r="AV25" i="1"/>
  <c r="AV23" i="1"/>
  <c r="AV21" i="1"/>
  <c r="AV19" i="1"/>
  <c r="AV17" i="1"/>
  <c r="AV15" i="1"/>
  <c r="AV72" i="1"/>
  <c r="AV70" i="1"/>
  <c r="AV68" i="1"/>
  <c r="AV66" i="1"/>
  <c r="AV64" i="1"/>
  <c r="AV62" i="1"/>
  <c r="AV60" i="1"/>
  <c r="AV58" i="1"/>
  <c r="AV56" i="1"/>
  <c r="AV54" i="1"/>
  <c r="AV52" i="1"/>
  <c r="AV50" i="1"/>
  <c r="AV48" i="1"/>
  <c r="AV46" i="1"/>
  <c r="AV44" i="1"/>
  <c r="AV42" i="1"/>
  <c r="AV40" i="1"/>
  <c r="AV38" i="1"/>
  <c r="AV36" i="1"/>
  <c r="AV34" i="1"/>
  <c r="AV32" i="1"/>
  <c r="AV30" i="1"/>
  <c r="AV28" i="1"/>
  <c r="AV26" i="1"/>
  <c r="AV24" i="1"/>
  <c r="AV22" i="1"/>
  <c r="AV20" i="1"/>
  <c r="AV18" i="1"/>
  <c r="AV16" i="1"/>
  <c r="AV14" i="1"/>
  <c r="AY87" i="1"/>
  <c r="AZ86" i="1"/>
  <c r="AZ15" i="1"/>
  <c r="BA15" i="1" s="1"/>
  <c r="AZ85" i="1"/>
  <c r="AT86" i="1"/>
  <c r="AW72" i="1"/>
  <c r="AW70" i="1"/>
  <c r="AW68" i="1"/>
  <c r="AW66" i="1"/>
  <c r="AW64" i="1"/>
  <c r="AW62" i="1"/>
  <c r="AW60" i="1"/>
  <c r="AW58" i="1"/>
  <c r="AW56" i="1"/>
  <c r="AW54" i="1"/>
  <c r="AW52" i="1"/>
  <c r="AW50" i="1"/>
  <c r="AW48" i="1"/>
  <c r="AW46" i="1"/>
  <c r="AW44" i="1"/>
  <c r="AW42" i="1"/>
  <c r="AW40" i="1"/>
  <c r="AW38" i="1"/>
  <c r="AW36" i="1"/>
  <c r="AW34" i="1"/>
  <c r="AW32" i="1"/>
  <c r="AW30" i="1"/>
  <c r="AW28" i="1"/>
  <c r="AW26" i="1"/>
  <c r="AW24" i="1"/>
  <c r="AW22" i="1"/>
  <c r="AW20" i="1"/>
  <c r="AW18" i="1"/>
  <c r="AW16" i="1"/>
  <c r="AW14" i="1"/>
  <c r="AW71" i="1"/>
  <c r="AW69" i="1"/>
  <c r="AW67" i="1"/>
  <c r="AW65" i="1"/>
  <c r="AW63" i="1"/>
  <c r="AW61" i="1"/>
  <c r="AW59" i="1"/>
  <c r="AW57" i="1"/>
  <c r="AW55" i="1"/>
  <c r="AW53" i="1"/>
  <c r="AW51" i="1"/>
  <c r="AW49" i="1"/>
  <c r="AW47" i="1"/>
  <c r="AW45" i="1"/>
  <c r="AW43" i="1"/>
  <c r="AW77" i="1" s="1"/>
  <c r="AR77" i="1" s="1"/>
  <c r="AW41" i="1"/>
  <c r="AW39" i="1"/>
  <c r="AW37" i="1"/>
  <c r="AW35" i="1"/>
  <c r="AW33" i="1"/>
  <c r="AW31" i="1"/>
  <c r="AW29" i="1"/>
  <c r="AW27" i="1"/>
  <c r="AW25" i="1"/>
  <c r="AW23" i="1"/>
  <c r="AW21" i="1"/>
  <c r="AW19" i="1"/>
  <c r="AW17" i="1"/>
  <c r="AW15" i="1"/>
  <c r="AZ84" i="1" l="1"/>
  <c r="BA84" i="1" s="1"/>
  <c r="AU85" i="1"/>
  <c r="AV80" i="1"/>
  <c r="AU81" i="1"/>
  <c r="AV81" i="1" s="1"/>
  <c r="AV84" i="1"/>
  <c r="BB80" i="1"/>
  <c r="AZ81" i="1"/>
  <c r="BA81" i="1" s="1"/>
  <c r="BA80" i="1"/>
  <c r="BB86" i="1"/>
  <c r="BA86" i="1"/>
  <c r="BB85" i="1"/>
  <c r="BA85" i="1"/>
  <c r="BB84" i="1"/>
  <c r="AZ16" i="1"/>
  <c r="BA16" i="1" s="1"/>
  <c r="BB15" i="1"/>
  <c r="AY88" i="1"/>
  <c r="AZ87" i="1"/>
  <c r="BA87" i="1" s="1"/>
  <c r="AT87" i="1"/>
  <c r="AU86" i="1"/>
  <c r="AW86" i="1" s="1"/>
  <c r="AW85" i="1" l="1"/>
  <c r="AV85" i="1"/>
  <c r="BB87" i="1"/>
  <c r="AY89" i="1"/>
  <c r="AZ88" i="1"/>
  <c r="BB16" i="1"/>
  <c r="AZ17" i="1"/>
  <c r="BA17" i="1" s="1"/>
  <c r="AT88" i="1"/>
  <c r="AV86" i="1"/>
  <c r="AU87" i="1"/>
  <c r="AW87" i="1" s="1"/>
  <c r="BB88" i="1" l="1"/>
  <c r="BA88" i="1"/>
  <c r="AV87" i="1"/>
  <c r="AZ18" i="1"/>
  <c r="BA18" i="1" s="1"/>
  <c r="BB17" i="1"/>
  <c r="AY90" i="1"/>
  <c r="AZ89" i="1"/>
  <c r="BA89" i="1" s="1"/>
  <c r="AT89" i="1"/>
  <c r="AU88" i="1"/>
  <c r="AW88" i="1" s="1"/>
  <c r="AV88" i="1" l="1"/>
  <c r="BB89" i="1"/>
  <c r="AY91" i="1"/>
  <c r="AZ90" i="1"/>
  <c r="BB18" i="1"/>
  <c r="AZ19" i="1"/>
  <c r="BA19" i="1" s="1"/>
  <c r="AT90" i="1"/>
  <c r="AU89" i="1"/>
  <c r="AW89" i="1" s="1"/>
  <c r="BB90" i="1" l="1"/>
  <c r="BA90" i="1"/>
  <c r="AV89" i="1"/>
  <c r="AZ20" i="1"/>
  <c r="BA20" i="1" s="1"/>
  <c r="BB19" i="1"/>
  <c r="AY92" i="1"/>
  <c r="AZ91" i="1"/>
  <c r="BA91" i="1" s="1"/>
  <c r="AT91" i="1"/>
  <c r="AU90" i="1"/>
  <c r="AW90" i="1" s="1"/>
  <c r="AV90" i="1" l="1"/>
  <c r="BB91" i="1"/>
  <c r="AY93" i="1"/>
  <c r="AZ92" i="1"/>
  <c r="BB20" i="1"/>
  <c r="AZ21" i="1"/>
  <c r="BA21" i="1" s="1"/>
  <c r="AT92" i="1"/>
  <c r="AU91" i="1"/>
  <c r="AW91" i="1" s="1"/>
  <c r="BB92" i="1" l="1"/>
  <c r="BA92" i="1"/>
  <c r="AV91" i="1"/>
  <c r="AZ22" i="1"/>
  <c r="BA22" i="1" s="1"/>
  <c r="BB21" i="1"/>
  <c r="AY94" i="1"/>
  <c r="AZ93" i="1"/>
  <c r="BA93" i="1" s="1"/>
  <c r="AT93" i="1"/>
  <c r="AU92" i="1"/>
  <c r="AW92" i="1" s="1"/>
  <c r="AV92" i="1" l="1"/>
  <c r="BB93" i="1"/>
  <c r="AY95" i="1"/>
  <c r="AZ94" i="1"/>
  <c r="BB22" i="1"/>
  <c r="AZ23" i="1"/>
  <c r="BA23" i="1" s="1"/>
  <c r="AT94" i="1"/>
  <c r="AU93" i="1"/>
  <c r="AW93" i="1" s="1"/>
  <c r="BB94" i="1" l="1"/>
  <c r="BA94" i="1"/>
  <c r="AV93" i="1"/>
  <c r="AZ24" i="1"/>
  <c r="BA24" i="1" s="1"/>
  <c r="BB23" i="1"/>
  <c r="AY96" i="1"/>
  <c r="AZ95" i="1"/>
  <c r="BA95" i="1" s="1"/>
  <c r="AT95" i="1"/>
  <c r="AU94" i="1"/>
  <c r="AW94" i="1" s="1"/>
  <c r="AV94" i="1" l="1"/>
  <c r="BB95" i="1"/>
  <c r="AY97" i="1"/>
  <c r="AZ96" i="1"/>
  <c r="BB24" i="1"/>
  <c r="AZ25" i="1"/>
  <c r="BA25" i="1" s="1"/>
  <c r="AT96" i="1"/>
  <c r="AU95" i="1"/>
  <c r="AW95" i="1" s="1"/>
  <c r="BB96" i="1" l="1"/>
  <c r="BA96" i="1"/>
  <c r="AV95" i="1"/>
  <c r="AZ26" i="1"/>
  <c r="BA26" i="1" s="1"/>
  <c r="BB25" i="1"/>
  <c r="AY98" i="1"/>
  <c r="AZ97" i="1"/>
  <c r="BA97" i="1" s="1"/>
  <c r="AT97" i="1"/>
  <c r="AU96" i="1"/>
  <c r="AW96" i="1" s="1"/>
  <c r="AV96" i="1" l="1"/>
  <c r="BB97" i="1"/>
  <c r="AY99" i="1"/>
  <c r="AZ98" i="1"/>
  <c r="BB26" i="1"/>
  <c r="AZ27" i="1"/>
  <c r="BA27" i="1" s="1"/>
  <c r="AT98" i="1"/>
  <c r="AU97" i="1"/>
  <c r="AW97" i="1" s="1"/>
  <c r="BB98" i="1" l="1"/>
  <c r="BA98" i="1"/>
  <c r="AV97" i="1"/>
  <c r="AZ28" i="1"/>
  <c r="BA28" i="1" s="1"/>
  <c r="BB27" i="1"/>
  <c r="AY100" i="1"/>
  <c r="AZ99" i="1"/>
  <c r="BA99" i="1" s="1"/>
  <c r="AT99" i="1"/>
  <c r="AU98" i="1"/>
  <c r="AW98" i="1" s="1"/>
  <c r="AV98" i="1" l="1"/>
  <c r="BB99" i="1"/>
  <c r="AY101" i="1"/>
  <c r="AZ100" i="1"/>
  <c r="BB28" i="1"/>
  <c r="AZ29" i="1"/>
  <c r="BA29" i="1" s="1"/>
  <c r="AT100" i="1"/>
  <c r="AU99" i="1"/>
  <c r="AW99" i="1" s="1"/>
  <c r="BB100" i="1" l="1"/>
  <c r="BA100" i="1"/>
  <c r="AV99" i="1"/>
  <c r="AZ30" i="1"/>
  <c r="BA30" i="1" s="1"/>
  <c r="BB29" i="1"/>
  <c r="AY102" i="1"/>
  <c r="AZ101" i="1"/>
  <c r="BA101" i="1" s="1"/>
  <c r="AT101" i="1"/>
  <c r="AU100" i="1"/>
  <c r="AW100" i="1" s="1"/>
  <c r="AV100" i="1" l="1"/>
  <c r="BB101" i="1"/>
  <c r="AY103" i="1"/>
  <c r="AZ102" i="1"/>
  <c r="BB30" i="1"/>
  <c r="AZ31" i="1"/>
  <c r="BA31" i="1" s="1"/>
  <c r="AT102" i="1"/>
  <c r="AU101" i="1"/>
  <c r="AW101" i="1" s="1"/>
  <c r="BB102" i="1" l="1"/>
  <c r="BA102" i="1"/>
  <c r="AV101" i="1"/>
  <c r="AZ32" i="1"/>
  <c r="BA32" i="1" s="1"/>
  <c r="BB31" i="1"/>
  <c r="AY104" i="1"/>
  <c r="AZ103" i="1"/>
  <c r="AT103" i="1"/>
  <c r="AU102" i="1"/>
  <c r="AW102" i="1" s="1"/>
  <c r="BB103" i="1" l="1"/>
  <c r="BA103" i="1"/>
  <c r="AV102" i="1"/>
  <c r="BB32" i="1"/>
  <c r="AZ33" i="1"/>
  <c r="BA33" i="1" s="1"/>
  <c r="AY105" i="1"/>
  <c r="AZ104" i="1"/>
  <c r="AT104" i="1"/>
  <c r="AU103" i="1"/>
  <c r="AW103" i="1" s="1"/>
  <c r="BB104" i="1" l="1"/>
  <c r="BA104" i="1"/>
  <c r="AV103" i="1"/>
  <c r="AY106" i="1"/>
  <c r="AZ105" i="1"/>
  <c r="BA105" i="1" s="1"/>
  <c r="AZ34" i="1"/>
  <c r="BA34" i="1" s="1"/>
  <c r="BB33" i="1"/>
  <c r="AT105" i="1"/>
  <c r="AU104" i="1"/>
  <c r="AW104" i="1" s="1"/>
  <c r="AV104" i="1" l="1"/>
  <c r="BB105" i="1"/>
  <c r="BB34" i="1"/>
  <c r="AZ35" i="1"/>
  <c r="BA35" i="1" s="1"/>
  <c r="AY107" i="1"/>
  <c r="AZ106" i="1"/>
  <c r="AT106" i="1"/>
  <c r="AU105" i="1"/>
  <c r="AW105" i="1" s="1"/>
  <c r="BB106" i="1" l="1"/>
  <c r="BA106" i="1"/>
  <c r="AV105" i="1"/>
  <c r="AY108" i="1"/>
  <c r="AZ107" i="1"/>
  <c r="BA107" i="1" s="1"/>
  <c r="AZ36" i="1"/>
  <c r="BA36" i="1" s="1"/>
  <c r="BB35" i="1"/>
  <c r="AT107" i="1"/>
  <c r="AU106" i="1"/>
  <c r="AW106" i="1" s="1"/>
  <c r="BB107" i="1" l="1"/>
  <c r="AV106" i="1"/>
  <c r="BB36" i="1"/>
  <c r="AZ37" i="1"/>
  <c r="BA37" i="1" s="1"/>
  <c r="AY109" i="1"/>
  <c r="AZ108" i="1"/>
  <c r="AT108" i="1"/>
  <c r="AU107" i="1"/>
  <c r="AW107" i="1" s="1"/>
  <c r="BB108" i="1" l="1"/>
  <c r="BA108" i="1"/>
  <c r="AV107" i="1"/>
  <c r="AY110" i="1"/>
  <c r="AZ109" i="1"/>
  <c r="AZ38" i="1"/>
  <c r="BA38" i="1" s="1"/>
  <c r="BB37" i="1"/>
  <c r="AT109" i="1"/>
  <c r="AU108" i="1"/>
  <c r="AW108" i="1" s="1"/>
  <c r="BB109" i="1" l="1"/>
  <c r="BA109" i="1"/>
  <c r="AV108" i="1"/>
  <c r="BB38" i="1"/>
  <c r="AZ39" i="1"/>
  <c r="BA39" i="1" s="1"/>
  <c r="AY111" i="1"/>
  <c r="AZ110" i="1"/>
  <c r="BA110" i="1" s="1"/>
  <c r="AT110" i="1"/>
  <c r="AU109" i="1"/>
  <c r="AW109" i="1" s="1"/>
  <c r="AV109" i="1" l="1"/>
  <c r="BB110" i="1"/>
  <c r="AY112" i="1"/>
  <c r="AZ111" i="1"/>
  <c r="AZ40" i="1"/>
  <c r="BA40" i="1" s="1"/>
  <c r="BB39" i="1"/>
  <c r="AT111" i="1"/>
  <c r="AU110" i="1"/>
  <c r="AW110" i="1" s="1"/>
  <c r="BB111" i="1" l="1"/>
  <c r="BA111" i="1"/>
  <c r="AV110" i="1"/>
  <c r="AZ41" i="1"/>
  <c r="BA41" i="1" s="1"/>
  <c r="BB40" i="1"/>
  <c r="AY113" i="1"/>
  <c r="AZ112" i="1"/>
  <c r="BA112" i="1" s="1"/>
  <c r="AT112" i="1"/>
  <c r="AU111" i="1"/>
  <c r="AW111" i="1" s="1"/>
  <c r="BB112" i="1" l="1"/>
  <c r="AY114" i="1"/>
  <c r="AZ113" i="1"/>
  <c r="BB41" i="1"/>
  <c r="AZ42" i="1"/>
  <c r="BA42" i="1" s="1"/>
  <c r="AV111" i="1"/>
  <c r="AT113" i="1"/>
  <c r="AU112" i="1"/>
  <c r="AW112" i="1" s="1"/>
  <c r="BB113" i="1" l="1"/>
  <c r="BA113" i="1"/>
  <c r="AZ43" i="1"/>
  <c r="BA43" i="1" s="1"/>
  <c r="BB42" i="1"/>
  <c r="AY115" i="1"/>
  <c r="AZ114" i="1"/>
  <c r="AV112" i="1"/>
  <c r="AT114" i="1"/>
  <c r="AU113" i="1"/>
  <c r="AW113" i="1" s="1"/>
  <c r="BB114" i="1" l="1"/>
  <c r="BA114" i="1"/>
  <c r="AV113" i="1"/>
  <c r="BB43" i="1"/>
  <c r="BB77" i="1" s="1"/>
  <c r="AZ44" i="1"/>
  <c r="BA44" i="1" s="1"/>
  <c r="AY116" i="1"/>
  <c r="AZ115" i="1"/>
  <c r="AT115" i="1"/>
  <c r="AU114" i="1"/>
  <c r="AW114" i="1" s="1"/>
  <c r="BB115" i="1" l="1"/>
  <c r="BA115" i="1"/>
  <c r="AV114" i="1"/>
  <c r="AY117" i="1"/>
  <c r="AZ116" i="1"/>
  <c r="BA116" i="1" s="1"/>
  <c r="AZ45" i="1"/>
  <c r="BA45" i="1" s="1"/>
  <c r="BB44" i="1"/>
  <c r="AT116" i="1"/>
  <c r="AU115" i="1"/>
  <c r="AW115" i="1" s="1"/>
  <c r="BB116" i="1" l="1"/>
  <c r="BB45" i="1"/>
  <c r="AZ46" i="1"/>
  <c r="BA46" i="1" s="1"/>
  <c r="AY118" i="1"/>
  <c r="AZ117" i="1"/>
  <c r="AV115" i="1"/>
  <c r="AT117" i="1"/>
  <c r="AU116" i="1"/>
  <c r="AW116" i="1" s="1"/>
  <c r="BB117" i="1" l="1"/>
  <c r="BA117" i="1"/>
  <c r="AV116" i="1"/>
  <c r="AY119" i="1"/>
  <c r="AZ118" i="1"/>
  <c r="AZ47" i="1"/>
  <c r="BA47" i="1" s="1"/>
  <c r="BB46" i="1"/>
  <c r="AT118" i="1"/>
  <c r="AU117" i="1"/>
  <c r="AW117" i="1" s="1"/>
  <c r="BB118" i="1" l="1"/>
  <c r="BA118" i="1"/>
  <c r="BB47" i="1"/>
  <c r="AZ48" i="1"/>
  <c r="BA48" i="1" s="1"/>
  <c r="AY120" i="1"/>
  <c r="AZ119" i="1"/>
  <c r="BA119" i="1" s="1"/>
  <c r="AT119" i="1"/>
  <c r="AV117" i="1"/>
  <c r="AU118" i="1"/>
  <c r="AW118" i="1" s="1"/>
  <c r="BB119" i="1" l="1"/>
  <c r="AY121" i="1"/>
  <c r="AZ120" i="1"/>
  <c r="AZ49" i="1"/>
  <c r="BA49" i="1" s="1"/>
  <c r="BB48" i="1"/>
  <c r="AT120" i="1"/>
  <c r="AV118" i="1"/>
  <c r="AU119" i="1"/>
  <c r="AW119" i="1" s="1"/>
  <c r="BB120" i="1" l="1"/>
  <c r="BA120" i="1"/>
  <c r="BB49" i="1"/>
  <c r="AZ50" i="1"/>
  <c r="BA50" i="1" s="1"/>
  <c r="AY122" i="1"/>
  <c r="AZ121" i="1"/>
  <c r="BA121" i="1" s="1"/>
  <c r="AT121" i="1"/>
  <c r="AV119" i="1"/>
  <c r="AU120" i="1"/>
  <c r="AW120" i="1" s="1"/>
  <c r="BB121" i="1" l="1"/>
  <c r="AY123" i="1"/>
  <c r="AZ122" i="1"/>
  <c r="AZ51" i="1"/>
  <c r="BA51" i="1" s="1"/>
  <c r="BB50" i="1"/>
  <c r="AT122" i="1"/>
  <c r="AV120" i="1"/>
  <c r="AU121" i="1"/>
  <c r="AW121" i="1" s="1"/>
  <c r="BB122" i="1" l="1"/>
  <c r="BA122" i="1"/>
  <c r="BB51" i="1"/>
  <c r="AZ52" i="1"/>
  <c r="BA52" i="1" s="1"/>
  <c r="AY124" i="1"/>
  <c r="AZ123" i="1"/>
  <c r="BA123" i="1" s="1"/>
  <c r="AV121" i="1"/>
  <c r="AT123" i="1"/>
  <c r="AU122" i="1"/>
  <c r="AW122" i="1" s="1"/>
  <c r="AV122" i="1" l="1"/>
  <c r="BB123" i="1"/>
  <c r="AY125" i="1"/>
  <c r="AZ124" i="1"/>
  <c r="AZ53" i="1"/>
  <c r="BA53" i="1" s="1"/>
  <c r="BB52" i="1"/>
  <c r="AT124" i="1"/>
  <c r="AU123" i="1"/>
  <c r="AW123" i="1" s="1"/>
  <c r="BB124" i="1" l="1"/>
  <c r="BA124" i="1"/>
  <c r="BB53" i="1"/>
  <c r="AZ54" i="1"/>
  <c r="BA54" i="1" s="1"/>
  <c r="AY126" i="1"/>
  <c r="AZ125" i="1"/>
  <c r="BA125" i="1" s="1"/>
  <c r="AV123" i="1"/>
  <c r="AT125" i="1"/>
  <c r="AU124" i="1"/>
  <c r="AW124" i="1" s="1"/>
  <c r="BB125" i="1" l="1"/>
  <c r="AY127" i="1"/>
  <c r="AZ126" i="1"/>
  <c r="AZ55" i="1"/>
  <c r="BA55" i="1" s="1"/>
  <c r="BB54" i="1"/>
  <c r="AV124" i="1"/>
  <c r="AT126" i="1"/>
  <c r="AU125" i="1"/>
  <c r="AW125" i="1" s="1"/>
  <c r="BB126" i="1" l="1"/>
  <c r="BA126" i="1"/>
  <c r="BB55" i="1"/>
  <c r="AZ56" i="1"/>
  <c r="BA56" i="1" s="1"/>
  <c r="AY128" i="1"/>
  <c r="AZ127" i="1"/>
  <c r="BA127" i="1" s="1"/>
  <c r="AV125" i="1"/>
  <c r="AT127" i="1"/>
  <c r="AU126" i="1"/>
  <c r="AW126" i="1" s="1"/>
  <c r="BB127" i="1" l="1"/>
  <c r="AY129" i="1"/>
  <c r="AZ128" i="1"/>
  <c r="AZ57" i="1"/>
  <c r="BA57" i="1" s="1"/>
  <c r="BB56" i="1"/>
  <c r="AV126" i="1"/>
  <c r="AT128" i="1"/>
  <c r="AU127" i="1"/>
  <c r="AW127" i="1" s="1"/>
  <c r="BB128" i="1" l="1"/>
  <c r="BA128" i="1"/>
  <c r="BB57" i="1"/>
  <c r="AZ58" i="1"/>
  <c r="BA58" i="1" s="1"/>
  <c r="AY130" i="1"/>
  <c r="AZ129" i="1"/>
  <c r="BA129" i="1" s="1"/>
  <c r="AV127" i="1"/>
  <c r="AT129" i="1"/>
  <c r="AU128" i="1"/>
  <c r="AW128" i="1" s="1"/>
  <c r="BB129" i="1" l="1"/>
  <c r="AY131" i="1"/>
  <c r="AZ130" i="1"/>
  <c r="AZ59" i="1"/>
  <c r="BA59" i="1" s="1"/>
  <c r="BB58" i="1"/>
  <c r="AV128" i="1"/>
  <c r="AT130" i="1"/>
  <c r="AU129" i="1"/>
  <c r="AW129" i="1" s="1"/>
  <c r="BB130" i="1" l="1"/>
  <c r="BA130" i="1"/>
  <c r="AV129" i="1"/>
  <c r="BB59" i="1"/>
  <c r="AZ60" i="1"/>
  <c r="BA60" i="1" s="1"/>
  <c r="AY132" i="1"/>
  <c r="AZ131" i="1"/>
  <c r="BA131" i="1" s="1"/>
  <c r="AT131" i="1"/>
  <c r="AU130" i="1"/>
  <c r="AW130" i="1" s="1"/>
  <c r="BB131" i="1" l="1"/>
  <c r="AY133" i="1"/>
  <c r="AZ132" i="1"/>
  <c r="AZ61" i="1"/>
  <c r="BA61" i="1" s="1"/>
  <c r="BB60" i="1"/>
  <c r="AV130" i="1"/>
  <c r="AT132" i="1"/>
  <c r="AU131" i="1"/>
  <c r="AW131" i="1" s="1"/>
  <c r="AV131" i="1" l="1"/>
  <c r="BB132" i="1"/>
  <c r="BA132" i="1"/>
  <c r="BB61" i="1"/>
  <c r="AZ62" i="1"/>
  <c r="BA62" i="1" s="1"/>
  <c r="AY134" i="1"/>
  <c r="AZ133" i="1"/>
  <c r="BA133" i="1" s="1"/>
  <c r="AT133" i="1"/>
  <c r="AU132" i="1"/>
  <c r="AW132" i="1" s="1"/>
  <c r="BB133" i="1" l="1"/>
  <c r="AY135" i="1"/>
  <c r="AZ134" i="1"/>
  <c r="AZ63" i="1"/>
  <c r="BA63" i="1" s="1"/>
  <c r="BB62" i="1"/>
  <c r="AV132" i="1"/>
  <c r="AT134" i="1"/>
  <c r="AU133" i="1"/>
  <c r="AW133" i="1" s="1"/>
  <c r="BB134" i="1" l="1"/>
  <c r="BA134" i="1"/>
  <c r="BB63" i="1"/>
  <c r="AZ64" i="1"/>
  <c r="BA64" i="1" s="1"/>
  <c r="AY136" i="1"/>
  <c r="AZ135" i="1"/>
  <c r="BA135" i="1" s="1"/>
  <c r="AV133" i="1"/>
  <c r="AT135" i="1"/>
  <c r="AU134" i="1"/>
  <c r="AW134" i="1" s="1"/>
  <c r="BB135" i="1" l="1"/>
  <c r="AY137" i="1"/>
  <c r="AZ136" i="1"/>
  <c r="AZ65" i="1"/>
  <c r="BA65" i="1" s="1"/>
  <c r="BB64" i="1"/>
  <c r="AV134" i="1"/>
  <c r="AT136" i="1"/>
  <c r="AU135" i="1"/>
  <c r="AW135" i="1" s="1"/>
  <c r="BB136" i="1" l="1"/>
  <c r="BA136" i="1"/>
  <c r="BB65" i="1"/>
  <c r="AZ66" i="1"/>
  <c r="BA66" i="1" s="1"/>
  <c r="AY138" i="1"/>
  <c r="AZ137" i="1"/>
  <c r="BA137" i="1" s="1"/>
  <c r="AV135" i="1"/>
  <c r="AT137" i="1"/>
  <c r="AU136" i="1"/>
  <c r="AW136" i="1" s="1"/>
  <c r="BB137" i="1" l="1"/>
  <c r="AY139" i="1"/>
  <c r="AZ138" i="1"/>
  <c r="AZ67" i="1"/>
  <c r="BA67" i="1" s="1"/>
  <c r="BB66" i="1"/>
  <c r="AV136" i="1"/>
  <c r="AT138" i="1"/>
  <c r="AU137" i="1"/>
  <c r="AW137" i="1" s="1"/>
  <c r="BB138" i="1" l="1"/>
  <c r="BA138" i="1"/>
  <c r="BB67" i="1"/>
  <c r="AZ68" i="1"/>
  <c r="BA68" i="1" s="1"/>
  <c r="AY140" i="1"/>
  <c r="AZ139" i="1"/>
  <c r="BA139" i="1" s="1"/>
  <c r="AV137" i="1"/>
  <c r="AT139" i="1"/>
  <c r="AU138" i="1"/>
  <c r="AW138" i="1" s="1"/>
  <c r="AV138" i="1" l="1"/>
  <c r="BB139" i="1"/>
  <c r="AY141" i="1"/>
  <c r="AZ140" i="1"/>
  <c r="AZ69" i="1"/>
  <c r="BA69" i="1" s="1"/>
  <c r="BB68" i="1"/>
  <c r="AT140" i="1"/>
  <c r="AU139" i="1"/>
  <c r="AW139" i="1" s="1"/>
  <c r="BB140" i="1" l="1"/>
  <c r="BA140" i="1"/>
  <c r="BB69" i="1"/>
  <c r="AZ70" i="1"/>
  <c r="BA70" i="1" s="1"/>
  <c r="AY142" i="1"/>
  <c r="AZ141" i="1"/>
  <c r="BA141" i="1" s="1"/>
  <c r="AV139" i="1"/>
  <c r="AT141" i="1"/>
  <c r="AU140" i="1"/>
  <c r="AW140" i="1" s="1"/>
  <c r="AV140" i="1" l="1"/>
  <c r="BB141" i="1"/>
  <c r="AY143" i="1"/>
  <c r="AZ142" i="1"/>
  <c r="AZ71" i="1"/>
  <c r="BA71" i="1" s="1"/>
  <c r="BB70" i="1"/>
  <c r="AT142" i="1"/>
  <c r="AU141" i="1"/>
  <c r="AW141" i="1" s="1"/>
  <c r="BB142" i="1" l="1"/>
  <c r="BA142" i="1"/>
  <c r="BB71" i="1"/>
  <c r="AZ72" i="1"/>
  <c r="BA72" i="1" s="1"/>
  <c r="AY144" i="1"/>
  <c r="AZ143" i="1"/>
  <c r="BA143" i="1" s="1"/>
  <c r="AV141" i="1"/>
  <c r="AT143" i="1"/>
  <c r="AU142" i="1"/>
  <c r="AW142" i="1" s="1"/>
  <c r="BB143" i="1" l="1"/>
  <c r="AY145" i="1"/>
  <c r="AZ144" i="1"/>
  <c r="AZ73" i="1"/>
  <c r="BA73" i="1" s="1"/>
  <c r="BB72" i="1"/>
  <c r="AV142" i="1"/>
  <c r="AT144" i="1"/>
  <c r="AU143" i="1"/>
  <c r="AW143" i="1" s="1"/>
  <c r="BB144" i="1" l="1"/>
  <c r="BA144" i="1"/>
  <c r="AV143" i="1"/>
  <c r="BB73" i="1"/>
  <c r="AY146" i="1"/>
  <c r="AZ145" i="1"/>
  <c r="AT145" i="1"/>
  <c r="AU144" i="1"/>
  <c r="AW144" i="1" s="1"/>
  <c r="BB145" i="1" l="1"/>
  <c r="BA145" i="1"/>
  <c r="AY147" i="1"/>
  <c r="AZ146" i="1"/>
  <c r="AV144" i="1"/>
  <c r="AT146" i="1"/>
  <c r="AU145" i="1"/>
  <c r="AW145" i="1" s="1"/>
  <c r="BB146" i="1" l="1"/>
  <c r="BA146" i="1"/>
  <c r="AV145" i="1"/>
  <c r="AY148" i="1"/>
  <c r="AZ147" i="1"/>
  <c r="AT147" i="1"/>
  <c r="AU146" i="1"/>
  <c r="AW146" i="1" s="1"/>
  <c r="BB147" i="1" l="1"/>
  <c r="BA147" i="1"/>
  <c r="AY149" i="1"/>
  <c r="AZ148" i="1"/>
  <c r="AV146" i="1"/>
  <c r="AT148" i="1"/>
  <c r="AU147" i="1"/>
  <c r="AW147" i="1" s="1"/>
  <c r="BB148" i="1" l="1"/>
  <c r="BA148" i="1"/>
  <c r="AV147" i="1"/>
  <c r="AY150" i="1"/>
  <c r="AZ149" i="1"/>
  <c r="AT149" i="1"/>
  <c r="AU148" i="1"/>
  <c r="AW148" i="1" s="1"/>
  <c r="BB149" i="1" l="1"/>
  <c r="BA149" i="1"/>
  <c r="AY151" i="1"/>
  <c r="AZ150" i="1"/>
  <c r="AV148" i="1"/>
  <c r="AT150" i="1"/>
  <c r="AU149" i="1"/>
  <c r="AW149" i="1" s="1"/>
  <c r="BB150" i="1" l="1"/>
  <c r="BA150" i="1"/>
  <c r="AY152" i="1"/>
  <c r="AZ151" i="1"/>
  <c r="AV149" i="1"/>
  <c r="AT151" i="1"/>
  <c r="AU150" i="1"/>
  <c r="AW150" i="1" s="1"/>
  <c r="BB151" i="1" l="1"/>
  <c r="BA151" i="1"/>
  <c r="AY153" i="1"/>
  <c r="AZ152" i="1"/>
  <c r="AV150" i="1"/>
  <c r="AT152" i="1"/>
  <c r="AU151" i="1"/>
  <c r="AW151" i="1" s="1"/>
  <c r="BB152" i="1" l="1"/>
  <c r="BA152" i="1"/>
  <c r="AY154" i="1"/>
  <c r="AZ153" i="1"/>
  <c r="AV151" i="1"/>
  <c r="AT153" i="1"/>
  <c r="AU152" i="1"/>
  <c r="AW152" i="1" s="1"/>
  <c r="BB153" i="1" l="1"/>
  <c r="BA153" i="1"/>
  <c r="AY155" i="1"/>
  <c r="AZ154" i="1"/>
  <c r="AV152" i="1"/>
  <c r="AT154" i="1"/>
  <c r="AU153" i="1"/>
  <c r="AW153" i="1" s="1"/>
  <c r="BB154" i="1" l="1"/>
  <c r="BA154" i="1"/>
  <c r="AY156" i="1"/>
  <c r="AZ155" i="1"/>
  <c r="AV153" i="1"/>
  <c r="AT155" i="1"/>
  <c r="AU154" i="1"/>
  <c r="AW154" i="1" s="1"/>
  <c r="BB155" i="1" l="1"/>
  <c r="BA155" i="1"/>
  <c r="AY157" i="1"/>
  <c r="AZ156" i="1"/>
  <c r="AV154" i="1"/>
  <c r="AT156" i="1"/>
  <c r="AU155" i="1"/>
  <c r="AW155" i="1" s="1"/>
  <c r="BB156" i="1" l="1"/>
  <c r="BA156" i="1"/>
  <c r="AY158" i="1"/>
  <c r="AZ157" i="1"/>
  <c r="AV155" i="1"/>
  <c r="AT157" i="1"/>
  <c r="AU156" i="1"/>
  <c r="AW156" i="1" s="1"/>
  <c r="BB157" i="1" l="1"/>
  <c r="BA157" i="1"/>
  <c r="AY159" i="1"/>
  <c r="AZ158" i="1"/>
  <c r="AV156" i="1"/>
  <c r="AT158" i="1"/>
  <c r="AU157" i="1"/>
  <c r="AW157" i="1" s="1"/>
  <c r="BB158" i="1" l="1"/>
  <c r="BA158" i="1"/>
  <c r="AY160" i="1"/>
  <c r="AZ159" i="1"/>
  <c r="AV157" i="1"/>
  <c r="AT159" i="1"/>
  <c r="AU158" i="1"/>
  <c r="AW158" i="1" s="1"/>
  <c r="BB159" i="1" l="1"/>
  <c r="BA159" i="1"/>
  <c r="AY161" i="1"/>
  <c r="AZ160" i="1"/>
  <c r="AV158" i="1"/>
  <c r="AT160" i="1"/>
  <c r="AU159" i="1"/>
  <c r="AW159" i="1" s="1"/>
  <c r="BB160" i="1" l="1"/>
  <c r="BA160" i="1"/>
  <c r="AY162" i="1"/>
  <c r="AZ161" i="1"/>
  <c r="AV159" i="1"/>
  <c r="AT161" i="1"/>
  <c r="AU160" i="1"/>
  <c r="AW160" i="1" s="1"/>
  <c r="BB161" i="1" l="1"/>
  <c r="BA161" i="1"/>
  <c r="AY163" i="1"/>
  <c r="AZ162" i="1"/>
  <c r="AV160" i="1"/>
  <c r="AT162" i="1"/>
  <c r="AU161" i="1"/>
  <c r="AW161" i="1" s="1"/>
  <c r="BB162" i="1" l="1"/>
  <c r="BA162" i="1"/>
  <c r="AY164" i="1"/>
  <c r="AZ163" i="1"/>
  <c r="AV161" i="1"/>
  <c r="AT163" i="1"/>
  <c r="AU162" i="1"/>
  <c r="AW162" i="1" s="1"/>
  <c r="BB163" i="1" l="1"/>
  <c r="BA163" i="1"/>
  <c r="AY165" i="1"/>
  <c r="AZ164" i="1"/>
  <c r="AV162" i="1"/>
  <c r="AT164" i="1"/>
  <c r="AU163" i="1"/>
  <c r="AW163" i="1" s="1"/>
  <c r="BB164" i="1" l="1"/>
  <c r="BA164" i="1"/>
  <c r="AY166" i="1"/>
  <c r="AZ165" i="1"/>
  <c r="AV163" i="1"/>
  <c r="AT165" i="1"/>
  <c r="AU164" i="1"/>
  <c r="AW164" i="1" s="1"/>
  <c r="BB165" i="1" l="1"/>
  <c r="BA165" i="1"/>
  <c r="AY167" i="1"/>
  <c r="AZ166" i="1"/>
  <c r="AV164" i="1"/>
  <c r="AT166" i="1"/>
  <c r="AU165" i="1"/>
  <c r="AW165" i="1" s="1"/>
  <c r="BB166" i="1" l="1"/>
  <c r="BA166" i="1"/>
  <c r="AY168" i="1"/>
  <c r="AZ167" i="1"/>
  <c r="AV165" i="1"/>
  <c r="AT167" i="1"/>
  <c r="AU166" i="1"/>
  <c r="AW166" i="1" s="1"/>
  <c r="BB167" i="1" l="1"/>
  <c r="BA167" i="1"/>
  <c r="AY169" i="1"/>
  <c r="AZ168" i="1"/>
  <c r="AV166" i="1"/>
  <c r="AT168" i="1"/>
  <c r="AU167" i="1"/>
  <c r="AW167" i="1" s="1"/>
  <c r="BB168" i="1" l="1"/>
  <c r="BA168" i="1"/>
  <c r="AY170" i="1"/>
  <c r="AZ169" i="1"/>
  <c r="AV167" i="1"/>
  <c r="AT169" i="1"/>
  <c r="AU168" i="1"/>
  <c r="AW168" i="1" s="1"/>
  <c r="BB169" i="1" l="1"/>
  <c r="BA169" i="1"/>
  <c r="AY171" i="1"/>
  <c r="AZ170" i="1"/>
  <c r="AV168" i="1"/>
  <c r="AT170" i="1"/>
  <c r="AU169" i="1"/>
  <c r="AW169" i="1" s="1"/>
  <c r="BB170" i="1" l="1"/>
  <c r="BA170" i="1"/>
  <c r="AY172" i="1"/>
  <c r="AZ171" i="1"/>
  <c r="AV169" i="1"/>
  <c r="AT171" i="1"/>
  <c r="AU170" i="1"/>
  <c r="AW170" i="1" s="1"/>
  <c r="BB171" i="1" l="1"/>
  <c r="BA171" i="1"/>
  <c r="AY173" i="1"/>
  <c r="AZ172" i="1"/>
  <c r="AV170" i="1"/>
  <c r="AT172" i="1"/>
  <c r="AU171" i="1"/>
  <c r="AW171" i="1" s="1"/>
  <c r="BB172" i="1" l="1"/>
  <c r="BA172" i="1"/>
  <c r="AY174" i="1"/>
  <c r="AZ173" i="1"/>
  <c r="AV171" i="1"/>
  <c r="AT173" i="1"/>
  <c r="AU172" i="1"/>
  <c r="AW172" i="1" s="1"/>
  <c r="BB173" i="1" l="1"/>
  <c r="BA173" i="1"/>
  <c r="AY175" i="1"/>
  <c r="AZ174" i="1"/>
  <c r="AV172" i="1"/>
  <c r="AT174" i="1"/>
  <c r="AU173" i="1"/>
  <c r="AW173" i="1" s="1"/>
  <c r="BB174" i="1" l="1"/>
  <c r="BA174" i="1"/>
  <c r="AY176" i="1"/>
  <c r="AZ175" i="1"/>
  <c r="AV173" i="1"/>
  <c r="AT175" i="1"/>
  <c r="AU174" i="1"/>
  <c r="AW174" i="1" s="1"/>
  <c r="BB175" i="1" l="1"/>
  <c r="BA175" i="1"/>
  <c r="AY177" i="1"/>
  <c r="AZ176" i="1"/>
  <c r="AV174" i="1"/>
  <c r="AT176" i="1"/>
  <c r="AU175" i="1"/>
  <c r="AW175" i="1" s="1"/>
  <c r="BB176" i="1" l="1"/>
  <c r="BA176" i="1"/>
  <c r="AY178" i="1"/>
  <c r="AZ177" i="1"/>
  <c r="AV175" i="1"/>
  <c r="AT177" i="1"/>
  <c r="AU176" i="1"/>
  <c r="AW176" i="1" s="1"/>
  <c r="BB177" i="1" l="1"/>
  <c r="BA177" i="1"/>
  <c r="AY179" i="1"/>
  <c r="AZ178" i="1"/>
  <c r="AV176" i="1"/>
  <c r="AT178" i="1"/>
  <c r="AU177" i="1"/>
  <c r="AW177" i="1" s="1"/>
  <c r="BB178" i="1" l="1"/>
  <c r="BA178" i="1"/>
  <c r="AY180" i="1"/>
  <c r="AZ179" i="1"/>
  <c r="AV177" i="1"/>
  <c r="AT179" i="1"/>
  <c r="AU178" i="1"/>
  <c r="AW178" i="1" s="1"/>
  <c r="BB179" i="1" l="1"/>
  <c r="BA179" i="1"/>
  <c r="AY181" i="1"/>
  <c r="AZ180" i="1"/>
  <c r="AV178" i="1"/>
  <c r="AT180" i="1"/>
  <c r="AU179" i="1"/>
  <c r="AW179" i="1" s="1"/>
  <c r="BB180" i="1" l="1"/>
  <c r="BA180" i="1"/>
  <c r="AY182" i="1"/>
  <c r="AZ181" i="1"/>
  <c r="AV179" i="1"/>
  <c r="AT181" i="1"/>
  <c r="AU180" i="1"/>
  <c r="AW180" i="1" s="1"/>
  <c r="BB181" i="1" l="1"/>
  <c r="BA181" i="1"/>
  <c r="AY183" i="1"/>
  <c r="AZ182" i="1"/>
  <c r="AV180" i="1"/>
  <c r="AT182" i="1"/>
  <c r="AU181" i="1"/>
  <c r="AW181" i="1" s="1"/>
  <c r="BB182" i="1" l="1"/>
  <c r="BA182" i="1"/>
  <c r="AY184" i="1"/>
  <c r="AZ183" i="1"/>
  <c r="AV181" i="1"/>
  <c r="AT183" i="1"/>
  <c r="AU182" i="1"/>
  <c r="AW182" i="1" s="1"/>
  <c r="BB183" i="1" l="1"/>
  <c r="BA183" i="1"/>
  <c r="AZ184" i="1"/>
  <c r="BA184" i="1" s="1"/>
  <c r="AV182" i="1"/>
  <c r="AT184" i="1"/>
  <c r="AU183" i="1"/>
  <c r="AW183" i="1" s="1"/>
  <c r="BB184" i="1" l="1"/>
  <c r="AU184" i="1"/>
  <c r="AW184" i="1" s="1"/>
  <c r="AV183" i="1"/>
  <c r="AV184" i="1" l="1"/>
</calcChain>
</file>

<file path=xl/sharedStrings.xml><?xml version="1.0" encoding="utf-8"?>
<sst xmlns="http://schemas.openxmlformats.org/spreadsheetml/2006/main" count="50" uniqueCount="41">
  <si>
    <t>z</t>
  </si>
  <si>
    <t>Density</t>
  </si>
  <si>
    <t>Main Curve</t>
  </si>
  <si>
    <t>Vertical line at the mean</t>
  </si>
  <si>
    <t>Shaded area</t>
  </si>
  <si>
    <t>To shade the area</t>
  </si>
  <si>
    <t>x</t>
  </si>
  <si>
    <t>z for r=0</t>
  </si>
  <si>
    <t>Expected Return</t>
  </si>
  <si>
    <t>Standard Deviation of Returns</t>
  </si>
  <si>
    <t>Note: All values are on an annual basis</t>
  </si>
  <si>
    <t>N of steps for shading</t>
  </si>
  <si>
    <t>Risk-free Security</t>
  </si>
  <si>
    <t>Risky Security 1</t>
  </si>
  <si>
    <t>Risky Security 2</t>
  </si>
  <si>
    <t>Probability of Loss</t>
  </si>
  <si>
    <t>Work area. Do not modify unless you know what you are doing.</t>
  </si>
  <si>
    <t>Risk and Expected Return</t>
  </si>
  <si>
    <t>Are the inputs acceptable?</t>
  </si>
  <si>
    <t>Assumptions:</t>
  </si>
  <si>
    <t>1. Security returns have a normal distribution.</t>
  </si>
  <si>
    <t xml:space="preserve">     create a portfolio by combining the risky securities.</t>
  </si>
  <si>
    <t>2. Securities are being considered individually; i.e., it is not possible to</t>
  </si>
  <si>
    <t>Diagnostics</t>
  </si>
  <si>
    <t>Ravi Shukla</t>
  </si>
  <si>
    <r>
      <t>Caution</t>
    </r>
    <r>
      <rPr>
        <sz val="11"/>
        <color indexed="10"/>
        <rFont val="Calibri"/>
        <family val="2"/>
        <scheme val="minor"/>
      </rPr>
      <t xml:space="preserve">: No warranties. Use at your own risk. </t>
    </r>
  </si>
  <si>
    <t>First draft: November 29, 2009</t>
  </si>
  <si>
    <t>[Note: The worksheets are protected (without any password) to avoid accidental modifications.</t>
  </si>
  <si>
    <t>Unprotect them if you need to.]</t>
  </si>
  <si>
    <t>This model allows the user to interactively see what values of expected returns and standard</t>
  </si>
  <si>
    <t>deviations are consistent with the principles of finance and market equilibrium. Basically, a security</t>
  </si>
  <si>
    <t>with a  higher expected return must be accompanied with a higher risk, measured here by the</t>
  </si>
  <si>
    <t>probability of loss. Diagnostic messages provide feedback about whether the inputs are acceptable or</t>
  </si>
  <si>
    <t>Note: Just because a set of inputs (risk-free rate, expected returns, standard deviations of returns) are</t>
  </si>
  <si>
    <t>consistent with the principles of finance, it doesn't mean that those are the correct values. This model</t>
  </si>
  <si>
    <t>only indicates which values are not consistent with the principles of finance. Whether a particular set</t>
  </si>
  <si>
    <t>of values are indeed the correct values will depend on the expected returns, standard deviations of</t>
  </si>
  <si>
    <t>returns, and correlations between returns for all the securities in the market. For an illustration of this</t>
  </si>
  <si>
    <r>
      <t xml:space="preserve">phenomenon in the CAPM framework, see the </t>
    </r>
    <r>
      <rPr>
        <b/>
        <sz val="11"/>
        <color theme="1"/>
        <rFont val="Calibri"/>
        <family val="2"/>
        <scheme val="minor"/>
      </rPr>
      <t>CAPM and Market Equilibrium</t>
    </r>
    <r>
      <rPr>
        <sz val="11"/>
        <color theme="1"/>
        <rFont val="Calibri"/>
        <family val="2"/>
        <scheme val="minor"/>
      </rPr>
      <t xml:space="preserve"> model.</t>
    </r>
  </si>
  <si>
    <t>not, and the source of the problem. The chart shows the probability distributions, the expected values,</t>
  </si>
  <si>
    <t>and probabilities of loss (shaded area) graphically.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</si>
</sst>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0"/>
    <numFmt numFmtId="166" formatCode="0.000"/>
    <numFmt numFmtId="167" formatCode="mmmm\ dd\,\ yyyy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4" applyNumberFormat="0" applyAlignment="0" applyProtection="0"/>
    <xf numFmtId="9" fontId="3" fillId="0" borderId="0" applyFont="0" applyFill="0" applyBorder="0" applyAlignment="0" applyProtection="0"/>
  </cellStyleXfs>
  <cellXfs count="43">
    <xf numFmtId="0" fontId="0" fillId="0" borderId="0" xfId="0"/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2" fillId="2" borderId="5" xfId="1" applyBorder="1"/>
    <xf numFmtId="0" fontId="0" fillId="0" borderId="0" xfId="0" applyBorder="1"/>
    <xf numFmtId="165" fontId="0" fillId="0" borderId="0" xfId="0" applyNumberFormat="1" applyBorder="1"/>
    <xf numFmtId="10" fontId="0" fillId="0" borderId="1" xfId="2" applyNumberFormat="1" applyFont="1" applyBorder="1"/>
    <xf numFmtId="166" fontId="0" fillId="0" borderId="0" xfId="0" applyNumberFormat="1" applyBorder="1"/>
    <xf numFmtId="10" fontId="0" fillId="0" borderId="0" xfId="2" applyNumberFormat="1" applyFont="1" applyBorder="1"/>
    <xf numFmtId="2" fontId="0" fillId="0" borderId="1" xfId="0" applyNumberFormat="1" applyBorder="1"/>
    <xf numFmtId="0" fontId="0" fillId="3" borderId="1" xfId="0" applyFill="1" applyBorder="1"/>
    <xf numFmtId="0" fontId="1" fillId="3" borderId="1" xfId="0" applyFont="1" applyFill="1" applyBorder="1" applyAlignment="1">
      <alignment horizontal="right"/>
    </xf>
    <xf numFmtId="0" fontId="4" fillId="4" borderId="0" xfId="0" applyFont="1" applyFill="1" applyAlignment="1"/>
    <xf numFmtId="0" fontId="0" fillId="0" borderId="8" xfId="0" applyBorder="1"/>
    <xf numFmtId="0" fontId="0" fillId="0" borderId="10" xfId="0" applyBorder="1"/>
    <xf numFmtId="165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 applyAlignment="1">
      <alignment horizontal="right"/>
    </xf>
    <xf numFmtId="10" fontId="2" fillId="2" borderId="9" xfId="1" applyNumberFormat="1" applyBorder="1" applyProtection="1">
      <protection locked="0"/>
    </xf>
    <xf numFmtId="10" fontId="2" fillId="2" borderId="4" xfId="2" applyNumberFormat="1" applyFont="1" applyFill="1" applyBorder="1" applyProtection="1">
      <protection locked="0"/>
    </xf>
    <xf numFmtId="10" fontId="2" fillId="2" borderId="7" xfId="1" applyNumberFormat="1" applyBorder="1" applyProtection="1">
      <protection locked="0"/>
    </xf>
    <xf numFmtId="10" fontId="2" fillId="2" borderId="4" xfId="1" applyNumberFormat="1" applyProtection="1">
      <protection locked="0"/>
    </xf>
    <xf numFmtId="0" fontId="7" fillId="0" borderId="0" xfId="0" applyFont="1" applyAlignment="1">
      <alignment horizontal="center"/>
    </xf>
    <xf numFmtId="0" fontId="10" fillId="0" borderId="0" xfId="0" applyFont="1"/>
    <xf numFmtId="0" fontId="7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1" fillId="5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right" vertical="center" wrapText="1"/>
    </xf>
    <xf numFmtId="0" fontId="12" fillId="0" borderId="0" xfId="0" applyFont="1" applyAlignment="1">
      <alignment horizontal="center"/>
    </xf>
  </cellXfs>
  <cellStyles count="3">
    <cellStyle name="Input" xfId="1" builtinId="20"/>
    <cellStyle name="Normal" xfId="0" builtinId="0"/>
    <cellStyle name="Percent" xfId="2" builtinId="5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/>
            </a:pPr>
            <a:r>
              <a:rPr lang="en-US" sz="2000"/>
              <a:t>Risk and Expected Return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Model!$C$3</c:f>
              <c:strCache>
                <c:ptCount val="1"/>
                <c:pt idx="0">
                  <c:v>Risky Security 1</c:v>
                </c:pt>
              </c:strCache>
            </c:strRef>
          </c:tx>
          <c:spPr>
            <a:ln w="25400"/>
          </c:spPr>
          <c:marker>
            <c:symbol val="none"/>
          </c:marker>
          <c:xVal>
            <c:numRef>
              <c:f>Model!$AV$13:$AV$73</c:f>
              <c:numCache>
                <c:formatCode>0.00%</c:formatCode>
                <c:ptCount val="61"/>
                <c:pt idx="0">
                  <c:v>-0.50000000000000011</c:v>
                </c:pt>
                <c:pt idx="1">
                  <c:v>-0.48</c:v>
                </c:pt>
                <c:pt idx="2">
                  <c:v>-0.45999999999999996</c:v>
                </c:pt>
                <c:pt idx="3">
                  <c:v>-0.43999999999999995</c:v>
                </c:pt>
                <c:pt idx="4">
                  <c:v>-0.41999999999999993</c:v>
                </c:pt>
                <c:pt idx="5">
                  <c:v>-0.39999999999999991</c:v>
                </c:pt>
                <c:pt idx="6">
                  <c:v>-0.37999999999999989</c:v>
                </c:pt>
                <c:pt idx="7">
                  <c:v>-0.35999999999999988</c:v>
                </c:pt>
                <c:pt idx="8">
                  <c:v>-0.33999999999999986</c:v>
                </c:pt>
                <c:pt idx="9">
                  <c:v>-0.31999999999999984</c:v>
                </c:pt>
                <c:pt idx="10">
                  <c:v>-0.29999999999999982</c:v>
                </c:pt>
                <c:pt idx="11">
                  <c:v>-0.2799999999999998</c:v>
                </c:pt>
                <c:pt idx="12">
                  <c:v>-0.25999999999999979</c:v>
                </c:pt>
                <c:pt idx="13">
                  <c:v>-0.2399999999999998</c:v>
                </c:pt>
                <c:pt idx="14">
                  <c:v>-0.21999999999999978</c:v>
                </c:pt>
                <c:pt idx="15">
                  <c:v>-0.19999999999999976</c:v>
                </c:pt>
                <c:pt idx="16">
                  <c:v>-0.17999999999999974</c:v>
                </c:pt>
                <c:pt idx="17">
                  <c:v>-0.15999999999999973</c:v>
                </c:pt>
                <c:pt idx="18">
                  <c:v>-0.13999999999999968</c:v>
                </c:pt>
                <c:pt idx="19">
                  <c:v>-0.11999999999999966</c:v>
                </c:pt>
                <c:pt idx="20">
                  <c:v>-9.9999999999999672E-2</c:v>
                </c:pt>
                <c:pt idx="21">
                  <c:v>-7.9999999999999682E-2</c:v>
                </c:pt>
                <c:pt idx="22">
                  <c:v>-5.9999999999999692E-2</c:v>
                </c:pt>
                <c:pt idx="23">
                  <c:v>-3.9999999999999675E-2</c:v>
                </c:pt>
                <c:pt idx="24">
                  <c:v>-1.9999999999999685E-2</c:v>
                </c:pt>
                <c:pt idx="25">
                  <c:v>3.0531133177191805E-16</c:v>
                </c:pt>
                <c:pt idx="26">
                  <c:v>2.0000000000000309E-2</c:v>
                </c:pt>
                <c:pt idx="27">
                  <c:v>4.0000000000000306E-2</c:v>
                </c:pt>
                <c:pt idx="28">
                  <c:v>6.0000000000000303E-2</c:v>
                </c:pt>
                <c:pt idx="29">
                  <c:v>8.0000000000000307E-2</c:v>
                </c:pt>
                <c:pt idx="30">
                  <c:v>0.10000000000000031</c:v>
                </c:pt>
                <c:pt idx="31">
                  <c:v>0.12000000000000031</c:v>
                </c:pt>
                <c:pt idx="32">
                  <c:v>0.14000000000000032</c:v>
                </c:pt>
                <c:pt idx="33">
                  <c:v>0.16000000000000031</c:v>
                </c:pt>
                <c:pt idx="34">
                  <c:v>0.18000000000000033</c:v>
                </c:pt>
                <c:pt idx="35">
                  <c:v>0.20000000000000032</c:v>
                </c:pt>
                <c:pt idx="36">
                  <c:v>0.22000000000000031</c:v>
                </c:pt>
                <c:pt idx="37">
                  <c:v>0.24000000000000032</c:v>
                </c:pt>
                <c:pt idx="38">
                  <c:v>0.26000000000000034</c:v>
                </c:pt>
                <c:pt idx="39">
                  <c:v>0.2800000000000003</c:v>
                </c:pt>
                <c:pt idx="40">
                  <c:v>0.30000000000000032</c:v>
                </c:pt>
                <c:pt idx="41">
                  <c:v>0.32000000000000034</c:v>
                </c:pt>
                <c:pt idx="42">
                  <c:v>0.34000000000000036</c:v>
                </c:pt>
                <c:pt idx="43">
                  <c:v>0.36000000000000043</c:v>
                </c:pt>
                <c:pt idx="44">
                  <c:v>0.38000000000000045</c:v>
                </c:pt>
                <c:pt idx="45">
                  <c:v>0.40000000000000047</c:v>
                </c:pt>
                <c:pt idx="46">
                  <c:v>0.42000000000000048</c:v>
                </c:pt>
                <c:pt idx="47">
                  <c:v>0.4400000000000005</c:v>
                </c:pt>
                <c:pt idx="48">
                  <c:v>0.46000000000000052</c:v>
                </c:pt>
                <c:pt idx="49">
                  <c:v>0.48000000000000054</c:v>
                </c:pt>
                <c:pt idx="50">
                  <c:v>0.50000000000000044</c:v>
                </c:pt>
                <c:pt idx="51">
                  <c:v>0.52000000000000046</c:v>
                </c:pt>
                <c:pt idx="52">
                  <c:v>0.54000000000000048</c:v>
                </c:pt>
                <c:pt idx="53">
                  <c:v>0.5600000000000005</c:v>
                </c:pt>
                <c:pt idx="54">
                  <c:v>0.58000000000000052</c:v>
                </c:pt>
                <c:pt idx="55">
                  <c:v>0.60000000000000053</c:v>
                </c:pt>
                <c:pt idx="56">
                  <c:v>0.62000000000000055</c:v>
                </c:pt>
                <c:pt idx="57">
                  <c:v>0.64000000000000057</c:v>
                </c:pt>
                <c:pt idx="58">
                  <c:v>0.66000000000000059</c:v>
                </c:pt>
                <c:pt idx="59">
                  <c:v>0.6800000000000006</c:v>
                </c:pt>
                <c:pt idx="60">
                  <c:v>0.70000000000000062</c:v>
                </c:pt>
              </c:numCache>
            </c:numRef>
          </c:xVal>
          <c:yVal>
            <c:numRef>
              <c:f>Model!$AW$13:$AW$73</c:f>
              <c:numCache>
                <c:formatCode>0.0000</c:formatCode>
                <c:ptCount val="61"/>
                <c:pt idx="0">
                  <c:v>4.4318484119380075E-3</c:v>
                </c:pt>
                <c:pt idx="1">
                  <c:v>5.9525324197758538E-3</c:v>
                </c:pt>
                <c:pt idx="2">
                  <c:v>7.9154515829799686E-3</c:v>
                </c:pt>
                <c:pt idx="3">
                  <c:v>1.0420934814422605E-2</c:v>
                </c:pt>
                <c:pt idx="4">
                  <c:v>1.3582969233685634E-2</c:v>
                </c:pt>
                <c:pt idx="5">
                  <c:v>1.7528300493568554E-2</c:v>
                </c:pt>
                <c:pt idx="6">
                  <c:v>2.2394530294842931E-2</c:v>
                </c:pt>
                <c:pt idx="7">
                  <c:v>2.832703774160121E-2</c:v>
                </c:pt>
                <c:pt idx="8">
                  <c:v>3.5474592846231487E-2</c:v>
                </c:pt>
                <c:pt idx="9">
                  <c:v>4.3983595980427267E-2</c:v>
                </c:pt>
                <c:pt idx="10">
                  <c:v>5.3990966513188146E-2</c:v>
                </c:pt>
                <c:pt idx="11">
                  <c:v>6.561581477467672E-2</c:v>
                </c:pt>
                <c:pt idx="12">
                  <c:v>7.8950158300894302E-2</c:v>
                </c:pt>
                <c:pt idx="13">
                  <c:v>9.4049077376887114E-2</c:v>
                </c:pt>
                <c:pt idx="14">
                  <c:v>0.11092083467945579</c:v>
                </c:pt>
                <c:pt idx="15">
                  <c:v>0.12951759566589199</c:v>
                </c:pt>
                <c:pt idx="16">
                  <c:v>0.14972746563574515</c:v>
                </c:pt>
                <c:pt idx="17">
                  <c:v>0.17136859204780769</c:v>
                </c:pt>
                <c:pt idx="18">
                  <c:v>0.19418605498321331</c:v>
                </c:pt>
                <c:pt idx="19">
                  <c:v>0.21785217703255097</c:v>
                </c:pt>
                <c:pt idx="20">
                  <c:v>0.24197072451914375</c:v>
                </c:pt>
                <c:pt idx="21">
                  <c:v>0.26608524989875521</c:v>
                </c:pt>
                <c:pt idx="22">
                  <c:v>0.28969155276148312</c:v>
                </c:pt>
                <c:pt idx="23">
                  <c:v>0.3122539333667616</c:v>
                </c:pt>
                <c:pt idx="24">
                  <c:v>0.33322460289179995</c:v>
                </c:pt>
                <c:pt idx="25">
                  <c:v>0.3520653267642998</c:v>
                </c:pt>
                <c:pt idx="26">
                  <c:v>0.36827014030332356</c:v>
                </c:pt>
                <c:pt idx="27">
                  <c:v>0.38138781546052425</c:v>
                </c:pt>
                <c:pt idx="28">
                  <c:v>0.39104269397545599</c:v>
                </c:pt>
                <c:pt idx="29">
                  <c:v>0.39695254747701186</c:v>
                </c:pt>
                <c:pt idx="30">
                  <c:v>0.3989422804014327</c:v>
                </c:pt>
                <c:pt idx="31">
                  <c:v>0.39695254747701175</c:v>
                </c:pt>
                <c:pt idx="32">
                  <c:v>0.39104269397545577</c:v>
                </c:pt>
                <c:pt idx="33">
                  <c:v>0.38138781546052397</c:v>
                </c:pt>
                <c:pt idx="34">
                  <c:v>0.36827014030332311</c:v>
                </c:pt>
                <c:pt idx="35">
                  <c:v>0.35206532676429919</c:v>
                </c:pt>
                <c:pt idx="36">
                  <c:v>0.33322460289179934</c:v>
                </c:pt>
                <c:pt idx="37">
                  <c:v>0.31225393336676094</c:v>
                </c:pt>
                <c:pt idx="38">
                  <c:v>0.2896915527614824</c:v>
                </c:pt>
                <c:pt idx="39">
                  <c:v>0.26608524989875448</c:v>
                </c:pt>
                <c:pt idx="40">
                  <c:v>0.241970724519143</c:v>
                </c:pt>
                <c:pt idx="41">
                  <c:v>0.21785217703255014</c:v>
                </c:pt>
                <c:pt idx="42">
                  <c:v>0.19418605498321254</c:v>
                </c:pt>
                <c:pt idx="43">
                  <c:v>0.17136859204780694</c:v>
                </c:pt>
                <c:pt idx="44">
                  <c:v>0.14972746563574449</c:v>
                </c:pt>
                <c:pt idx="45">
                  <c:v>0.12951759566589133</c:v>
                </c:pt>
                <c:pt idx="46">
                  <c:v>0.1109208346794552</c:v>
                </c:pt>
                <c:pt idx="47">
                  <c:v>9.4049077376886586E-2</c:v>
                </c:pt>
                <c:pt idx="48">
                  <c:v>7.8950158300893844E-2</c:v>
                </c:pt>
                <c:pt idx="49">
                  <c:v>6.5615814774676304E-2</c:v>
                </c:pt>
                <c:pt idx="50">
                  <c:v>5.3990966513187813E-2</c:v>
                </c:pt>
                <c:pt idx="51">
                  <c:v>4.3983595980426976E-2</c:v>
                </c:pt>
                <c:pt idx="52">
                  <c:v>3.5474592846231251E-2</c:v>
                </c:pt>
                <c:pt idx="53">
                  <c:v>2.8327037741601009E-2</c:v>
                </c:pt>
                <c:pt idx="54">
                  <c:v>2.2394530294842761E-2</c:v>
                </c:pt>
                <c:pt idx="55">
                  <c:v>1.7528300493568419E-2</c:v>
                </c:pt>
                <c:pt idx="56">
                  <c:v>1.3582969233685523E-2</c:v>
                </c:pt>
                <c:pt idx="57">
                  <c:v>1.0420934814422515E-2</c:v>
                </c:pt>
                <c:pt idx="58">
                  <c:v>7.9154515829798974E-3</c:v>
                </c:pt>
                <c:pt idx="59">
                  <c:v>5.9525324197758009E-3</c:v>
                </c:pt>
                <c:pt idx="60">
                  <c:v>4.4318484119379676E-3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1B-499A-AF30-7610935CA56B}"/>
            </c:ext>
          </c:extLst>
        </c:ser>
        <c:ser>
          <c:idx val="1"/>
          <c:order val="1"/>
          <c:tx>
            <c:v>Mean_1</c:v>
          </c:tx>
          <c:spPr>
            <a:ln w="25400">
              <a:solidFill>
                <a:srgbClr val="002060"/>
              </a:solidFill>
              <a:prstDash val="dash"/>
            </a:ln>
          </c:spPr>
          <c:marker>
            <c:symbol val="none"/>
          </c:marker>
          <c:xVal>
            <c:numRef>
              <c:f>Model!$AV$76:$AV$77</c:f>
              <c:numCache>
                <c:formatCode>0.00%</c:formatCode>
                <c:ptCount val="2"/>
                <c:pt idx="0">
                  <c:v>0.1</c:v>
                </c:pt>
                <c:pt idx="1">
                  <c:v>0.1</c:v>
                </c:pt>
              </c:numCache>
            </c:numRef>
          </c:xVal>
          <c:yVal>
            <c:numRef>
              <c:f>Model!$AW$76:$AW$77</c:f>
              <c:numCache>
                <c:formatCode>0.0000</c:formatCode>
                <c:ptCount val="2"/>
                <c:pt idx="0" formatCode="General">
                  <c:v>0</c:v>
                </c:pt>
                <c:pt idx="1">
                  <c:v>0.3989422804014327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01B-499A-AF30-7610935CA56B}"/>
            </c:ext>
          </c:extLst>
        </c:ser>
        <c:ser>
          <c:idx val="3"/>
          <c:order val="2"/>
          <c:tx>
            <c:v>ProbLoss_1</c:v>
          </c:tx>
          <c:spPr>
            <a:ln>
              <a:solidFill>
                <a:srgbClr val="002060"/>
              </a:solidFill>
            </a:ln>
          </c:spPr>
          <c:marker>
            <c:symbol val="none"/>
          </c:marker>
          <c:errBars>
            <c:errDir val="y"/>
            <c:errBarType val="minus"/>
            <c:errValType val="percentage"/>
            <c:noEndCap val="0"/>
            <c:val val="100"/>
            <c:spPr>
              <a:ln w="12700" cmpd="sng">
                <a:solidFill>
                  <a:srgbClr val="002060">
                    <a:alpha val="50000"/>
                  </a:srgbClr>
                </a:solidFill>
              </a:ln>
            </c:spPr>
          </c:errBars>
          <c:xVal>
            <c:numRef>
              <c:f>[0]!X_1</c:f>
              <c:numCache>
                <c:formatCode>0.00%</c:formatCode>
                <c:ptCount val="101"/>
                <c:pt idx="0">
                  <c:v>-0.50000000000000011</c:v>
                </c:pt>
                <c:pt idx="1">
                  <c:v>-0.49500000000000011</c:v>
                </c:pt>
                <c:pt idx="2">
                  <c:v>-0.4900000000000001</c:v>
                </c:pt>
                <c:pt idx="3">
                  <c:v>-0.48499999999999999</c:v>
                </c:pt>
                <c:pt idx="4">
                  <c:v>-0.48</c:v>
                </c:pt>
                <c:pt idx="5">
                  <c:v>-0.47500000000000009</c:v>
                </c:pt>
                <c:pt idx="6">
                  <c:v>-0.47000000000000008</c:v>
                </c:pt>
                <c:pt idx="7">
                  <c:v>-0.46500000000000008</c:v>
                </c:pt>
                <c:pt idx="8">
                  <c:v>-0.45999999999999996</c:v>
                </c:pt>
                <c:pt idx="9">
                  <c:v>-0.45500000000000007</c:v>
                </c:pt>
                <c:pt idx="10">
                  <c:v>-0.45000000000000007</c:v>
                </c:pt>
                <c:pt idx="11">
                  <c:v>-0.44500000000000006</c:v>
                </c:pt>
                <c:pt idx="12">
                  <c:v>-0.44000000000000006</c:v>
                </c:pt>
                <c:pt idx="13">
                  <c:v>-0.43500000000000005</c:v>
                </c:pt>
                <c:pt idx="14">
                  <c:v>-0.43000000000000005</c:v>
                </c:pt>
                <c:pt idx="15">
                  <c:v>-0.42500000000000004</c:v>
                </c:pt>
                <c:pt idx="16">
                  <c:v>-0.42000000000000004</c:v>
                </c:pt>
                <c:pt idx="17">
                  <c:v>-0.41500000000000004</c:v>
                </c:pt>
                <c:pt idx="18">
                  <c:v>-0.41000000000000003</c:v>
                </c:pt>
                <c:pt idx="19">
                  <c:v>-0.40500000000000003</c:v>
                </c:pt>
                <c:pt idx="20">
                  <c:v>-0.4</c:v>
                </c:pt>
                <c:pt idx="21">
                  <c:v>-0.39500000000000002</c:v>
                </c:pt>
                <c:pt idx="22">
                  <c:v>-0.39</c:v>
                </c:pt>
                <c:pt idx="23">
                  <c:v>-0.38500000000000001</c:v>
                </c:pt>
                <c:pt idx="24">
                  <c:v>-0.38</c:v>
                </c:pt>
                <c:pt idx="25">
                  <c:v>-0.375</c:v>
                </c:pt>
                <c:pt idx="26">
                  <c:v>-0.37</c:v>
                </c:pt>
                <c:pt idx="27">
                  <c:v>-0.3650000000000001</c:v>
                </c:pt>
                <c:pt idx="28">
                  <c:v>-0.36</c:v>
                </c:pt>
                <c:pt idx="29">
                  <c:v>-0.35499999999999998</c:v>
                </c:pt>
                <c:pt idx="30">
                  <c:v>-0.35</c:v>
                </c:pt>
                <c:pt idx="31">
                  <c:v>-0.34500000000000008</c:v>
                </c:pt>
                <c:pt idx="32">
                  <c:v>-0.34000000000000008</c:v>
                </c:pt>
                <c:pt idx="33">
                  <c:v>-0.33499999999999996</c:v>
                </c:pt>
                <c:pt idx="34">
                  <c:v>-0.32999999999999996</c:v>
                </c:pt>
                <c:pt idx="35">
                  <c:v>-0.32500000000000007</c:v>
                </c:pt>
                <c:pt idx="36">
                  <c:v>-0.32000000000000006</c:v>
                </c:pt>
                <c:pt idx="37">
                  <c:v>-0.31500000000000006</c:v>
                </c:pt>
                <c:pt idx="38">
                  <c:v>-0.30999999999999994</c:v>
                </c:pt>
                <c:pt idx="39">
                  <c:v>-0.30500000000000005</c:v>
                </c:pt>
                <c:pt idx="40">
                  <c:v>-0.30000000000000004</c:v>
                </c:pt>
                <c:pt idx="41">
                  <c:v>-0.29500000000000004</c:v>
                </c:pt>
                <c:pt idx="42">
                  <c:v>-0.29000000000000004</c:v>
                </c:pt>
                <c:pt idx="43">
                  <c:v>-0.28500000000000003</c:v>
                </c:pt>
                <c:pt idx="44">
                  <c:v>-0.28000000000000003</c:v>
                </c:pt>
                <c:pt idx="45">
                  <c:v>-0.27500000000000002</c:v>
                </c:pt>
                <c:pt idx="46">
                  <c:v>-0.27</c:v>
                </c:pt>
                <c:pt idx="47">
                  <c:v>-0.26500000000000001</c:v>
                </c:pt>
                <c:pt idx="48">
                  <c:v>-0.26</c:v>
                </c:pt>
                <c:pt idx="49">
                  <c:v>-0.255</c:v>
                </c:pt>
                <c:pt idx="50">
                  <c:v>-0.25</c:v>
                </c:pt>
                <c:pt idx="51">
                  <c:v>-0.24499999999999997</c:v>
                </c:pt>
                <c:pt idx="52">
                  <c:v>-0.24000000000000002</c:v>
                </c:pt>
                <c:pt idx="53">
                  <c:v>-0.23499999999999996</c:v>
                </c:pt>
                <c:pt idx="54">
                  <c:v>-0.23</c:v>
                </c:pt>
                <c:pt idx="55">
                  <c:v>-0.22500000000000001</c:v>
                </c:pt>
                <c:pt idx="56">
                  <c:v>-0.22</c:v>
                </c:pt>
                <c:pt idx="57">
                  <c:v>-0.215</c:v>
                </c:pt>
                <c:pt idx="58">
                  <c:v>-0.21</c:v>
                </c:pt>
                <c:pt idx="59">
                  <c:v>-0.20499999999999999</c:v>
                </c:pt>
                <c:pt idx="60">
                  <c:v>-0.20000000000000004</c:v>
                </c:pt>
                <c:pt idx="61">
                  <c:v>-0.19499999999999998</c:v>
                </c:pt>
                <c:pt idx="62">
                  <c:v>-0.18999999999999997</c:v>
                </c:pt>
                <c:pt idx="63">
                  <c:v>-0.18499999999999997</c:v>
                </c:pt>
                <c:pt idx="64">
                  <c:v>-0.17999999999999997</c:v>
                </c:pt>
                <c:pt idx="65">
                  <c:v>-0.17500000000000002</c:v>
                </c:pt>
                <c:pt idx="66">
                  <c:v>-0.16999999999999996</c:v>
                </c:pt>
                <c:pt idx="67">
                  <c:v>-0.16500000000000001</c:v>
                </c:pt>
                <c:pt idx="68">
                  <c:v>-0.15999999999999995</c:v>
                </c:pt>
                <c:pt idx="69">
                  <c:v>-0.155</c:v>
                </c:pt>
                <c:pt idx="70">
                  <c:v>-0.15</c:v>
                </c:pt>
                <c:pt idx="71">
                  <c:v>-0.14499999999999999</c:v>
                </c:pt>
                <c:pt idx="72">
                  <c:v>-0.13999999999999999</c:v>
                </c:pt>
                <c:pt idx="73">
                  <c:v>-0.13499999999999998</c:v>
                </c:pt>
                <c:pt idx="74">
                  <c:v>-0.12999999999999998</c:v>
                </c:pt>
                <c:pt idx="75">
                  <c:v>-0.125</c:v>
                </c:pt>
                <c:pt idx="76">
                  <c:v>-0.11999999999999997</c:v>
                </c:pt>
                <c:pt idx="77">
                  <c:v>-0.11499999999999999</c:v>
                </c:pt>
                <c:pt idx="78">
                  <c:v>-0.10999999999999996</c:v>
                </c:pt>
                <c:pt idx="79">
                  <c:v>-0.10499999999999998</c:v>
                </c:pt>
                <c:pt idx="80">
                  <c:v>-0.1</c:v>
                </c:pt>
                <c:pt idx="81">
                  <c:v>-9.5000000000000029E-2</c:v>
                </c:pt>
                <c:pt idx="82">
                  <c:v>-8.9999999999999941E-2</c:v>
                </c:pt>
                <c:pt idx="83">
                  <c:v>-8.4999999999999964E-2</c:v>
                </c:pt>
                <c:pt idx="84">
                  <c:v>-7.9999999999999988E-2</c:v>
                </c:pt>
                <c:pt idx="85">
                  <c:v>-7.5000000000000011E-2</c:v>
                </c:pt>
                <c:pt idx="86">
                  <c:v>-7.0000000000000034E-2</c:v>
                </c:pt>
                <c:pt idx="87">
                  <c:v>-6.4999999999999947E-2</c:v>
                </c:pt>
                <c:pt idx="88">
                  <c:v>-5.999999999999997E-2</c:v>
                </c:pt>
                <c:pt idx="89">
                  <c:v>-5.4999999999999993E-2</c:v>
                </c:pt>
                <c:pt idx="90">
                  <c:v>-5.0000000000000017E-2</c:v>
                </c:pt>
                <c:pt idx="91">
                  <c:v>-4.5000000000000012E-2</c:v>
                </c:pt>
                <c:pt idx="92">
                  <c:v>-3.9999999999999952E-2</c:v>
                </c:pt>
                <c:pt idx="93">
                  <c:v>-3.4999999999999976E-2</c:v>
                </c:pt>
                <c:pt idx="94">
                  <c:v>-2.9999999999999971E-2</c:v>
                </c:pt>
                <c:pt idx="95">
                  <c:v>-2.4999999999999994E-2</c:v>
                </c:pt>
                <c:pt idx="96">
                  <c:v>-1.9999999999999934E-2</c:v>
                </c:pt>
                <c:pt idx="97">
                  <c:v>-1.4999999999999944E-2</c:v>
                </c:pt>
                <c:pt idx="98">
                  <c:v>-9.9999999999999672E-3</c:v>
                </c:pt>
                <c:pt idx="99">
                  <c:v>-4.9999999999999767E-3</c:v>
                </c:pt>
                <c:pt idx="100">
                  <c:v>0</c:v>
                </c:pt>
              </c:numCache>
            </c:numRef>
          </c:xVal>
          <c:yVal>
            <c:numRef>
              <c:f>[0]!Y_1</c:f>
              <c:numCache>
                <c:formatCode>0.0000</c:formatCode>
                <c:ptCount val="101"/>
                <c:pt idx="0">
                  <c:v>4.4318484119380075E-3</c:v>
                </c:pt>
                <c:pt idx="1">
                  <c:v>4.7755265770915581E-3</c:v>
                </c:pt>
                <c:pt idx="2">
                  <c:v>5.1426409230539392E-3</c:v>
                </c:pt>
                <c:pt idx="3">
                  <c:v>5.5345167027805019E-3</c:v>
                </c:pt>
                <c:pt idx="4">
                  <c:v>5.9525324197758538E-3</c:v>
                </c:pt>
                <c:pt idx="5">
                  <c:v>6.3981203107235565E-3</c:v>
                </c:pt>
                <c:pt idx="6">
                  <c:v>6.8727666906139712E-3</c:v>
                </c:pt>
                <c:pt idx="7">
                  <c:v>7.37801214864679E-3</c:v>
                </c:pt>
                <c:pt idx="8">
                  <c:v>7.9154515829799686E-3</c:v>
                </c:pt>
                <c:pt idx="9">
                  <c:v>8.4867340622387204E-3</c:v>
                </c:pt>
                <c:pt idx="10">
                  <c:v>9.0935625015910529E-3</c:v>
                </c:pt>
                <c:pt idx="11">
                  <c:v>9.7376931411439997E-3</c:v>
                </c:pt>
                <c:pt idx="12">
                  <c:v>1.0420934814422592E-2</c:v>
                </c:pt>
                <c:pt idx="13">
                  <c:v>1.1145147994764813E-2</c:v>
                </c:pt>
                <c:pt idx="14">
                  <c:v>1.1912243607605179E-2</c:v>
                </c:pt>
                <c:pt idx="15">
                  <c:v>1.2724181596831433E-2</c:v>
                </c:pt>
                <c:pt idx="16">
                  <c:v>1.3582969233685613E-2</c:v>
                </c:pt>
                <c:pt idx="17">
                  <c:v>1.4490659157048438E-2</c:v>
                </c:pt>
                <c:pt idx="18">
                  <c:v>1.5449347134395174E-2</c:v>
                </c:pt>
                <c:pt idx="19">
                  <c:v>1.646116953324727E-2</c:v>
                </c:pt>
                <c:pt idx="20">
                  <c:v>1.752830049356854E-2</c:v>
                </c:pt>
                <c:pt idx="21">
                  <c:v>1.8652948792269905E-2</c:v>
                </c:pt>
                <c:pt idx="22">
                  <c:v>1.9837354391795313E-2</c:v>
                </c:pt>
                <c:pt idx="23">
                  <c:v>2.1083784665664119E-2</c:v>
                </c:pt>
                <c:pt idx="24">
                  <c:v>2.2394530294842899E-2</c:v>
                </c:pt>
                <c:pt idx="25">
                  <c:v>2.3771900829913806E-2</c:v>
                </c:pt>
                <c:pt idx="26">
                  <c:v>2.5218219915194382E-2</c:v>
                </c:pt>
                <c:pt idx="27">
                  <c:v>2.6735820172248227E-2</c:v>
                </c:pt>
                <c:pt idx="28">
                  <c:v>2.8327037741601186E-2</c:v>
                </c:pt>
                <c:pt idx="29">
                  <c:v>2.9994206482945311E-2</c:v>
                </c:pt>
                <c:pt idx="30">
                  <c:v>3.1739651835667418E-2</c:v>
                </c:pt>
                <c:pt idx="31">
                  <c:v>3.356568434317754E-2</c:v>
                </c:pt>
                <c:pt idx="32">
                  <c:v>3.5474592846231424E-2</c:v>
                </c:pt>
                <c:pt idx="33">
                  <c:v>3.7468637352233804E-2</c:v>
                </c:pt>
                <c:pt idx="34">
                  <c:v>3.955004158937022E-2</c:v>
                </c:pt>
                <c:pt idx="35">
                  <c:v>4.1720985256338612E-2</c:v>
                </c:pt>
                <c:pt idx="36">
                  <c:v>4.3983595980427191E-2</c:v>
                </c:pt>
                <c:pt idx="37">
                  <c:v>4.6339940998709216E-2</c:v>
                </c:pt>
                <c:pt idx="38">
                  <c:v>4.8792018579182764E-2</c:v>
                </c:pt>
                <c:pt idx="39">
                  <c:v>5.1341749200769449E-2</c:v>
                </c:pt>
                <c:pt idx="40">
                  <c:v>5.3990966513188063E-2</c:v>
                </c:pt>
                <c:pt idx="41">
                  <c:v>5.6741408099824038E-2</c:v>
                </c:pt>
                <c:pt idx="42">
                  <c:v>5.9594706068816075E-2</c:v>
                </c:pt>
                <c:pt idx="43">
                  <c:v>6.2552377499659972E-2</c:v>
                </c:pt>
                <c:pt idx="44">
                  <c:v>6.5615814774676595E-2</c:v>
                </c:pt>
                <c:pt idx="45">
                  <c:v>6.8786275826691903E-2</c:v>
                </c:pt>
                <c:pt idx="46">
                  <c:v>7.2064874336218027E-2</c:v>
                </c:pt>
                <c:pt idx="47">
                  <c:v>7.5452569913290204E-2</c:v>
                </c:pt>
                <c:pt idx="48">
                  <c:v>7.8950158300894177E-2</c:v>
                </c:pt>
                <c:pt idx="49">
                  <c:v>8.2558261638591632E-2</c:v>
                </c:pt>
                <c:pt idx="50">
                  <c:v>8.6277318826511532E-2</c:v>
                </c:pt>
                <c:pt idx="51">
                  <c:v>9.0107576031298139E-2</c:v>
                </c:pt>
                <c:pt idx="52">
                  <c:v>9.4049077376886947E-2</c:v>
                </c:pt>
                <c:pt idx="53">
                  <c:v>9.8101655864097831E-2</c:v>
                </c:pt>
                <c:pt idx="54">
                  <c:v>0.10226492456397804</c:v>
                </c:pt>
                <c:pt idx="55">
                  <c:v>0.10653826813058508</c:v>
                </c:pt>
                <c:pt idx="56">
                  <c:v>0.11092083467945558</c:v>
                </c:pt>
                <c:pt idx="57">
                  <c:v>0.11541152807834999</c:v>
                </c:pt>
                <c:pt idx="58">
                  <c:v>0.12000900069698565</c:v>
                </c:pt>
                <c:pt idx="59">
                  <c:v>0.12471164666235722</c:v>
                </c:pt>
                <c:pt idx="60">
                  <c:v>0.12951759566589174</c:v>
                </c:pt>
                <c:pt idx="61">
                  <c:v>0.1344247073680791</c:v>
                </c:pt>
                <c:pt idx="62">
                  <c:v>0.13943056644536028</c:v>
                </c:pt>
                <c:pt idx="63">
                  <c:v>0.14453247832293289</c:v>
                </c:pt>
                <c:pt idx="64">
                  <c:v>0.14972746563574488</c:v>
                </c:pt>
                <c:pt idx="65">
                  <c:v>0.15501226545829322</c:v>
                </c:pt>
                <c:pt idx="66">
                  <c:v>0.16038332734191962</c:v>
                </c:pt>
                <c:pt idx="67">
                  <c:v>0.16583681219610472</c:v>
                </c:pt>
                <c:pt idx="68">
                  <c:v>0.17136859204780741</c:v>
                </c:pt>
                <c:pt idx="69">
                  <c:v>0.17697425071017972</c:v>
                </c:pt>
                <c:pt idx="70">
                  <c:v>0.18264908538902191</c:v>
                </c:pt>
                <c:pt idx="71">
                  <c:v>0.18838810925212637</c:v>
                </c:pt>
                <c:pt idx="72">
                  <c:v>0.19418605498321295</c:v>
                </c:pt>
                <c:pt idx="73">
                  <c:v>0.20003737933848778</c:v>
                </c:pt>
                <c:pt idx="74">
                  <c:v>0.20593626871997478</c:v>
                </c:pt>
                <c:pt idx="75">
                  <c:v>0.21187664577569948</c:v>
                </c:pt>
                <c:pt idx="76">
                  <c:v>0.21785217703255058</c:v>
                </c:pt>
                <c:pt idx="77">
                  <c:v>0.22385628156323947</c:v>
                </c:pt>
                <c:pt idx="78">
                  <c:v>0.2298821406842331</c:v>
                </c:pt>
                <c:pt idx="79">
                  <c:v>0.23592270867687257</c:v>
                </c:pt>
                <c:pt idx="80">
                  <c:v>0.24197072451914337</c:v>
                </c:pt>
                <c:pt idx="81">
                  <c:v>0.2480187246107371</c:v>
                </c:pt>
                <c:pt idx="82">
                  <c:v>0.25405905646918908</c:v>
                </c:pt>
                <c:pt idx="83">
                  <c:v>0.26008389336999577</c:v>
                </c:pt>
                <c:pt idx="84">
                  <c:v>0.26608524989875487</c:v>
                </c:pt>
                <c:pt idx="85">
                  <c:v>0.27205499837854352</c:v>
                </c:pt>
                <c:pt idx="86">
                  <c:v>0.27798488613099642</c:v>
                </c:pt>
                <c:pt idx="87">
                  <c:v>0.28386655352488732</c:v>
                </c:pt>
                <c:pt idx="88">
                  <c:v>0.28969155276148278</c:v>
                </c:pt>
                <c:pt idx="89">
                  <c:v>0.29545136734156296</c:v>
                </c:pt>
                <c:pt idx="90">
                  <c:v>0.30113743215480443</c:v>
                </c:pt>
                <c:pt idx="91">
                  <c:v>0.30674115412823999</c:v>
                </c:pt>
                <c:pt idx="92">
                  <c:v>0.31225393336676138</c:v>
                </c:pt>
                <c:pt idx="93">
                  <c:v>0.31766718471514827</c:v>
                </c:pt>
                <c:pt idx="94">
                  <c:v>0.32297235966791432</c:v>
                </c:pt>
                <c:pt idx="95">
                  <c:v>0.32816096855037508</c:v>
                </c:pt>
                <c:pt idx="96">
                  <c:v>0.33322460289179973</c:v>
                </c:pt>
                <c:pt idx="97">
                  <c:v>0.33815495790931149</c:v>
                </c:pt>
                <c:pt idx="98">
                  <c:v>0.3429438550193839</c:v>
                </c:pt>
                <c:pt idx="99">
                  <c:v>0.34758326429234809</c:v>
                </c:pt>
                <c:pt idx="100">
                  <c:v>0.35206532676429952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01B-499A-AF30-7610935CA56B}"/>
            </c:ext>
          </c:extLst>
        </c:ser>
        <c:ser>
          <c:idx val="2"/>
          <c:order val="3"/>
          <c:tx>
            <c:strRef>
              <c:f>Model!$D$3</c:f>
              <c:strCache>
                <c:ptCount val="1"/>
                <c:pt idx="0">
                  <c:v>Risky Security 2</c:v>
                </c:pt>
              </c:strCache>
            </c:strRef>
          </c:tx>
          <c:spPr>
            <a:ln w="25400"/>
          </c:spPr>
          <c:marker>
            <c:symbol val="none"/>
          </c:marker>
          <c:xVal>
            <c:numRef>
              <c:f>Model!$BA$13:$BA$73</c:f>
              <c:numCache>
                <c:formatCode>0.00%</c:formatCode>
                <c:ptCount val="61"/>
                <c:pt idx="0">
                  <c:v>-1.1800000000000002</c:v>
                </c:pt>
                <c:pt idx="1">
                  <c:v>-1.135</c:v>
                </c:pt>
                <c:pt idx="2">
                  <c:v>-1.0900000000000001</c:v>
                </c:pt>
                <c:pt idx="3">
                  <c:v>-1.0449999999999999</c:v>
                </c:pt>
                <c:pt idx="4">
                  <c:v>-0.99999999999999989</c:v>
                </c:pt>
                <c:pt idx="5">
                  <c:v>-0.95499999999999974</c:v>
                </c:pt>
                <c:pt idx="6">
                  <c:v>-0.90999999999999981</c:v>
                </c:pt>
                <c:pt idx="7">
                  <c:v>-0.86499999999999966</c:v>
                </c:pt>
                <c:pt idx="8">
                  <c:v>-0.81999999999999962</c:v>
                </c:pt>
                <c:pt idx="9">
                  <c:v>-0.77499999999999958</c:v>
                </c:pt>
                <c:pt idx="10">
                  <c:v>-0.72999999999999954</c:v>
                </c:pt>
                <c:pt idx="11">
                  <c:v>-0.6849999999999995</c:v>
                </c:pt>
                <c:pt idx="12">
                  <c:v>-0.63999999999999946</c:v>
                </c:pt>
                <c:pt idx="13">
                  <c:v>-0.59499999999999942</c:v>
                </c:pt>
                <c:pt idx="14">
                  <c:v>-0.54999999999999938</c:v>
                </c:pt>
                <c:pt idx="15">
                  <c:v>-0.50499999999999934</c:v>
                </c:pt>
                <c:pt idx="16">
                  <c:v>-0.4599999999999993</c:v>
                </c:pt>
                <c:pt idx="17">
                  <c:v>-0.41499999999999926</c:v>
                </c:pt>
                <c:pt idx="18">
                  <c:v>-0.36999999999999922</c:v>
                </c:pt>
                <c:pt idx="19">
                  <c:v>-0.32499999999999929</c:v>
                </c:pt>
                <c:pt idx="20">
                  <c:v>-0.27999999999999925</c:v>
                </c:pt>
                <c:pt idx="21">
                  <c:v>-0.23499999999999924</c:v>
                </c:pt>
                <c:pt idx="22">
                  <c:v>-0.18999999999999925</c:v>
                </c:pt>
                <c:pt idx="23">
                  <c:v>-0.14499999999999927</c:v>
                </c:pt>
                <c:pt idx="24">
                  <c:v>-9.9999999999999284E-2</c:v>
                </c:pt>
                <c:pt idx="25">
                  <c:v>-5.4999999999999299E-2</c:v>
                </c:pt>
                <c:pt idx="26">
                  <c:v>-9.999999999999315E-3</c:v>
                </c:pt>
                <c:pt idx="27">
                  <c:v>3.5000000000000697E-2</c:v>
                </c:pt>
                <c:pt idx="28">
                  <c:v>8.0000000000000696E-2</c:v>
                </c:pt>
                <c:pt idx="29">
                  <c:v>0.12500000000000069</c:v>
                </c:pt>
                <c:pt idx="30">
                  <c:v>0.17000000000000071</c:v>
                </c:pt>
                <c:pt idx="31">
                  <c:v>0.21500000000000069</c:v>
                </c:pt>
                <c:pt idx="32">
                  <c:v>0.26000000000000068</c:v>
                </c:pt>
                <c:pt idx="33">
                  <c:v>0.30500000000000071</c:v>
                </c:pt>
                <c:pt idx="34">
                  <c:v>0.35000000000000075</c:v>
                </c:pt>
                <c:pt idx="35">
                  <c:v>0.39500000000000068</c:v>
                </c:pt>
                <c:pt idx="36">
                  <c:v>0.44000000000000072</c:v>
                </c:pt>
                <c:pt idx="37">
                  <c:v>0.48500000000000065</c:v>
                </c:pt>
                <c:pt idx="38">
                  <c:v>0.53000000000000069</c:v>
                </c:pt>
                <c:pt idx="39">
                  <c:v>0.57500000000000073</c:v>
                </c:pt>
                <c:pt idx="40">
                  <c:v>0.62000000000000077</c:v>
                </c:pt>
                <c:pt idx="41">
                  <c:v>0.66500000000000081</c:v>
                </c:pt>
                <c:pt idx="42">
                  <c:v>0.71000000000000085</c:v>
                </c:pt>
                <c:pt idx="43">
                  <c:v>0.75500000000000089</c:v>
                </c:pt>
                <c:pt idx="44">
                  <c:v>0.80000000000000093</c:v>
                </c:pt>
                <c:pt idx="45">
                  <c:v>0.84500000000000097</c:v>
                </c:pt>
                <c:pt idx="46">
                  <c:v>0.89000000000000101</c:v>
                </c:pt>
                <c:pt idx="47">
                  <c:v>0.93500000000000105</c:v>
                </c:pt>
                <c:pt idx="48">
                  <c:v>0.98000000000000109</c:v>
                </c:pt>
                <c:pt idx="49">
                  <c:v>1.025000000000001</c:v>
                </c:pt>
                <c:pt idx="50">
                  <c:v>1.070000000000001</c:v>
                </c:pt>
                <c:pt idx="51">
                  <c:v>1.1150000000000011</c:v>
                </c:pt>
                <c:pt idx="52">
                  <c:v>1.160000000000001</c:v>
                </c:pt>
                <c:pt idx="53">
                  <c:v>1.2050000000000012</c:v>
                </c:pt>
                <c:pt idx="54">
                  <c:v>1.2500000000000011</c:v>
                </c:pt>
                <c:pt idx="55">
                  <c:v>1.2950000000000013</c:v>
                </c:pt>
                <c:pt idx="56">
                  <c:v>1.3400000000000012</c:v>
                </c:pt>
                <c:pt idx="57">
                  <c:v>1.3850000000000013</c:v>
                </c:pt>
                <c:pt idx="58">
                  <c:v>1.4300000000000013</c:v>
                </c:pt>
                <c:pt idx="59">
                  <c:v>1.4750000000000014</c:v>
                </c:pt>
                <c:pt idx="60">
                  <c:v>1.5200000000000014</c:v>
                </c:pt>
              </c:numCache>
            </c:numRef>
          </c:xVal>
          <c:yVal>
            <c:numRef>
              <c:f>Model!$BB$13:$BB$73</c:f>
              <c:numCache>
                <c:formatCode>0.0000</c:formatCode>
                <c:ptCount val="61"/>
                <c:pt idx="0">
                  <c:v>4.4318484119380075E-3</c:v>
                </c:pt>
                <c:pt idx="1">
                  <c:v>5.9525324197758538E-3</c:v>
                </c:pt>
                <c:pt idx="2">
                  <c:v>7.9154515829799686E-3</c:v>
                </c:pt>
                <c:pt idx="3">
                  <c:v>1.0420934814422605E-2</c:v>
                </c:pt>
                <c:pt idx="4">
                  <c:v>1.3582969233685634E-2</c:v>
                </c:pt>
                <c:pt idx="5">
                  <c:v>1.7528300493568554E-2</c:v>
                </c:pt>
                <c:pt idx="6">
                  <c:v>2.2394530294842931E-2</c:v>
                </c:pt>
                <c:pt idx="7">
                  <c:v>2.832703774160121E-2</c:v>
                </c:pt>
                <c:pt idx="8">
                  <c:v>3.5474592846231487E-2</c:v>
                </c:pt>
                <c:pt idx="9">
                  <c:v>4.3983595980427267E-2</c:v>
                </c:pt>
                <c:pt idx="10">
                  <c:v>5.3990966513188146E-2</c:v>
                </c:pt>
                <c:pt idx="11">
                  <c:v>6.561581477467672E-2</c:v>
                </c:pt>
                <c:pt idx="12">
                  <c:v>7.8950158300894302E-2</c:v>
                </c:pt>
                <c:pt idx="13">
                  <c:v>9.4049077376887114E-2</c:v>
                </c:pt>
                <c:pt idx="14">
                  <c:v>0.11092083467945579</c:v>
                </c:pt>
                <c:pt idx="15">
                  <c:v>0.12951759566589199</c:v>
                </c:pt>
                <c:pt idx="16">
                  <c:v>0.14972746563574515</c:v>
                </c:pt>
                <c:pt idx="17">
                  <c:v>0.17136859204780769</c:v>
                </c:pt>
                <c:pt idx="18">
                  <c:v>0.19418605498321331</c:v>
                </c:pt>
                <c:pt idx="19">
                  <c:v>0.21785217703255097</c:v>
                </c:pt>
                <c:pt idx="20">
                  <c:v>0.24197072451914375</c:v>
                </c:pt>
                <c:pt idx="21">
                  <c:v>0.26608524989875521</c:v>
                </c:pt>
                <c:pt idx="22">
                  <c:v>0.28969155276148312</c:v>
                </c:pt>
                <c:pt idx="23">
                  <c:v>0.3122539333667616</c:v>
                </c:pt>
                <c:pt idx="24">
                  <c:v>0.33322460289179995</c:v>
                </c:pt>
                <c:pt idx="25">
                  <c:v>0.3520653267642998</c:v>
                </c:pt>
                <c:pt idx="26">
                  <c:v>0.36827014030332356</c:v>
                </c:pt>
                <c:pt idx="27">
                  <c:v>0.38138781546052425</c:v>
                </c:pt>
                <c:pt idx="28">
                  <c:v>0.39104269397545599</c:v>
                </c:pt>
                <c:pt idx="29">
                  <c:v>0.39695254747701186</c:v>
                </c:pt>
                <c:pt idx="30">
                  <c:v>0.3989422804014327</c:v>
                </c:pt>
                <c:pt idx="31">
                  <c:v>0.39695254747701175</c:v>
                </c:pt>
                <c:pt idx="32">
                  <c:v>0.39104269397545577</c:v>
                </c:pt>
                <c:pt idx="33">
                  <c:v>0.38138781546052397</c:v>
                </c:pt>
                <c:pt idx="34">
                  <c:v>0.36827014030332311</c:v>
                </c:pt>
                <c:pt idx="35">
                  <c:v>0.35206532676429919</c:v>
                </c:pt>
                <c:pt idx="36">
                  <c:v>0.33322460289179934</c:v>
                </c:pt>
                <c:pt idx="37">
                  <c:v>0.31225393336676094</c:v>
                </c:pt>
                <c:pt idx="38">
                  <c:v>0.2896915527614824</c:v>
                </c:pt>
                <c:pt idx="39">
                  <c:v>0.26608524989875448</c:v>
                </c:pt>
                <c:pt idx="40">
                  <c:v>0.241970724519143</c:v>
                </c:pt>
                <c:pt idx="41">
                  <c:v>0.21785217703255014</c:v>
                </c:pt>
                <c:pt idx="42">
                  <c:v>0.19418605498321254</c:v>
                </c:pt>
                <c:pt idx="43">
                  <c:v>0.17136859204780694</c:v>
                </c:pt>
                <c:pt idx="44">
                  <c:v>0.14972746563574449</c:v>
                </c:pt>
                <c:pt idx="45">
                  <c:v>0.12951759566589133</c:v>
                </c:pt>
                <c:pt idx="46">
                  <c:v>0.1109208346794552</c:v>
                </c:pt>
                <c:pt idx="47">
                  <c:v>9.4049077376886586E-2</c:v>
                </c:pt>
                <c:pt idx="48">
                  <c:v>7.8950158300893844E-2</c:v>
                </c:pt>
                <c:pt idx="49">
                  <c:v>6.5615814774676304E-2</c:v>
                </c:pt>
                <c:pt idx="50">
                  <c:v>5.3990966513187813E-2</c:v>
                </c:pt>
                <c:pt idx="51">
                  <c:v>4.3983595980426976E-2</c:v>
                </c:pt>
                <c:pt idx="52">
                  <c:v>3.5474592846231251E-2</c:v>
                </c:pt>
                <c:pt idx="53">
                  <c:v>2.8327037741601009E-2</c:v>
                </c:pt>
                <c:pt idx="54">
                  <c:v>2.2394530294842761E-2</c:v>
                </c:pt>
                <c:pt idx="55">
                  <c:v>1.7528300493568419E-2</c:v>
                </c:pt>
                <c:pt idx="56">
                  <c:v>1.3582969233685523E-2</c:v>
                </c:pt>
                <c:pt idx="57">
                  <c:v>1.0420934814422515E-2</c:v>
                </c:pt>
                <c:pt idx="58">
                  <c:v>7.9154515829798974E-3</c:v>
                </c:pt>
                <c:pt idx="59">
                  <c:v>5.9525324197758009E-3</c:v>
                </c:pt>
                <c:pt idx="60">
                  <c:v>4.4318484119379676E-3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01B-499A-AF30-7610935CA56B}"/>
            </c:ext>
          </c:extLst>
        </c:ser>
        <c:ser>
          <c:idx val="4"/>
          <c:order val="4"/>
          <c:tx>
            <c:v>Mean_2</c:v>
          </c:tx>
          <c:spPr>
            <a:ln w="25400">
              <a:solidFill>
                <a:srgbClr val="C00000"/>
              </a:solidFill>
              <a:prstDash val="dash"/>
            </a:ln>
          </c:spPr>
          <c:marker>
            <c:symbol val="none"/>
          </c:marker>
          <c:xVal>
            <c:numRef>
              <c:f>Model!$BA$76:$BA$77</c:f>
              <c:numCache>
                <c:formatCode>0.00%</c:formatCode>
                <c:ptCount val="2"/>
                <c:pt idx="0">
                  <c:v>0.17</c:v>
                </c:pt>
                <c:pt idx="1">
                  <c:v>0.17</c:v>
                </c:pt>
              </c:numCache>
            </c:numRef>
          </c:xVal>
          <c:yVal>
            <c:numRef>
              <c:f>Model!$BB$76:$BB$77</c:f>
              <c:numCache>
                <c:formatCode>0.0000</c:formatCode>
                <c:ptCount val="2"/>
                <c:pt idx="0" formatCode="General">
                  <c:v>0</c:v>
                </c:pt>
                <c:pt idx="1">
                  <c:v>0.3989422804014327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01B-499A-AF30-7610935CA56B}"/>
            </c:ext>
          </c:extLst>
        </c:ser>
        <c:ser>
          <c:idx val="5"/>
          <c:order val="5"/>
          <c:tx>
            <c:v>ProbLoss_2</c:v>
          </c:tx>
          <c:marker>
            <c:symbol val="none"/>
          </c:marker>
          <c:errBars>
            <c:errDir val="x"/>
            <c:errBarType val="minus"/>
            <c:errValType val="percentage"/>
            <c:noEndCap val="1"/>
            <c:val val="0"/>
          </c:errBars>
          <c:errBars>
            <c:errDir val="y"/>
            <c:errBarType val="minus"/>
            <c:errValType val="percentage"/>
            <c:noEndCap val="1"/>
            <c:val val="100"/>
            <c:spPr>
              <a:ln w="12700">
                <a:solidFill>
                  <a:srgbClr val="C00000">
                    <a:alpha val="50000"/>
                  </a:srgbClr>
                </a:solidFill>
                <a:headEnd type="none"/>
                <a:tailEnd type="none"/>
              </a:ln>
            </c:spPr>
          </c:errBars>
          <c:xVal>
            <c:numRef>
              <c:f>[0]!X_2</c:f>
              <c:numCache>
                <c:formatCode>0.00%</c:formatCode>
                <c:ptCount val="101"/>
                <c:pt idx="0">
                  <c:v>-1.1800000000000002</c:v>
                </c:pt>
                <c:pt idx="1">
                  <c:v>-1.1687500000000002</c:v>
                </c:pt>
                <c:pt idx="2">
                  <c:v>-1.1575000000000002</c:v>
                </c:pt>
                <c:pt idx="3">
                  <c:v>-1.14625</c:v>
                </c:pt>
                <c:pt idx="4">
                  <c:v>-1.135</c:v>
                </c:pt>
                <c:pt idx="5">
                  <c:v>-1.12375</c:v>
                </c:pt>
                <c:pt idx="6">
                  <c:v>-1.1125</c:v>
                </c:pt>
                <c:pt idx="7">
                  <c:v>-1.1012500000000003</c:v>
                </c:pt>
                <c:pt idx="8">
                  <c:v>-1.0900000000000001</c:v>
                </c:pt>
                <c:pt idx="9">
                  <c:v>-1.0787500000000001</c:v>
                </c:pt>
                <c:pt idx="10">
                  <c:v>-1.0675000000000001</c:v>
                </c:pt>
                <c:pt idx="11">
                  <c:v>-1.0562500000000001</c:v>
                </c:pt>
                <c:pt idx="12">
                  <c:v>-1.0450000000000002</c:v>
                </c:pt>
                <c:pt idx="13">
                  <c:v>-1.0337499999999999</c:v>
                </c:pt>
                <c:pt idx="14">
                  <c:v>-1.0225</c:v>
                </c:pt>
                <c:pt idx="15">
                  <c:v>-1.0112500000000002</c:v>
                </c:pt>
                <c:pt idx="16">
                  <c:v>-1.0000000000000002</c:v>
                </c:pt>
                <c:pt idx="17">
                  <c:v>-0.98875000000000013</c:v>
                </c:pt>
                <c:pt idx="18">
                  <c:v>-0.97749999999999992</c:v>
                </c:pt>
                <c:pt idx="19">
                  <c:v>-0.96624999999999994</c:v>
                </c:pt>
                <c:pt idx="20">
                  <c:v>-0.95499999999999996</c:v>
                </c:pt>
                <c:pt idx="21">
                  <c:v>-0.94374999999999998</c:v>
                </c:pt>
                <c:pt idx="22">
                  <c:v>-0.9325</c:v>
                </c:pt>
                <c:pt idx="23">
                  <c:v>-0.92125000000000001</c:v>
                </c:pt>
                <c:pt idx="24">
                  <c:v>-0.91</c:v>
                </c:pt>
                <c:pt idx="25">
                  <c:v>-0.89875000000000005</c:v>
                </c:pt>
                <c:pt idx="26">
                  <c:v>-0.88750000000000007</c:v>
                </c:pt>
                <c:pt idx="27">
                  <c:v>-0.87625000000000008</c:v>
                </c:pt>
                <c:pt idx="28">
                  <c:v>-0.86499999999999988</c:v>
                </c:pt>
                <c:pt idx="29">
                  <c:v>-0.8537499999999999</c:v>
                </c:pt>
                <c:pt idx="30">
                  <c:v>-0.84249999999999992</c:v>
                </c:pt>
                <c:pt idx="31">
                  <c:v>-0.83124999999999993</c:v>
                </c:pt>
                <c:pt idx="32">
                  <c:v>-0.82000000000000006</c:v>
                </c:pt>
                <c:pt idx="33">
                  <c:v>-0.80874999999999986</c:v>
                </c:pt>
                <c:pt idx="34">
                  <c:v>-0.79749999999999999</c:v>
                </c:pt>
                <c:pt idx="35">
                  <c:v>-0.78625</c:v>
                </c:pt>
                <c:pt idx="36">
                  <c:v>-0.77500000000000002</c:v>
                </c:pt>
                <c:pt idx="37">
                  <c:v>-0.76375000000000004</c:v>
                </c:pt>
                <c:pt idx="38">
                  <c:v>-0.75249999999999995</c:v>
                </c:pt>
                <c:pt idx="39">
                  <c:v>-0.74124999999999996</c:v>
                </c:pt>
                <c:pt idx="40">
                  <c:v>-0.73</c:v>
                </c:pt>
                <c:pt idx="41">
                  <c:v>-0.71874999999999989</c:v>
                </c:pt>
                <c:pt idx="42">
                  <c:v>-0.70749999999999991</c:v>
                </c:pt>
                <c:pt idx="43">
                  <c:v>-0.69625000000000004</c:v>
                </c:pt>
                <c:pt idx="44">
                  <c:v>-0.68499999999999994</c:v>
                </c:pt>
                <c:pt idx="45">
                  <c:v>-0.67374999999999996</c:v>
                </c:pt>
                <c:pt idx="46">
                  <c:v>-0.66249999999999987</c:v>
                </c:pt>
                <c:pt idx="47">
                  <c:v>-0.65125</c:v>
                </c:pt>
                <c:pt idx="48">
                  <c:v>-0.6399999999999999</c:v>
                </c:pt>
                <c:pt idx="49">
                  <c:v>-0.62874999999999992</c:v>
                </c:pt>
                <c:pt idx="50">
                  <c:v>-0.61749999999999994</c:v>
                </c:pt>
                <c:pt idx="51">
                  <c:v>-0.60624999999999996</c:v>
                </c:pt>
                <c:pt idx="52">
                  <c:v>-0.59499999999999997</c:v>
                </c:pt>
                <c:pt idx="53">
                  <c:v>-0.58374999999999988</c:v>
                </c:pt>
                <c:pt idx="54">
                  <c:v>-0.5724999999999999</c:v>
                </c:pt>
                <c:pt idx="55">
                  <c:v>-0.56125000000000003</c:v>
                </c:pt>
                <c:pt idx="56">
                  <c:v>-0.54999999999999993</c:v>
                </c:pt>
                <c:pt idx="57">
                  <c:v>-0.53874999999999995</c:v>
                </c:pt>
                <c:pt idx="58">
                  <c:v>-0.52749999999999986</c:v>
                </c:pt>
                <c:pt idx="59">
                  <c:v>-0.51624999999999999</c:v>
                </c:pt>
                <c:pt idx="60">
                  <c:v>-0.505</c:v>
                </c:pt>
                <c:pt idx="61">
                  <c:v>-0.49374999999999991</c:v>
                </c:pt>
                <c:pt idx="62">
                  <c:v>-0.48249999999999993</c:v>
                </c:pt>
                <c:pt idx="63">
                  <c:v>-0.47124999999999995</c:v>
                </c:pt>
                <c:pt idx="64">
                  <c:v>-0.45999999999999996</c:v>
                </c:pt>
                <c:pt idx="65">
                  <c:v>-0.44874999999999998</c:v>
                </c:pt>
                <c:pt idx="66">
                  <c:v>-0.43749999999999989</c:v>
                </c:pt>
                <c:pt idx="67">
                  <c:v>-0.42624999999999991</c:v>
                </c:pt>
                <c:pt idx="68">
                  <c:v>-0.41499999999999992</c:v>
                </c:pt>
                <c:pt idx="69">
                  <c:v>-0.40374999999999994</c:v>
                </c:pt>
                <c:pt idx="70">
                  <c:v>-0.39249999999999996</c:v>
                </c:pt>
                <c:pt idx="71">
                  <c:v>-0.38124999999999987</c:v>
                </c:pt>
                <c:pt idx="72">
                  <c:v>-0.37</c:v>
                </c:pt>
                <c:pt idx="73">
                  <c:v>-0.3587499999999999</c:v>
                </c:pt>
                <c:pt idx="74">
                  <c:v>-0.34749999999999992</c:v>
                </c:pt>
                <c:pt idx="75">
                  <c:v>-0.33624999999999994</c:v>
                </c:pt>
                <c:pt idx="76">
                  <c:v>-0.32499999999999996</c:v>
                </c:pt>
                <c:pt idx="77">
                  <c:v>-0.31374999999999997</c:v>
                </c:pt>
                <c:pt idx="78">
                  <c:v>-0.30249999999999988</c:v>
                </c:pt>
                <c:pt idx="79">
                  <c:v>-0.29125000000000001</c:v>
                </c:pt>
                <c:pt idx="80">
                  <c:v>-0.28000000000000003</c:v>
                </c:pt>
                <c:pt idx="81">
                  <c:v>-0.26875000000000004</c:v>
                </c:pt>
                <c:pt idx="82">
                  <c:v>-0.25749999999999984</c:v>
                </c:pt>
                <c:pt idx="83">
                  <c:v>-0.24624999999999994</c:v>
                </c:pt>
                <c:pt idx="84">
                  <c:v>-0.23499999999999996</c:v>
                </c:pt>
                <c:pt idx="85">
                  <c:v>-0.22374999999999998</c:v>
                </c:pt>
                <c:pt idx="86">
                  <c:v>-0.21250000000000005</c:v>
                </c:pt>
                <c:pt idx="87">
                  <c:v>-0.2012499999999999</c:v>
                </c:pt>
                <c:pt idx="88">
                  <c:v>-0.18999999999999992</c:v>
                </c:pt>
                <c:pt idx="89">
                  <c:v>-0.17874999999999994</c:v>
                </c:pt>
                <c:pt idx="90">
                  <c:v>-0.16750000000000001</c:v>
                </c:pt>
                <c:pt idx="91">
                  <c:v>-0.15625000000000003</c:v>
                </c:pt>
                <c:pt idx="92">
                  <c:v>-0.14499999999999988</c:v>
                </c:pt>
                <c:pt idx="93">
                  <c:v>-0.1337499999999999</c:v>
                </c:pt>
                <c:pt idx="94">
                  <c:v>-0.12249999999999997</c:v>
                </c:pt>
                <c:pt idx="95">
                  <c:v>-0.11124999999999999</c:v>
                </c:pt>
                <c:pt idx="96">
                  <c:v>-9.9999999999999839E-2</c:v>
                </c:pt>
                <c:pt idx="97">
                  <c:v>-8.8749999999999857E-2</c:v>
                </c:pt>
                <c:pt idx="98">
                  <c:v>-7.7499999999999902E-2</c:v>
                </c:pt>
                <c:pt idx="99">
                  <c:v>-6.6249999999999948E-2</c:v>
                </c:pt>
                <c:pt idx="100">
                  <c:v>-5.4999999999999993E-2</c:v>
                </c:pt>
              </c:numCache>
            </c:numRef>
          </c:xVal>
          <c:yVal>
            <c:numRef>
              <c:f>[0]!Y_2</c:f>
              <c:numCache>
                <c:formatCode>0.0000</c:formatCode>
                <c:ptCount val="101"/>
                <c:pt idx="0">
                  <c:v>4.4318484119380075E-3</c:v>
                </c:pt>
                <c:pt idx="1">
                  <c:v>4.7755265770915581E-3</c:v>
                </c:pt>
                <c:pt idx="2">
                  <c:v>5.1426409230539392E-3</c:v>
                </c:pt>
                <c:pt idx="3">
                  <c:v>5.5345167027805019E-3</c:v>
                </c:pt>
                <c:pt idx="4">
                  <c:v>5.9525324197758538E-3</c:v>
                </c:pt>
                <c:pt idx="5">
                  <c:v>6.3981203107235565E-3</c:v>
                </c:pt>
                <c:pt idx="6">
                  <c:v>6.8727666906139712E-3</c:v>
                </c:pt>
                <c:pt idx="7">
                  <c:v>7.37801214864679E-3</c:v>
                </c:pt>
                <c:pt idx="8">
                  <c:v>7.9154515829799686E-3</c:v>
                </c:pt>
                <c:pt idx="9">
                  <c:v>8.4867340622387204E-3</c:v>
                </c:pt>
                <c:pt idx="10">
                  <c:v>9.0935625015910529E-3</c:v>
                </c:pt>
                <c:pt idx="11">
                  <c:v>9.7376931411439997E-3</c:v>
                </c:pt>
                <c:pt idx="12">
                  <c:v>1.0420934814422592E-2</c:v>
                </c:pt>
                <c:pt idx="13">
                  <c:v>1.1145147994764813E-2</c:v>
                </c:pt>
                <c:pt idx="14">
                  <c:v>1.1912243607605179E-2</c:v>
                </c:pt>
                <c:pt idx="15">
                  <c:v>1.2724181596831433E-2</c:v>
                </c:pt>
                <c:pt idx="16">
                  <c:v>1.3582969233685613E-2</c:v>
                </c:pt>
                <c:pt idx="17">
                  <c:v>1.4490659157048438E-2</c:v>
                </c:pt>
                <c:pt idx="18">
                  <c:v>1.5449347134395174E-2</c:v>
                </c:pt>
                <c:pt idx="19">
                  <c:v>1.646116953324727E-2</c:v>
                </c:pt>
                <c:pt idx="20">
                  <c:v>1.752830049356854E-2</c:v>
                </c:pt>
                <c:pt idx="21">
                  <c:v>1.8652948792269905E-2</c:v>
                </c:pt>
                <c:pt idx="22">
                  <c:v>1.9837354391795313E-2</c:v>
                </c:pt>
                <c:pt idx="23">
                  <c:v>2.1083784665664119E-2</c:v>
                </c:pt>
                <c:pt idx="24">
                  <c:v>2.2394530294842899E-2</c:v>
                </c:pt>
                <c:pt idx="25">
                  <c:v>2.3771900829913806E-2</c:v>
                </c:pt>
                <c:pt idx="26">
                  <c:v>2.5218219915194382E-2</c:v>
                </c:pt>
                <c:pt idx="27">
                  <c:v>2.6735820172248227E-2</c:v>
                </c:pt>
                <c:pt idx="28">
                  <c:v>2.8327037741601186E-2</c:v>
                </c:pt>
                <c:pt idx="29">
                  <c:v>2.9994206482945311E-2</c:v>
                </c:pt>
                <c:pt idx="30">
                  <c:v>3.1739651835667418E-2</c:v>
                </c:pt>
                <c:pt idx="31">
                  <c:v>3.356568434317754E-2</c:v>
                </c:pt>
                <c:pt idx="32">
                  <c:v>3.5474592846231424E-2</c:v>
                </c:pt>
                <c:pt idx="33">
                  <c:v>3.7468637352233804E-2</c:v>
                </c:pt>
                <c:pt idx="34">
                  <c:v>3.955004158937022E-2</c:v>
                </c:pt>
                <c:pt idx="35">
                  <c:v>4.1720985256338612E-2</c:v>
                </c:pt>
                <c:pt idx="36">
                  <c:v>4.3983595980427191E-2</c:v>
                </c:pt>
                <c:pt idx="37">
                  <c:v>4.6339940998709216E-2</c:v>
                </c:pt>
                <c:pt idx="38">
                  <c:v>4.8792018579182764E-2</c:v>
                </c:pt>
                <c:pt idx="39">
                  <c:v>5.1341749200769449E-2</c:v>
                </c:pt>
                <c:pt idx="40">
                  <c:v>5.3990966513188063E-2</c:v>
                </c:pt>
                <c:pt idx="41">
                  <c:v>5.6741408099824038E-2</c:v>
                </c:pt>
                <c:pt idx="42">
                  <c:v>5.9594706068816075E-2</c:v>
                </c:pt>
                <c:pt idx="43">
                  <c:v>6.2552377499659972E-2</c:v>
                </c:pt>
                <c:pt idx="44">
                  <c:v>6.5615814774676595E-2</c:v>
                </c:pt>
                <c:pt idx="45">
                  <c:v>6.8786275826691903E-2</c:v>
                </c:pt>
                <c:pt idx="46">
                  <c:v>7.2064874336218027E-2</c:v>
                </c:pt>
                <c:pt idx="47">
                  <c:v>7.5452569913290204E-2</c:v>
                </c:pt>
                <c:pt idx="48">
                  <c:v>7.8950158300894177E-2</c:v>
                </c:pt>
                <c:pt idx="49">
                  <c:v>8.2558261638591632E-2</c:v>
                </c:pt>
                <c:pt idx="50">
                  <c:v>8.6277318826511532E-2</c:v>
                </c:pt>
                <c:pt idx="51">
                  <c:v>9.0107576031298139E-2</c:v>
                </c:pt>
                <c:pt idx="52">
                  <c:v>9.4049077376886947E-2</c:v>
                </c:pt>
                <c:pt idx="53">
                  <c:v>9.8101655864097831E-2</c:v>
                </c:pt>
                <c:pt idx="54">
                  <c:v>0.10226492456397804</c:v>
                </c:pt>
                <c:pt idx="55">
                  <c:v>0.10653826813058508</c:v>
                </c:pt>
                <c:pt idx="56">
                  <c:v>0.11092083467945558</c:v>
                </c:pt>
                <c:pt idx="57">
                  <c:v>0.11541152807834999</c:v>
                </c:pt>
                <c:pt idx="58">
                  <c:v>0.12000900069698565</c:v>
                </c:pt>
                <c:pt idx="59">
                  <c:v>0.12471164666235722</c:v>
                </c:pt>
                <c:pt idx="60">
                  <c:v>0.12951759566589174</c:v>
                </c:pt>
                <c:pt idx="61">
                  <c:v>0.1344247073680791</c:v>
                </c:pt>
                <c:pt idx="62">
                  <c:v>0.13943056644536028</c:v>
                </c:pt>
                <c:pt idx="63">
                  <c:v>0.14453247832293289</c:v>
                </c:pt>
                <c:pt idx="64">
                  <c:v>0.14972746563574488</c:v>
                </c:pt>
                <c:pt idx="65">
                  <c:v>0.15501226545829322</c:v>
                </c:pt>
                <c:pt idx="66">
                  <c:v>0.16038332734191962</c:v>
                </c:pt>
                <c:pt idx="67">
                  <c:v>0.16583681219610472</c:v>
                </c:pt>
                <c:pt idx="68">
                  <c:v>0.17136859204780741</c:v>
                </c:pt>
                <c:pt idx="69">
                  <c:v>0.17697425071017972</c:v>
                </c:pt>
                <c:pt idx="70">
                  <c:v>0.18264908538902191</c:v>
                </c:pt>
                <c:pt idx="71">
                  <c:v>0.18838810925212637</c:v>
                </c:pt>
                <c:pt idx="72">
                  <c:v>0.19418605498321295</c:v>
                </c:pt>
                <c:pt idx="73">
                  <c:v>0.20003737933848778</c:v>
                </c:pt>
                <c:pt idx="74">
                  <c:v>0.20593626871997478</c:v>
                </c:pt>
                <c:pt idx="75">
                  <c:v>0.21187664577569948</c:v>
                </c:pt>
                <c:pt idx="76">
                  <c:v>0.21785217703255058</c:v>
                </c:pt>
                <c:pt idx="77">
                  <c:v>0.22385628156323947</c:v>
                </c:pt>
                <c:pt idx="78">
                  <c:v>0.2298821406842331</c:v>
                </c:pt>
                <c:pt idx="79">
                  <c:v>0.23592270867687257</c:v>
                </c:pt>
                <c:pt idx="80">
                  <c:v>0.24197072451914337</c:v>
                </c:pt>
                <c:pt idx="81">
                  <c:v>0.2480187246107371</c:v>
                </c:pt>
                <c:pt idx="82">
                  <c:v>0.25405905646918908</c:v>
                </c:pt>
                <c:pt idx="83">
                  <c:v>0.26008389336999577</c:v>
                </c:pt>
                <c:pt idx="84">
                  <c:v>0.26608524989875487</c:v>
                </c:pt>
                <c:pt idx="85">
                  <c:v>0.27205499837854352</c:v>
                </c:pt>
                <c:pt idx="86">
                  <c:v>0.27798488613099642</c:v>
                </c:pt>
                <c:pt idx="87">
                  <c:v>0.28386655352488732</c:v>
                </c:pt>
                <c:pt idx="88">
                  <c:v>0.28969155276148278</c:v>
                </c:pt>
                <c:pt idx="89">
                  <c:v>0.29545136734156296</c:v>
                </c:pt>
                <c:pt idx="90">
                  <c:v>0.30113743215480443</c:v>
                </c:pt>
                <c:pt idx="91">
                  <c:v>0.30674115412823999</c:v>
                </c:pt>
                <c:pt idx="92">
                  <c:v>0.31225393336676138</c:v>
                </c:pt>
                <c:pt idx="93">
                  <c:v>0.31766718471514827</c:v>
                </c:pt>
                <c:pt idx="94">
                  <c:v>0.32297235966791432</c:v>
                </c:pt>
                <c:pt idx="95">
                  <c:v>0.32816096855037508</c:v>
                </c:pt>
                <c:pt idx="96">
                  <c:v>0.33322460289179973</c:v>
                </c:pt>
                <c:pt idx="97">
                  <c:v>0.33815495790931149</c:v>
                </c:pt>
                <c:pt idx="98">
                  <c:v>0.3429438550193839</c:v>
                </c:pt>
                <c:pt idx="99">
                  <c:v>0.34758326429234809</c:v>
                </c:pt>
                <c:pt idx="100">
                  <c:v>0.35206532676429952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01B-499A-AF30-7610935CA56B}"/>
            </c:ext>
          </c:extLst>
        </c:ser>
        <c:ser>
          <c:idx val="6"/>
          <c:order val="6"/>
          <c:tx>
            <c:strRef>
              <c:f>Model!$B$3</c:f>
              <c:strCache>
                <c:ptCount val="1"/>
                <c:pt idx="0">
                  <c:v>Risk-free Security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Model!$AQ$76:$AQ$77</c:f>
              <c:numCache>
                <c:formatCode>0.00%</c:formatCode>
                <c:ptCount val="2"/>
                <c:pt idx="0">
                  <c:v>0.04</c:v>
                </c:pt>
                <c:pt idx="1">
                  <c:v>0.04</c:v>
                </c:pt>
              </c:numCache>
            </c:numRef>
          </c:xVal>
          <c:yVal>
            <c:numRef>
              <c:f>Model!$AR$76:$AR$77</c:f>
              <c:numCache>
                <c:formatCode>0.0000</c:formatCode>
                <c:ptCount val="2"/>
                <c:pt idx="0" formatCode="General">
                  <c:v>0</c:v>
                </c:pt>
                <c:pt idx="1">
                  <c:v>0.3989422804014327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01B-499A-AF30-7610935CA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422592"/>
        <c:axId val="185424128"/>
      </c:scatterChart>
      <c:valAx>
        <c:axId val="185422592"/>
        <c:scaling>
          <c:orientation val="minMax"/>
          <c:max val="1"/>
          <c:min val="-0.70000000000000029"/>
        </c:scaling>
        <c:delete val="0"/>
        <c:axPos val="b"/>
        <c:numFmt formatCode="0%" sourceLinked="0"/>
        <c:majorTickMark val="out"/>
        <c:minorTickMark val="none"/>
        <c:tickLblPos val="nextTo"/>
        <c:spPr>
          <a:ln w="25400"/>
        </c:spPr>
        <c:txPr>
          <a:bodyPr/>
          <a:lstStyle/>
          <a:p>
            <a:pPr>
              <a:defRPr sz="1800"/>
            </a:pPr>
            <a:endParaRPr lang="en-US"/>
          </a:p>
        </c:txPr>
        <c:crossAx val="185424128"/>
        <c:crosses val="autoZero"/>
        <c:crossBetween val="midCat"/>
      </c:valAx>
      <c:valAx>
        <c:axId val="185424128"/>
        <c:scaling>
          <c:orientation val="minMax"/>
        </c:scaling>
        <c:delete val="1"/>
        <c:axPos val="l"/>
        <c:numFmt formatCode="0.0000" sourceLinked="1"/>
        <c:majorTickMark val="out"/>
        <c:minorTickMark val="none"/>
        <c:tickLblPos val="none"/>
        <c:crossAx val="185422592"/>
        <c:crosses val="autoZero"/>
        <c:crossBetween val="midCat"/>
      </c:valAx>
      <c:spPr>
        <a:noFill/>
      </c:spPr>
    </c:plotArea>
    <c:legend>
      <c:legendPos val="b"/>
      <c:legendEntry>
        <c:idx val="0"/>
        <c:txPr>
          <a:bodyPr/>
          <a:lstStyle/>
          <a:p>
            <a:pPr>
              <a:defRPr>
                <a:solidFill>
                  <a:srgbClr val="002060"/>
                </a:solidFill>
              </a:defRPr>
            </a:pPr>
            <a:endParaRPr lang="en-US"/>
          </a:p>
        </c:txPr>
      </c:legendEntry>
      <c:legendEntry>
        <c:idx val="1"/>
        <c:delete val="1"/>
      </c:legendEntry>
      <c:legendEntry>
        <c:idx val="2"/>
        <c:delete val="1"/>
      </c:legendEntry>
      <c:legendEntry>
        <c:idx val="3"/>
        <c:txPr>
          <a:bodyPr/>
          <a:lstStyle/>
          <a:p>
            <a:pPr>
              <a:defRPr>
                <a:solidFill>
                  <a:srgbClr val="C00000"/>
                </a:solidFill>
              </a:defRPr>
            </a:pPr>
            <a:endParaRPr lang="en-US"/>
          </a:p>
        </c:txPr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showDLblsOverMax val="0"/>
  </c:chart>
  <c:spPr>
    <a:noFill/>
    <a:ln>
      <a:solidFill>
        <a:schemeClr val="tx1"/>
      </a:solidFill>
    </a:ln>
  </c:spPr>
  <c:txPr>
    <a:bodyPr/>
    <a:lstStyle/>
    <a:p>
      <a:pPr>
        <a:defRPr sz="2000"/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209551</xdr:colOff>
      <xdr:row>1</xdr:row>
      <xdr:rowOff>171450</xdr:rowOff>
    </xdr:from>
    <xdr:to>
      <xdr:col>17</xdr:col>
      <xdr:colOff>581025</xdr:colOff>
      <xdr:row>32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sqref="A1:J1"/>
    </sheetView>
  </sheetViews>
  <sheetFormatPr defaultRowHeight="14.4" x14ac:dyDescent="0.55000000000000004"/>
  <sheetData>
    <row r="1" spans="1:10" x14ac:dyDescent="0.55000000000000004">
      <c r="A1" s="28" t="s">
        <v>17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x14ac:dyDescent="0.55000000000000004">
      <c r="A2" s="28" t="s">
        <v>24</v>
      </c>
      <c r="B2" s="28"/>
      <c r="C2" s="28"/>
      <c r="D2" s="28"/>
      <c r="E2" s="28"/>
      <c r="F2" s="28"/>
      <c r="G2" s="28"/>
      <c r="H2" s="28"/>
      <c r="I2" s="28"/>
      <c r="J2" s="28"/>
    </row>
    <row r="3" spans="1:10" x14ac:dyDescent="0.55000000000000004">
      <c r="A3" s="29" t="s">
        <v>26</v>
      </c>
      <c r="B3" s="29"/>
      <c r="C3" s="29"/>
      <c r="D3" s="29"/>
      <c r="E3" s="29"/>
      <c r="F3" s="29"/>
      <c r="G3" s="29"/>
      <c r="H3" s="29"/>
      <c r="I3" s="29"/>
      <c r="J3" s="29"/>
    </row>
    <row r="4" spans="1:10" x14ac:dyDescent="0.55000000000000004">
      <c r="A4" s="26"/>
      <c r="B4" s="26"/>
      <c r="C4" s="26"/>
      <c r="D4" s="26"/>
      <c r="E4" s="26"/>
      <c r="F4" s="26"/>
      <c r="G4" s="26"/>
      <c r="H4" s="26"/>
      <c r="I4" s="26"/>
    </row>
    <row r="5" spans="1:10" x14ac:dyDescent="0.55000000000000004">
      <c r="A5" s="30" t="s">
        <v>25</v>
      </c>
      <c r="B5" s="30"/>
      <c r="C5" s="30"/>
      <c r="D5" s="30"/>
      <c r="E5" s="30"/>
      <c r="F5" s="30"/>
      <c r="G5" s="30"/>
      <c r="H5" s="30"/>
      <c r="I5" s="30"/>
      <c r="J5" s="30"/>
    </row>
    <row r="6" spans="1:10" x14ac:dyDescent="0.55000000000000004">
      <c r="A6" s="27"/>
      <c r="B6" s="27"/>
      <c r="C6" s="27"/>
      <c r="D6" s="27"/>
      <c r="E6" s="27"/>
      <c r="F6" s="27"/>
      <c r="G6" s="27"/>
      <c r="H6" s="27"/>
      <c r="I6" s="27"/>
    </row>
    <row r="7" spans="1:10" x14ac:dyDescent="0.55000000000000004">
      <c r="A7" s="27" t="s">
        <v>27</v>
      </c>
      <c r="B7" s="27"/>
      <c r="C7" s="27"/>
      <c r="D7" s="27"/>
      <c r="E7" s="27"/>
      <c r="F7" s="27"/>
      <c r="G7" s="27"/>
      <c r="H7" s="27"/>
      <c r="I7" s="27"/>
    </row>
    <row r="8" spans="1:10" x14ac:dyDescent="0.55000000000000004">
      <c r="A8" s="27" t="s">
        <v>28</v>
      </c>
      <c r="B8" s="27"/>
      <c r="C8" s="27"/>
      <c r="D8" s="27"/>
      <c r="E8" s="27"/>
      <c r="F8" s="27"/>
      <c r="G8" s="27"/>
      <c r="H8" s="27"/>
      <c r="I8" s="27"/>
    </row>
    <row r="10" spans="1:10" x14ac:dyDescent="0.55000000000000004">
      <c r="A10" t="s">
        <v>29</v>
      </c>
    </row>
    <row r="11" spans="1:10" x14ac:dyDescent="0.55000000000000004">
      <c r="A11" t="s">
        <v>30</v>
      </c>
    </row>
    <row r="12" spans="1:10" x14ac:dyDescent="0.55000000000000004">
      <c r="A12" t="s">
        <v>31</v>
      </c>
    </row>
    <row r="13" spans="1:10" x14ac:dyDescent="0.55000000000000004">
      <c r="A13" t="s">
        <v>32</v>
      </c>
    </row>
    <row r="14" spans="1:10" x14ac:dyDescent="0.55000000000000004">
      <c r="A14" t="s">
        <v>39</v>
      </c>
    </row>
    <row r="15" spans="1:10" x14ac:dyDescent="0.55000000000000004">
      <c r="A15" t="s">
        <v>40</v>
      </c>
    </row>
    <row r="17" spans="1:1" x14ac:dyDescent="0.55000000000000004">
      <c r="A17" t="s">
        <v>19</v>
      </c>
    </row>
    <row r="18" spans="1:1" x14ac:dyDescent="0.55000000000000004">
      <c r="A18" t="s">
        <v>20</v>
      </c>
    </row>
    <row r="19" spans="1:1" x14ac:dyDescent="0.55000000000000004">
      <c r="A19" t="s">
        <v>22</v>
      </c>
    </row>
    <row r="20" spans="1:1" x14ac:dyDescent="0.55000000000000004">
      <c r="A20" t="s">
        <v>21</v>
      </c>
    </row>
    <row r="22" spans="1:1" x14ac:dyDescent="0.55000000000000004">
      <c r="A22" t="s">
        <v>33</v>
      </c>
    </row>
    <row r="23" spans="1:1" x14ac:dyDescent="0.55000000000000004">
      <c r="A23" t="s">
        <v>34</v>
      </c>
    </row>
    <row r="24" spans="1:1" x14ac:dyDescent="0.55000000000000004">
      <c r="A24" t="s">
        <v>35</v>
      </c>
    </row>
    <row r="25" spans="1:1" x14ac:dyDescent="0.55000000000000004">
      <c r="A25" t="s">
        <v>36</v>
      </c>
    </row>
    <row r="26" spans="1:1" x14ac:dyDescent="0.55000000000000004">
      <c r="A26" t="s">
        <v>37</v>
      </c>
    </row>
    <row r="27" spans="1:1" x14ac:dyDescent="0.55000000000000004">
      <c r="A27" t="s">
        <v>38</v>
      </c>
    </row>
  </sheetData>
  <mergeCells count="4">
    <mergeCell ref="A1:J1"/>
    <mergeCell ref="A2:J2"/>
    <mergeCell ref="A3:J3"/>
    <mergeCell ref="A5:J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86"/>
  <sheetViews>
    <sheetView showGridLines="0" workbookViewId="0">
      <selection activeCell="D7" sqref="D7"/>
    </sheetView>
  </sheetViews>
  <sheetFormatPr defaultRowHeight="14.4" x14ac:dyDescent="0.55000000000000004"/>
  <cols>
    <col min="1" max="1" width="35.68359375" bestFit="1" customWidth="1"/>
    <col min="2" max="2" width="9.26171875" customWidth="1"/>
    <col min="3" max="3" width="10.26171875" customWidth="1"/>
    <col min="4" max="4" width="11.41796875" customWidth="1"/>
    <col min="46" max="46" width="4" bestFit="1" customWidth="1"/>
    <col min="51" max="51" width="4" bestFit="1" customWidth="1"/>
  </cols>
  <sheetData>
    <row r="1" spans="1:54" ht="20.399999999999999" x14ac:dyDescent="0.75">
      <c r="A1" s="42" t="s">
        <v>17</v>
      </c>
      <c r="B1" s="42"/>
      <c r="C1" s="42"/>
      <c r="D1" s="42"/>
      <c r="E1" s="42"/>
      <c r="F1" s="42"/>
      <c r="G1" s="42"/>
      <c r="H1" s="42"/>
      <c r="I1" s="42"/>
      <c r="J1" s="42"/>
      <c r="AP1" s="36" t="s">
        <v>16</v>
      </c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</row>
    <row r="2" spans="1:54" x14ac:dyDescent="0.55000000000000004">
      <c r="AP2" s="15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16"/>
    </row>
    <row r="3" spans="1:54" x14ac:dyDescent="0.55000000000000004">
      <c r="B3" s="39" t="s">
        <v>12</v>
      </c>
      <c r="C3" s="40" t="s">
        <v>13</v>
      </c>
      <c r="D3" s="41" t="s">
        <v>14</v>
      </c>
      <c r="AP3" s="15"/>
      <c r="AQ3" s="6"/>
      <c r="AR3" s="6"/>
      <c r="AS3" s="38" t="s">
        <v>11</v>
      </c>
      <c r="AT3" s="38"/>
      <c r="AU3" s="38"/>
      <c r="AV3" s="5">
        <v>100</v>
      </c>
      <c r="AW3" s="6"/>
      <c r="AX3" s="6"/>
      <c r="AY3" s="6"/>
      <c r="AZ3" s="6"/>
      <c r="BA3" s="6"/>
      <c r="BB3" s="16"/>
    </row>
    <row r="4" spans="1:54" x14ac:dyDescent="0.55000000000000004">
      <c r="B4" s="39"/>
      <c r="C4" s="40"/>
      <c r="D4" s="41"/>
      <c r="AP4" s="15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16"/>
    </row>
    <row r="5" spans="1:54" x14ac:dyDescent="0.55000000000000004">
      <c r="A5" s="12" t="s">
        <v>8</v>
      </c>
      <c r="B5" s="22">
        <v>0.04</v>
      </c>
      <c r="C5" s="22">
        <v>0.1</v>
      </c>
      <c r="D5" s="22">
        <v>0.17</v>
      </c>
      <c r="AP5" s="15"/>
      <c r="AQ5" s="6"/>
      <c r="AR5" s="6"/>
      <c r="AS5" s="12" t="s">
        <v>7</v>
      </c>
      <c r="AT5" s="6"/>
      <c r="AU5" s="6"/>
      <c r="AV5" s="11">
        <f>(0-C5)/C6</f>
        <v>-0.5</v>
      </c>
      <c r="AW5" s="6"/>
      <c r="AX5" s="6"/>
      <c r="AY5" s="6"/>
      <c r="AZ5" s="6"/>
      <c r="BA5" s="11">
        <f>(0-D5)/D6</f>
        <v>-0.37777777777777777</v>
      </c>
      <c r="BB5" s="16"/>
    </row>
    <row r="6" spans="1:54" x14ac:dyDescent="0.55000000000000004">
      <c r="A6" s="12" t="s">
        <v>9</v>
      </c>
      <c r="B6" s="23">
        <v>0</v>
      </c>
      <c r="C6" s="24">
        <v>0.2</v>
      </c>
      <c r="D6" s="25">
        <v>0.45</v>
      </c>
      <c r="AP6" s="15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16"/>
    </row>
    <row r="7" spans="1:54" x14ac:dyDescent="0.55000000000000004">
      <c r="A7" s="12" t="s">
        <v>15</v>
      </c>
      <c r="B7" s="8">
        <v>0</v>
      </c>
      <c r="C7" s="8">
        <f>NORMSDIST(AV5)</f>
        <v>0.30853753872598688</v>
      </c>
      <c r="D7" s="8">
        <f>NORMSDIST(BA5)</f>
        <v>0.35279784163633843</v>
      </c>
      <c r="AP7" s="15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16"/>
    </row>
    <row r="8" spans="1:54" x14ac:dyDescent="0.55000000000000004">
      <c r="AP8" s="15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16"/>
    </row>
    <row r="9" spans="1:54" x14ac:dyDescent="0.55000000000000004">
      <c r="A9" s="14" t="s">
        <v>10</v>
      </c>
      <c r="B9" s="14"/>
      <c r="AP9" s="32" t="str">
        <f>B3</f>
        <v>Risk-free Security</v>
      </c>
      <c r="AQ9" s="33"/>
      <c r="AR9" s="34"/>
      <c r="AS9" s="6"/>
      <c r="AT9" s="6"/>
      <c r="AU9" s="32" t="str">
        <f>C3</f>
        <v>Risky Security 1</v>
      </c>
      <c r="AV9" s="33"/>
      <c r="AW9" s="34"/>
      <c r="AX9" s="6"/>
      <c r="AY9" s="6"/>
      <c r="AZ9" s="32" t="str">
        <f>D3</f>
        <v>Risky Security 2</v>
      </c>
      <c r="BA9" s="33"/>
      <c r="BB9" s="34"/>
    </row>
    <row r="10" spans="1:54" x14ac:dyDescent="0.55000000000000004">
      <c r="AP10" s="15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16"/>
    </row>
    <row r="11" spans="1:54" x14ac:dyDescent="0.55000000000000004">
      <c r="A11" s="37" t="s">
        <v>23</v>
      </c>
      <c r="B11" s="37"/>
      <c r="AP11" s="15"/>
      <c r="AQ11" s="6"/>
      <c r="AR11" s="6"/>
      <c r="AS11" s="6"/>
      <c r="AT11" s="6"/>
      <c r="AU11" s="35" t="s">
        <v>2</v>
      </c>
      <c r="AV11" s="35"/>
      <c r="AW11" s="35"/>
      <c r="AX11" s="6"/>
      <c r="AY11" s="6"/>
      <c r="AZ11" s="35" t="s">
        <v>2</v>
      </c>
      <c r="BA11" s="35"/>
      <c r="BB11" s="35"/>
    </row>
    <row r="12" spans="1:54" x14ac:dyDescent="0.55000000000000004">
      <c r="AP12" s="15"/>
      <c r="AQ12" s="6"/>
      <c r="AR12" s="6"/>
      <c r="AS12" s="6"/>
      <c r="AT12" s="6"/>
      <c r="AU12" s="4" t="s">
        <v>0</v>
      </c>
      <c r="AV12" s="4" t="s">
        <v>6</v>
      </c>
      <c r="AW12" s="4" t="s">
        <v>1</v>
      </c>
      <c r="AX12" s="6"/>
      <c r="AY12" s="6"/>
      <c r="AZ12" s="13" t="s">
        <v>0</v>
      </c>
      <c r="BA12" s="13" t="s">
        <v>6</v>
      </c>
      <c r="BB12" s="13" t="s">
        <v>1</v>
      </c>
    </row>
    <row r="13" spans="1:54" x14ac:dyDescent="0.55000000000000004">
      <c r="A13" s="12" t="s">
        <v>18</v>
      </c>
      <c r="B13" s="21" t="str">
        <f>IF(AND(D5&gt;C5,D7&gt;C7),"Yes","No")</f>
        <v>Yes</v>
      </c>
      <c r="AP13" s="15"/>
      <c r="AQ13" s="6"/>
      <c r="AR13" s="6"/>
      <c r="AS13" s="6"/>
      <c r="AT13" s="6"/>
      <c r="AU13" s="1">
        <v>-3</v>
      </c>
      <c r="AV13" s="8">
        <f t="shared" ref="AV13:AV44" si="0">$C$5+AU13*$C$6</f>
        <v>-0.50000000000000011</v>
      </c>
      <c r="AW13" s="2">
        <f>NORMDIST(AU13,0,1,FALSE)</f>
        <v>4.4318484119380075E-3</v>
      </c>
      <c r="AX13" s="6"/>
      <c r="AY13" s="6"/>
      <c r="AZ13" s="1">
        <v>-3</v>
      </c>
      <c r="BA13" s="8">
        <f t="shared" ref="BA13:BA44" si="1">D$5+AZ13*D$6</f>
        <v>-1.1800000000000002</v>
      </c>
      <c r="BB13" s="2">
        <f>NORMDIST(AZ13,0,1,FALSE)</f>
        <v>4.4318484119380075E-3</v>
      </c>
    </row>
    <row r="14" spans="1:54" x14ac:dyDescent="0.55000000000000004">
      <c r="AP14" s="15"/>
      <c r="AQ14" s="6"/>
      <c r="AR14" s="6"/>
      <c r="AS14" s="6"/>
      <c r="AT14" s="6"/>
      <c r="AU14" s="1">
        <f>AU13+0.1</f>
        <v>-2.9</v>
      </c>
      <c r="AV14" s="8">
        <f t="shared" si="0"/>
        <v>-0.48</v>
      </c>
      <c r="AW14" s="2">
        <f t="shared" ref="AW14:AW73" si="2">NORMDIST(AU14,0,1,FALSE)</f>
        <v>5.9525324197758538E-3</v>
      </c>
      <c r="AX14" s="6"/>
      <c r="AY14" s="6"/>
      <c r="AZ14" s="1">
        <f>AZ13+0.1</f>
        <v>-2.9</v>
      </c>
      <c r="BA14" s="8">
        <f t="shared" si="1"/>
        <v>-1.135</v>
      </c>
      <c r="BB14" s="2">
        <f t="shared" ref="BB14:BB73" si="3">NORMDIST(AZ14,0,1,FALSE)</f>
        <v>5.9525324197758538E-3</v>
      </c>
    </row>
    <row r="15" spans="1:54" x14ac:dyDescent="0.55000000000000004">
      <c r="A15" s="12" t="str">
        <f>C3&amp;" vs. "&amp;B3</f>
        <v>Risky Security 1 vs. Risk-free Security</v>
      </c>
      <c r="B15" s="21" t="str">
        <f>IF((C5-B5)*(C7-B7)&gt;0,"OK","Not OK")</f>
        <v>OK</v>
      </c>
      <c r="AP15" s="15"/>
      <c r="AQ15" s="6"/>
      <c r="AR15" s="6"/>
      <c r="AS15" s="6"/>
      <c r="AT15" s="6"/>
      <c r="AU15" s="1">
        <f t="shared" ref="AU15:AU73" si="4">AU14+0.1</f>
        <v>-2.8</v>
      </c>
      <c r="AV15" s="8">
        <f t="shared" si="0"/>
        <v>-0.45999999999999996</v>
      </c>
      <c r="AW15" s="2">
        <f t="shared" si="2"/>
        <v>7.9154515829799686E-3</v>
      </c>
      <c r="AX15" s="6"/>
      <c r="AY15" s="6"/>
      <c r="AZ15" s="1">
        <f t="shared" ref="AZ15:AZ73" si="5">AZ14+0.1</f>
        <v>-2.8</v>
      </c>
      <c r="BA15" s="8">
        <f t="shared" si="1"/>
        <v>-1.0900000000000001</v>
      </c>
      <c r="BB15" s="2">
        <f t="shared" si="3"/>
        <v>7.9154515829799686E-3</v>
      </c>
    </row>
    <row r="16" spans="1:54" x14ac:dyDescent="0.55000000000000004">
      <c r="A16" s="12" t="str">
        <f>D3&amp;" vs. "&amp;B3</f>
        <v>Risky Security 2 vs. Risk-free Security</v>
      </c>
      <c r="B16" s="21" t="str">
        <f>IF((D5-B5)*(D7-B7)&gt;0,"OK","Not OK")</f>
        <v>OK</v>
      </c>
      <c r="AP16" s="15"/>
      <c r="AQ16" s="6"/>
      <c r="AR16" s="6"/>
      <c r="AS16" s="6"/>
      <c r="AT16" s="6"/>
      <c r="AU16" s="1">
        <f t="shared" si="4"/>
        <v>-2.6999999999999997</v>
      </c>
      <c r="AV16" s="8">
        <f t="shared" si="0"/>
        <v>-0.43999999999999995</v>
      </c>
      <c r="AW16" s="2">
        <f t="shared" si="2"/>
        <v>1.0420934814422605E-2</v>
      </c>
      <c r="AX16" s="6"/>
      <c r="AY16" s="6"/>
      <c r="AZ16" s="1">
        <f t="shared" si="5"/>
        <v>-2.6999999999999997</v>
      </c>
      <c r="BA16" s="8">
        <f t="shared" si="1"/>
        <v>-1.0449999999999999</v>
      </c>
      <c r="BB16" s="2">
        <f t="shared" si="3"/>
        <v>1.0420934814422605E-2</v>
      </c>
    </row>
    <row r="17" spans="1:54" x14ac:dyDescent="0.55000000000000004">
      <c r="A17" s="12" t="str">
        <f>C3&amp;" vs. "&amp;D3</f>
        <v>Risky Security 1 vs. Risky Security 2</v>
      </c>
      <c r="B17" s="21" t="str">
        <f>IF((D5-C5)*(D7-C7)&gt;0,"OK","Not OK")</f>
        <v>OK</v>
      </c>
      <c r="AP17" s="15"/>
      <c r="AQ17" s="6"/>
      <c r="AR17" s="6"/>
      <c r="AS17" s="6"/>
      <c r="AT17" s="6"/>
      <c r="AU17" s="1">
        <f t="shared" si="4"/>
        <v>-2.5999999999999996</v>
      </c>
      <c r="AV17" s="8">
        <f t="shared" si="0"/>
        <v>-0.41999999999999993</v>
      </c>
      <c r="AW17" s="2">
        <f t="shared" si="2"/>
        <v>1.3582969233685634E-2</v>
      </c>
      <c r="AX17" s="6"/>
      <c r="AY17" s="6"/>
      <c r="AZ17" s="1">
        <f t="shared" si="5"/>
        <v>-2.5999999999999996</v>
      </c>
      <c r="BA17" s="8">
        <f t="shared" si="1"/>
        <v>-0.99999999999999989</v>
      </c>
      <c r="BB17" s="2">
        <f t="shared" si="3"/>
        <v>1.3582969233685634E-2</v>
      </c>
    </row>
    <row r="18" spans="1:54" x14ac:dyDescent="0.55000000000000004">
      <c r="AP18" s="15"/>
      <c r="AQ18" s="6"/>
      <c r="AR18" s="6"/>
      <c r="AS18" s="6"/>
      <c r="AT18" s="6"/>
      <c r="AU18" s="1">
        <f t="shared" si="4"/>
        <v>-2.4999999999999996</v>
      </c>
      <c r="AV18" s="8">
        <f t="shared" si="0"/>
        <v>-0.39999999999999991</v>
      </c>
      <c r="AW18" s="2">
        <f t="shared" si="2"/>
        <v>1.7528300493568554E-2</v>
      </c>
      <c r="AX18" s="6"/>
      <c r="AY18" s="6"/>
      <c r="AZ18" s="1">
        <f t="shared" si="5"/>
        <v>-2.4999999999999996</v>
      </c>
      <c r="BA18" s="8">
        <f t="shared" si="1"/>
        <v>-0.95499999999999974</v>
      </c>
      <c r="BB18" s="2">
        <f t="shared" si="3"/>
        <v>1.7528300493568554E-2</v>
      </c>
    </row>
    <row r="19" spans="1:54" x14ac:dyDescent="0.55000000000000004">
      <c r="AP19" s="15"/>
      <c r="AQ19" s="6"/>
      <c r="AR19" s="6"/>
      <c r="AS19" s="6"/>
      <c r="AT19" s="6"/>
      <c r="AU19" s="1">
        <f t="shared" si="4"/>
        <v>-2.3999999999999995</v>
      </c>
      <c r="AV19" s="8">
        <f t="shared" si="0"/>
        <v>-0.37999999999999989</v>
      </c>
      <c r="AW19" s="2">
        <f t="shared" si="2"/>
        <v>2.2394530294842931E-2</v>
      </c>
      <c r="AX19" s="6"/>
      <c r="AY19" s="6"/>
      <c r="AZ19" s="1">
        <f t="shared" si="5"/>
        <v>-2.3999999999999995</v>
      </c>
      <c r="BA19" s="8">
        <f t="shared" si="1"/>
        <v>-0.90999999999999981</v>
      </c>
      <c r="BB19" s="2">
        <f t="shared" si="3"/>
        <v>2.2394530294842931E-2</v>
      </c>
    </row>
    <row r="20" spans="1:54" x14ac:dyDescent="0.55000000000000004">
      <c r="AP20" s="15"/>
      <c r="AQ20" s="6"/>
      <c r="AR20" s="6"/>
      <c r="AS20" s="6"/>
      <c r="AT20" s="6"/>
      <c r="AU20" s="1">
        <f t="shared" si="4"/>
        <v>-2.2999999999999994</v>
      </c>
      <c r="AV20" s="8">
        <f t="shared" si="0"/>
        <v>-0.35999999999999988</v>
      </c>
      <c r="AW20" s="2">
        <f t="shared" si="2"/>
        <v>2.832703774160121E-2</v>
      </c>
      <c r="AX20" s="6"/>
      <c r="AY20" s="6"/>
      <c r="AZ20" s="1">
        <f t="shared" si="5"/>
        <v>-2.2999999999999994</v>
      </c>
      <c r="BA20" s="8">
        <f t="shared" si="1"/>
        <v>-0.86499999999999966</v>
      </c>
      <c r="BB20" s="2">
        <f t="shared" si="3"/>
        <v>2.832703774160121E-2</v>
      </c>
    </row>
    <row r="21" spans="1:54" x14ac:dyDescent="0.55000000000000004">
      <c r="AP21" s="15"/>
      <c r="AQ21" s="6"/>
      <c r="AR21" s="6"/>
      <c r="AS21" s="6"/>
      <c r="AT21" s="6"/>
      <c r="AU21" s="1">
        <f t="shared" si="4"/>
        <v>-2.1999999999999993</v>
      </c>
      <c r="AV21" s="8">
        <f t="shared" si="0"/>
        <v>-0.33999999999999986</v>
      </c>
      <c r="AW21" s="2">
        <f t="shared" si="2"/>
        <v>3.5474592846231487E-2</v>
      </c>
      <c r="AX21" s="6"/>
      <c r="AY21" s="6"/>
      <c r="AZ21" s="1">
        <f t="shared" si="5"/>
        <v>-2.1999999999999993</v>
      </c>
      <c r="BA21" s="8">
        <f t="shared" si="1"/>
        <v>-0.81999999999999962</v>
      </c>
      <c r="BB21" s="2">
        <f t="shared" si="3"/>
        <v>3.5474592846231487E-2</v>
      </c>
    </row>
    <row r="22" spans="1:54" x14ac:dyDescent="0.55000000000000004">
      <c r="AP22" s="15"/>
      <c r="AQ22" s="6"/>
      <c r="AR22" s="6"/>
      <c r="AS22" s="6"/>
      <c r="AT22" s="6"/>
      <c r="AU22" s="1">
        <f t="shared" si="4"/>
        <v>-2.0999999999999992</v>
      </c>
      <c r="AV22" s="8">
        <f t="shared" si="0"/>
        <v>-0.31999999999999984</v>
      </c>
      <c r="AW22" s="2">
        <f t="shared" si="2"/>
        <v>4.3983595980427267E-2</v>
      </c>
      <c r="AX22" s="6"/>
      <c r="AY22" s="6"/>
      <c r="AZ22" s="1">
        <f t="shared" si="5"/>
        <v>-2.0999999999999992</v>
      </c>
      <c r="BA22" s="8">
        <f t="shared" si="1"/>
        <v>-0.77499999999999958</v>
      </c>
      <c r="BB22" s="2">
        <f t="shared" si="3"/>
        <v>4.3983595980427267E-2</v>
      </c>
    </row>
    <row r="23" spans="1:54" x14ac:dyDescent="0.55000000000000004">
      <c r="AP23" s="15"/>
      <c r="AQ23" s="6"/>
      <c r="AR23" s="6"/>
      <c r="AS23" s="6"/>
      <c r="AT23" s="6"/>
      <c r="AU23" s="1">
        <f t="shared" si="4"/>
        <v>-1.9999999999999991</v>
      </c>
      <c r="AV23" s="8">
        <f t="shared" si="0"/>
        <v>-0.29999999999999982</v>
      </c>
      <c r="AW23" s="2">
        <f t="shared" si="2"/>
        <v>5.3990966513188146E-2</v>
      </c>
      <c r="AX23" s="6"/>
      <c r="AY23" s="6"/>
      <c r="AZ23" s="1">
        <f t="shared" si="5"/>
        <v>-1.9999999999999991</v>
      </c>
      <c r="BA23" s="8">
        <f t="shared" si="1"/>
        <v>-0.72999999999999954</v>
      </c>
      <c r="BB23" s="2">
        <f t="shared" si="3"/>
        <v>5.3990966513188146E-2</v>
      </c>
    </row>
    <row r="24" spans="1:54" x14ac:dyDescent="0.55000000000000004">
      <c r="AP24" s="15"/>
      <c r="AQ24" s="6"/>
      <c r="AR24" s="6"/>
      <c r="AS24" s="6"/>
      <c r="AT24" s="6"/>
      <c r="AU24" s="1">
        <f t="shared" si="4"/>
        <v>-1.899999999999999</v>
      </c>
      <c r="AV24" s="8">
        <f t="shared" si="0"/>
        <v>-0.2799999999999998</v>
      </c>
      <c r="AW24" s="2">
        <f t="shared" si="2"/>
        <v>6.561581477467672E-2</v>
      </c>
      <c r="AX24" s="6"/>
      <c r="AY24" s="6"/>
      <c r="AZ24" s="1">
        <f t="shared" si="5"/>
        <v>-1.899999999999999</v>
      </c>
      <c r="BA24" s="8">
        <f t="shared" si="1"/>
        <v>-0.6849999999999995</v>
      </c>
      <c r="BB24" s="2">
        <f t="shared" si="3"/>
        <v>6.561581477467672E-2</v>
      </c>
    </row>
    <row r="25" spans="1:54" x14ac:dyDescent="0.55000000000000004">
      <c r="AP25" s="15"/>
      <c r="AQ25" s="6"/>
      <c r="AR25" s="6"/>
      <c r="AS25" s="6"/>
      <c r="AT25" s="6"/>
      <c r="AU25" s="1">
        <f t="shared" si="4"/>
        <v>-1.7999999999999989</v>
      </c>
      <c r="AV25" s="8">
        <f t="shared" si="0"/>
        <v>-0.25999999999999979</v>
      </c>
      <c r="AW25" s="2">
        <f t="shared" si="2"/>
        <v>7.8950158300894302E-2</v>
      </c>
      <c r="AX25" s="6"/>
      <c r="AY25" s="6"/>
      <c r="AZ25" s="1">
        <f t="shared" si="5"/>
        <v>-1.7999999999999989</v>
      </c>
      <c r="BA25" s="8">
        <f t="shared" si="1"/>
        <v>-0.63999999999999946</v>
      </c>
      <c r="BB25" s="2">
        <f t="shared" si="3"/>
        <v>7.8950158300894302E-2</v>
      </c>
    </row>
    <row r="26" spans="1:54" x14ac:dyDescent="0.55000000000000004">
      <c r="AP26" s="15"/>
      <c r="AQ26" s="6"/>
      <c r="AR26" s="6"/>
      <c r="AS26" s="6"/>
      <c r="AT26" s="6"/>
      <c r="AU26" s="1">
        <f t="shared" si="4"/>
        <v>-1.6999999999999988</v>
      </c>
      <c r="AV26" s="8">
        <f t="shared" si="0"/>
        <v>-0.2399999999999998</v>
      </c>
      <c r="AW26" s="2">
        <f t="shared" si="2"/>
        <v>9.4049077376887114E-2</v>
      </c>
      <c r="AX26" s="6"/>
      <c r="AY26" s="6"/>
      <c r="AZ26" s="1">
        <f t="shared" si="5"/>
        <v>-1.6999999999999988</v>
      </c>
      <c r="BA26" s="8">
        <f t="shared" si="1"/>
        <v>-0.59499999999999942</v>
      </c>
      <c r="BB26" s="2">
        <f t="shared" si="3"/>
        <v>9.4049077376887114E-2</v>
      </c>
    </row>
    <row r="27" spans="1:54" x14ac:dyDescent="0.55000000000000004">
      <c r="AP27" s="15"/>
      <c r="AQ27" s="6"/>
      <c r="AR27" s="6"/>
      <c r="AS27" s="6"/>
      <c r="AT27" s="6"/>
      <c r="AU27" s="1">
        <f t="shared" si="4"/>
        <v>-1.5999999999999988</v>
      </c>
      <c r="AV27" s="8">
        <f t="shared" si="0"/>
        <v>-0.21999999999999978</v>
      </c>
      <c r="AW27" s="2">
        <f t="shared" si="2"/>
        <v>0.11092083467945579</v>
      </c>
      <c r="AX27" s="6"/>
      <c r="AY27" s="6"/>
      <c r="AZ27" s="1">
        <f t="shared" si="5"/>
        <v>-1.5999999999999988</v>
      </c>
      <c r="BA27" s="8">
        <f t="shared" si="1"/>
        <v>-0.54999999999999938</v>
      </c>
      <c r="BB27" s="2">
        <f t="shared" si="3"/>
        <v>0.11092083467945579</v>
      </c>
    </row>
    <row r="28" spans="1:54" x14ac:dyDescent="0.55000000000000004">
      <c r="AP28" s="15"/>
      <c r="AQ28" s="6"/>
      <c r="AR28" s="6"/>
      <c r="AS28" s="6"/>
      <c r="AT28" s="6"/>
      <c r="AU28" s="1">
        <f t="shared" si="4"/>
        <v>-1.4999999999999987</v>
      </c>
      <c r="AV28" s="8">
        <f t="shared" si="0"/>
        <v>-0.19999999999999976</v>
      </c>
      <c r="AW28" s="2">
        <f t="shared" si="2"/>
        <v>0.12951759566589199</v>
      </c>
      <c r="AX28" s="6"/>
      <c r="AY28" s="6"/>
      <c r="AZ28" s="1">
        <f t="shared" si="5"/>
        <v>-1.4999999999999987</v>
      </c>
      <c r="BA28" s="8">
        <f t="shared" si="1"/>
        <v>-0.50499999999999934</v>
      </c>
      <c r="BB28" s="2">
        <f t="shared" si="3"/>
        <v>0.12951759566589199</v>
      </c>
    </row>
    <row r="29" spans="1:54" x14ac:dyDescent="0.55000000000000004">
      <c r="AP29" s="15"/>
      <c r="AQ29" s="6"/>
      <c r="AR29" s="6"/>
      <c r="AS29" s="6"/>
      <c r="AT29" s="6"/>
      <c r="AU29" s="1">
        <f t="shared" si="4"/>
        <v>-1.3999999999999986</v>
      </c>
      <c r="AV29" s="8">
        <f t="shared" si="0"/>
        <v>-0.17999999999999974</v>
      </c>
      <c r="AW29" s="2">
        <f t="shared" si="2"/>
        <v>0.14972746563574515</v>
      </c>
      <c r="AX29" s="6"/>
      <c r="AY29" s="6"/>
      <c r="AZ29" s="1">
        <f t="shared" si="5"/>
        <v>-1.3999999999999986</v>
      </c>
      <c r="BA29" s="8">
        <f t="shared" si="1"/>
        <v>-0.4599999999999993</v>
      </c>
      <c r="BB29" s="2">
        <f t="shared" si="3"/>
        <v>0.14972746563574515</v>
      </c>
    </row>
    <row r="30" spans="1:54" x14ac:dyDescent="0.55000000000000004">
      <c r="AP30" s="15"/>
      <c r="AQ30" s="6"/>
      <c r="AR30" s="6"/>
      <c r="AS30" s="6"/>
      <c r="AT30" s="6"/>
      <c r="AU30" s="1">
        <f t="shared" si="4"/>
        <v>-1.2999999999999985</v>
      </c>
      <c r="AV30" s="8">
        <f t="shared" si="0"/>
        <v>-0.15999999999999973</v>
      </c>
      <c r="AW30" s="2">
        <f t="shared" si="2"/>
        <v>0.17136859204780769</v>
      </c>
      <c r="AX30" s="6"/>
      <c r="AY30" s="6"/>
      <c r="AZ30" s="1">
        <f t="shared" si="5"/>
        <v>-1.2999999999999985</v>
      </c>
      <c r="BA30" s="8">
        <f t="shared" si="1"/>
        <v>-0.41499999999999926</v>
      </c>
      <c r="BB30" s="2">
        <f t="shared" si="3"/>
        <v>0.17136859204780769</v>
      </c>
    </row>
    <row r="31" spans="1:54" x14ac:dyDescent="0.55000000000000004">
      <c r="AP31" s="15"/>
      <c r="AQ31" s="6"/>
      <c r="AR31" s="6"/>
      <c r="AS31" s="6"/>
      <c r="AT31" s="6"/>
      <c r="AU31" s="1">
        <f t="shared" si="4"/>
        <v>-1.1999999999999984</v>
      </c>
      <c r="AV31" s="8">
        <f t="shared" si="0"/>
        <v>-0.13999999999999968</v>
      </c>
      <c r="AW31" s="2">
        <f t="shared" si="2"/>
        <v>0.19418605498321331</v>
      </c>
      <c r="AX31" s="6"/>
      <c r="AY31" s="6"/>
      <c r="AZ31" s="1">
        <f t="shared" si="5"/>
        <v>-1.1999999999999984</v>
      </c>
      <c r="BA31" s="8">
        <f t="shared" si="1"/>
        <v>-0.36999999999999922</v>
      </c>
      <c r="BB31" s="2">
        <f t="shared" si="3"/>
        <v>0.19418605498321331</v>
      </c>
    </row>
    <row r="32" spans="1:54" x14ac:dyDescent="0.55000000000000004">
      <c r="AP32" s="15"/>
      <c r="AQ32" s="6"/>
      <c r="AR32" s="6"/>
      <c r="AS32" s="6"/>
      <c r="AT32" s="6"/>
      <c r="AU32" s="1">
        <f t="shared" si="4"/>
        <v>-1.0999999999999983</v>
      </c>
      <c r="AV32" s="8">
        <f t="shared" si="0"/>
        <v>-0.11999999999999966</v>
      </c>
      <c r="AW32" s="2">
        <f t="shared" si="2"/>
        <v>0.21785217703255097</v>
      </c>
      <c r="AX32" s="6"/>
      <c r="AY32" s="6"/>
      <c r="AZ32" s="1">
        <f t="shared" si="5"/>
        <v>-1.0999999999999983</v>
      </c>
      <c r="BA32" s="8">
        <f t="shared" si="1"/>
        <v>-0.32499999999999929</v>
      </c>
      <c r="BB32" s="2">
        <f t="shared" si="3"/>
        <v>0.21785217703255097</v>
      </c>
    </row>
    <row r="33" spans="42:54" x14ac:dyDescent="0.55000000000000004">
      <c r="AP33" s="15"/>
      <c r="AQ33" s="6"/>
      <c r="AR33" s="6"/>
      <c r="AS33" s="6"/>
      <c r="AT33" s="6"/>
      <c r="AU33" s="1">
        <f t="shared" si="4"/>
        <v>-0.99999999999999833</v>
      </c>
      <c r="AV33" s="8">
        <f t="shared" si="0"/>
        <v>-9.9999999999999672E-2</v>
      </c>
      <c r="AW33" s="2">
        <f t="shared" si="2"/>
        <v>0.24197072451914375</v>
      </c>
      <c r="AX33" s="6"/>
      <c r="AY33" s="6"/>
      <c r="AZ33" s="1">
        <f t="shared" si="5"/>
        <v>-0.99999999999999833</v>
      </c>
      <c r="BA33" s="8">
        <f t="shared" si="1"/>
        <v>-0.27999999999999925</v>
      </c>
      <c r="BB33" s="2">
        <f t="shared" si="3"/>
        <v>0.24197072451914375</v>
      </c>
    </row>
    <row r="34" spans="42:54" x14ac:dyDescent="0.55000000000000004">
      <c r="AP34" s="15"/>
      <c r="AQ34" s="6"/>
      <c r="AR34" s="6"/>
      <c r="AS34" s="6"/>
      <c r="AT34" s="6"/>
      <c r="AU34" s="1">
        <f t="shared" si="4"/>
        <v>-0.89999999999999836</v>
      </c>
      <c r="AV34" s="8">
        <f t="shared" si="0"/>
        <v>-7.9999999999999682E-2</v>
      </c>
      <c r="AW34" s="2">
        <f t="shared" si="2"/>
        <v>0.26608524989875521</v>
      </c>
      <c r="AX34" s="6"/>
      <c r="AY34" s="6"/>
      <c r="AZ34" s="1">
        <f t="shared" si="5"/>
        <v>-0.89999999999999836</v>
      </c>
      <c r="BA34" s="8">
        <f t="shared" si="1"/>
        <v>-0.23499999999999924</v>
      </c>
      <c r="BB34" s="2">
        <f t="shared" si="3"/>
        <v>0.26608524989875521</v>
      </c>
    </row>
    <row r="35" spans="42:54" x14ac:dyDescent="0.55000000000000004">
      <c r="AP35" s="15"/>
      <c r="AQ35" s="6"/>
      <c r="AR35" s="6"/>
      <c r="AS35" s="6"/>
      <c r="AT35" s="6"/>
      <c r="AU35" s="1">
        <f t="shared" si="4"/>
        <v>-0.79999999999999838</v>
      </c>
      <c r="AV35" s="8">
        <f t="shared" si="0"/>
        <v>-5.9999999999999692E-2</v>
      </c>
      <c r="AW35" s="2">
        <f t="shared" si="2"/>
        <v>0.28969155276148312</v>
      </c>
      <c r="AX35" s="6"/>
      <c r="AY35" s="6"/>
      <c r="AZ35" s="1">
        <f t="shared" si="5"/>
        <v>-0.79999999999999838</v>
      </c>
      <c r="BA35" s="8">
        <f t="shared" si="1"/>
        <v>-0.18999999999999925</v>
      </c>
      <c r="BB35" s="2">
        <f t="shared" si="3"/>
        <v>0.28969155276148312</v>
      </c>
    </row>
    <row r="36" spans="42:54" x14ac:dyDescent="0.55000000000000004">
      <c r="AP36" s="15"/>
      <c r="AQ36" s="6"/>
      <c r="AR36" s="6"/>
      <c r="AS36" s="6"/>
      <c r="AT36" s="6"/>
      <c r="AU36" s="1">
        <f t="shared" si="4"/>
        <v>-0.6999999999999984</v>
      </c>
      <c r="AV36" s="8">
        <f t="shared" si="0"/>
        <v>-3.9999999999999675E-2</v>
      </c>
      <c r="AW36" s="2">
        <f t="shared" si="2"/>
        <v>0.3122539333667616</v>
      </c>
      <c r="AX36" s="6"/>
      <c r="AY36" s="6"/>
      <c r="AZ36" s="1">
        <f t="shared" si="5"/>
        <v>-0.6999999999999984</v>
      </c>
      <c r="BA36" s="8">
        <f t="shared" si="1"/>
        <v>-0.14499999999999927</v>
      </c>
      <c r="BB36" s="2">
        <f t="shared" si="3"/>
        <v>0.3122539333667616</v>
      </c>
    </row>
    <row r="37" spans="42:54" x14ac:dyDescent="0.55000000000000004">
      <c r="AP37" s="15"/>
      <c r="AQ37" s="6"/>
      <c r="AR37" s="6"/>
      <c r="AS37" s="6"/>
      <c r="AT37" s="6"/>
      <c r="AU37" s="1">
        <f t="shared" si="4"/>
        <v>-0.59999999999999842</v>
      </c>
      <c r="AV37" s="8">
        <f t="shared" si="0"/>
        <v>-1.9999999999999685E-2</v>
      </c>
      <c r="AW37" s="2">
        <f t="shared" si="2"/>
        <v>0.33322460289179995</v>
      </c>
      <c r="AX37" s="6"/>
      <c r="AY37" s="6"/>
      <c r="AZ37" s="1">
        <f t="shared" si="5"/>
        <v>-0.59999999999999842</v>
      </c>
      <c r="BA37" s="8">
        <f t="shared" si="1"/>
        <v>-9.9999999999999284E-2</v>
      </c>
      <c r="BB37" s="2">
        <f t="shared" si="3"/>
        <v>0.33322460289179995</v>
      </c>
    </row>
    <row r="38" spans="42:54" x14ac:dyDescent="0.55000000000000004">
      <c r="AP38" s="15"/>
      <c r="AQ38" s="6"/>
      <c r="AR38" s="6"/>
      <c r="AS38" s="6"/>
      <c r="AT38" s="6"/>
      <c r="AU38" s="1">
        <f t="shared" si="4"/>
        <v>-0.49999999999999845</v>
      </c>
      <c r="AV38" s="8">
        <f t="shared" si="0"/>
        <v>3.0531133177191805E-16</v>
      </c>
      <c r="AW38" s="2">
        <f t="shared" si="2"/>
        <v>0.3520653267642998</v>
      </c>
      <c r="AX38" s="6"/>
      <c r="AY38" s="6"/>
      <c r="AZ38" s="1">
        <f t="shared" si="5"/>
        <v>-0.49999999999999845</v>
      </c>
      <c r="BA38" s="8">
        <f t="shared" si="1"/>
        <v>-5.4999999999999299E-2</v>
      </c>
      <c r="BB38" s="2">
        <f t="shared" si="3"/>
        <v>0.3520653267642998</v>
      </c>
    </row>
    <row r="39" spans="42:54" x14ac:dyDescent="0.55000000000000004">
      <c r="AP39" s="15"/>
      <c r="AQ39" s="6"/>
      <c r="AR39" s="6"/>
      <c r="AS39" s="6"/>
      <c r="AT39" s="6"/>
      <c r="AU39" s="1">
        <f t="shared" si="4"/>
        <v>-0.39999999999999847</v>
      </c>
      <c r="AV39" s="8">
        <f t="shared" si="0"/>
        <v>2.0000000000000309E-2</v>
      </c>
      <c r="AW39" s="2">
        <f t="shared" si="2"/>
        <v>0.36827014030332356</v>
      </c>
      <c r="AX39" s="6"/>
      <c r="AY39" s="6"/>
      <c r="AZ39" s="1">
        <f t="shared" si="5"/>
        <v>-0.39999999999999847</v>
      </c>
      <c r="BA39" s="8">
        <f t="shared" si="1"/>
        <v>-9.999999999999315E-3</v>
      </c>
      <c r="BB39" s="2">
        <f t="shared" si="3"/>
        <v>0.36827014030332356</v>
      </c>
    </row>
    <row r="40" spans="42:54" x14ac:dyDescent="0.55000000000000004">
      <c r="AP40" s="15"/>
      <c r="AQ40" s="6"/>
      <c r="AR40" s="6"/>
      <c r="AS40" s="6"/>
      <c r="AT40" s="6"/>
      <c r="AU40" s="1">
        <f t="shared" si="4"/>
        <v>-0.29999999999999849</v>
      </c>
      <c r="AV40" s="8">
        <f t="shared" si="0"/>
        <v>4.0000000000000306E-2</v>
      </c>
      <c r="AW40" s="2">
        <f t="shared" si="2"/>
        <v>0.38138781546052425</v>
      </c>
      <c r="AX40" s="6"/>
      <c r="AY40" s="6"/>
      <c r="AZ40" s="1">
        <f t="shared" si="5"/>
        <v>-0.29999999999999849</v>
      </c>
      <c r="BA40" s="8">
        <f t="shared" si="1"/>
        <v>3.5000000000000697E-2</v>
      </c>
      <c r="BB40" s="2">
        <f t="shared" si="3"/>
        <v>0.38138781546052425</v>
      </c>
    </row>
    <row r="41" spans="42:54" x14ac:dyDescent="0.55000000000000004">
      <c r="AP41" s="15"/>
      <c r="AQ41" s="6"/>
      <c r="AR41" s="6"/>
      <c r="AS41" s="6"/>
      <c r="AT41" s="6"/>
      <c r="AU41" s="1">
        <f t="shared" si="4"/>
        <v>-0.19999999999999848</v>
      </c>
      <c r="AV41" s="8">
        <f t="shared" si="0"/>
        <v>6.0000000000000303E-2</v>
      </c>
      <c r="AW41" s="2">
        <f t="shared" si="2"/>
        <v>0.39104269397545599</v>
      </c>
      <c r="AX41" s="6"/>
      <c r="AY41" s="6"/>
      <c r="AZ41" s="1">
        <f t="shared" si="5"/>
        <v>-0.19999999999999848</v>
      </c>
      <c r="BA41" s="8">
        <f t="shared" si="1"/>
        <v>8.0000000000000696E-2</v>
      </c>
      <c r="BB41" s="2">
        <f t="shared" si="3"/>
        <v>0.39104269397545599</v>
      </c>
    </row>
    <row r="42" spans="42:54" x14ac:dyDescent="0.55000000000000004">
      <c r="AP42" s="15"/>
      <c r="AQ42" s="6"/>
      <c r="AR42" s="6"/>
      <c r="AS42" s="6"/>
      <c r="AT42" s="6"/>
      <c r="AU42" s="1">
        <f t="shared" si="4"/>
        <v>-9.9999999999998479E-2</v>
      </c>
      <c r="AV42" s="8">
        <f t="shared" si="0"/>
        <v>8.0000000000000307E-2</v>
      </c>
      <c r="AW42" s="2">
        <f t="shared" si="2"/>
        <v>0.39695254747701186</v>
      </c>
      <c r="AX42" s="6"/>
      <c r="AY42" s="6"/>
      <c r="AZ42" s="1">
        <f t="shared" si="5"/>
        <v>-9.9999999999998479E-2</v>
      </c>
      <c r="BA42" s="8">
        <f t="shared" si="1"/>
        <v>0.12500000000000069</v>
      </c>
      <c r="BB42" s="2">
        <f t="shared" si="3"/>
        <v>0.39695254747701186</v>
      </c>
    </row>
    <row r="43" spans="42:54" x14ac:dyDescent="0.55000000000000004">
      <c r="AP43" s="15"/>
      <c r="AQ43" s="6"/>
      <c r="AR43" s="6"/>
      <c r="AS43" s="6"/>
      <c r="AT43" s="6"/>
      <c r="AU43" s="1">
        <f t="shared" si="4"/>
        <v>1.5265566588595902E-15</v>
      </c>
      <c r="AV43" s="8">
        <f t="shared" si="0"/>
        <v>0.10000000000000031</v>
      </c>
      <c r="AW43" s="2">
        <f t="shared" si="2"/>
        <v>0.3989422804014327</v>
      </c>
      <c r="AX43" s="6"/>
      <c r="AY43" s="6"/>
      <c r="AZ43" s="1">
        <f t="shared" si="5"/>
        <v>1.5265566588595902E-15</v>
      </c>
      <c r="BA43" s="8">
        <f t="shared" si="1"/>
        <v>0.17000000000000071</v>
      </c>
      <c r="BB43" s="2">
        <f t="shared" si="3"/>
        <v>0.3989422804014327</v>
      </c>
    </row>
    <row r="44" spans="42:54" x14ac:dyDescent="0.55000000000000004">
      <c r="AP44" s="15"/>
      <c r="AQ44" s="6"/>
      <c r="AR44" s="6"/>
      <c r="AS44" s="6"/>
      <c r="AT44" s="6"/>
      <c r="AU44" s="1">
        <f t="shared" si="4"/>
        <v>0.10000000000000153</v>
      </c>
      <c r="AV44" s="8">
        <f t="shared" si="0"/>
        <v>0.12000000000000031</v>
      </c>
      <c r="AW44" s="2">
        <f t="shared" si="2"/>
        <v>0.39695254747701175</v>
      </c>
      <c r="AX44" s="6"/>
      <c r="AY44" s="6"/>
      <c r="AZ44" s="1">
        <f t="shared" si="5"/>
        <v>0.10000000000000153</v>
      </c>
      <c r="BA44" s="8">
        <f t="shared" si="1"/>
        <v>0.21500000000000069</v>
      </c>
      <c r="BB44" s="2">
        <f t="shared" si="3"/>
        <v>0.39695254747701175</v>
      </c>
    </row>
    <row r="45" spans="42:54" x14ac:dyDescent="0.55000000000000004">
      <c r="AP45" s="15"/>
      <c r="AQ45" s="6"/>
      <c r="AR45" s="6"/>
      <c r="AS45" s="6"/>
      <c r="AT45" s="6"/>
      <c r="AU45" s="1">
        <f t="shared" si="4"/>
        <v>0.20000000000000154</v>
      </c>
      <c r="AV45" s="8">
        <f t="shared" ref="AV45:AV73" si="6">$C$5+AU45*$C$6</f>
        <v>0.14000000000000032</v>
      </c>
      <c r="AW45" s="2">
        <f t="shared" si="2"/>
        <v>0.39104269397545577</v>
      </c>
      <c r="AX45" s="6"/>
      <c r="AY45" s="6"/>
      <c r="AZ45" s="1">
        <f t="shared" si="5"/>
        <v>0.20000000000000154</v>
      </c>
      <c r="BA45" s="8">
        <f t="shared" ref="BA45:BA76" si="7">D$5+AZ45*D$6</f>
        <v>0.26000000000000068</v>
      </c>
      <c r="BB45" s="2">
        <f t="shared" si="3"/>
        <v>0.39104269397545577</v>
      </c>
    </row>
    <row r="46" spans="42:54" x14ac:dyDescent="0.55000000000000004">
      <c r="AP46" s="15"/>
      <c r="AQ46" s="6"/>
      <c r="AR46" s="6"/>
      <c r="AS46" s="6"/>
      <c r="AT46" s="6"/>
      <c r="AU46" s="1">
        <f t="shared" si="4"/>
        <v>0.30000000000000154</v>
      </c>
      <c r="AV46" s="8">
        <f t="shared" si="6"/>
        <v>0.16000000000000031</v>
      </c>
      <c r="AW46" s="2">
        <f t="shared" si="2"/>
        <v>0.38138781546052397</v>
      </c>
      <c r="AX46" s="6"/>
      <c r="AY46" s="6"/>
      <c r="AZ46" s="1">
        <f t="shared" si="5"/>
        <v>0.30000000000000154</v>
      </c>
      <c r="BA46" s="8">
        <f t="shared" si="7"/>
        <v>0.30500000000000071</v>
      </c>
      <c r="BB46" s="2">
        <f t="shared" si="3"/>
        <v>0.38138781546052397</v>
      </c>
    </row>
    <row r="47" spans="42:54" x14ac:dyDescent="0.55000000000000004">
      <c r="AP47" s="15"/>
      <c r="AQ47" s="6"/>
      <c r="AR47" s="6"/>
      <c r="AS47" s="6"/>
      <c r="AT47" s="6"/>
      <c r="AU47" s="1">
        <f t="shared" si="4"/>
        <v>0.40000000000000158</v>
      </c>
      <c r="AV47" s="8">
        <f t="shared" si="6"/>
        <v>0.18000000000000033</v>
      </c>
      <c r="AW47" s="2">
        <f t="shared" si="2"/>
        <v>0.36827014030332311</v>
      </c>
      <c r="AX47" s="6"/>
      <c r="AY47" s="6"/>
      <c r="AZ47" s="1">
        <f t="shared" si="5"/>
        <v>0.40000000000000158</v>
      </c>
      <c r="BA47" s="8">
        <f t="shared" si="7"/>
        <v>0.35000000000000075</v>
      </c>
      <c r="BB47" s="2">
        <f t="shared" si="3"/>
        <v>0.36827014030332311</v>
      </c>
    </row>
    <row r="48" spans="42:54" x14ac:dyDescent="0.55000000000000004">
      <c r="AP48" s="15"/>
      <c r="AQ48" s="6"/>
      <c r="AR48" s="6"/>
      <c r="AS48" s="6"/>
      <c r="AT48" s="6"/>
      <c r="AU48" s="1">
        <f t="shared" si="4"/>
        <v>0.50000000000000155</v>
      </c>
      <c r="AV48" s="8">
        <f t="shared" si="6"/>
        <v>0.20000000000000032</v>
      </c>
      <c r="AW48" s="2">
        <f t="shared" si="2"/>
        <v>0.35206532676429919</v>
      </c>
      <c r="AX48" s="6"/>
      <c r="AY48" s="6"/>
      <c r="AZ48" s="1">
        <f t="shared" si="5"/>
        <v>0.50000000000000155</v>
      </c>
      <c r="BA48" s="8">
        <f t="shared" si="7"/>
        <v>0.39500000000000068</v>
      </c>
      <c r="BB48" s="2">
        <f t="shared" si="3"/>
        <v>0.35206532676429919</v>
      </c>
    </row>
    <row r="49" spans="42:54" x14ac:dyDescent="0.55000000000000004">
      <c r="AP49" s="15"/>
      <c r="AQ49" s="6"/>
      <c r="AR49" s="6"/>
      <c r="AS49" s="6"/>
      <c r="AT49" s="6"/>
      <c r="AU49" s="1">
        <f t="shared" si="4"/>
        <v>0.60000000000000153</v>
      </c>
      <c r="AV49" s="8">
        <f t="shared" si="6"/>
        <v>0.22000000000000031</v>
      </c>
      <c r="AW49" s="2">
        <f t="shared" si="2"/>
        <v>0.33322460289179934</v>
      </c>
      <c r="AX49" s="6"/>
      <c r="AY49" s="6"/>
      <c r="AZ49" s="1">
        <f t="shared" si="5"/>
        <v>0.60000000000000153</v>
      </c>
      <c r="BA49" s="8">
        <f t="shared" si="7"/>
        <v>0.44000000000000072</v>
      </c>
      <c r="BB49" s="2">
        <f t="shared" si="3"/>
        <v>0.33322460289179934</v>
      </c>
    </row>
    <row r="50" spans="42:54" x14ac:dyDescent="0.55000000000000004">
      <c r="AP50" s="15"/>
      <c r="AQ50" s="6"/>
      <c r="AR50" s="6"/>
      <c r="AS50" s="6"/>
      <c r="AT50" s="6"/>
      <c r="AU50" s="1">
        <f t="shared" si="4"/>
        <v>0.70000000000000151</v>
      </c>
      <c r="AV50" s="8">
        <f t="shared" si="6"/>
        <v>0.24000000000000032</v>
      </c>
      <c r="AW50" s="2">
        <f t="shared" si="2"/>
        <v>0.31225393336676094</v>
      </c>
      <c r="AX50" s="6"/>
      <c r="AY50" s="6"/>
      <c r="AZ50" s="1">
        <f t="shared" si="5"/>
        <v>0.70000000000000151</v>
      </c>
      <c r="BA50" s="8">
        <f t="shared" si="7"/>
        <v>0.48500000000000065</v>
      </c>
      <c r="BB50" s="2">
        <f t="shared" si="3"/>
        <v>0.31225393336676094</v>
      </c>
    </row>
    <row r="51" spans="42:54" x14ac:dyDescent="0.55000000000000004">
      <c r="AP51" s="15"/>
      <c r="AQ51" s="6"/>
      <c r="AR51" s="6"/>
      <c r="AS51" s="6"/>
      <c r="AT51" s="6"/>
      <c r="AU51" s="1">
        <f t="shared" si="4"/>
        <v>0.80000000000000149</v>
      </c>
      <c r="AV51" s="8">
        <f t="shared" si="6"/>
        <v>0.26000000000000034</v>
      </c>
      <c r="AW51" s="2">
        <f t="shared" si="2"/>
        <v>0.2896915527614824</v>
      </c>
      <c r="AX51" s="6"/>
      <c r="AY51" s="6"/>
      <c r="AZ51" s="1">
        <f t="shared" si="5"/>
        <v>0.80000000000000149</v>
      </c>
      <c r="BA51" s="8">
        <f t="shared" si="7"/>
        <v>0.53000000000000069</v>
      </c>
      <c r="BB51" s="2">
        <f t="shared" si="3"/>
        <v>0.2896915527614824</v>
      </c>
    </row>
    <row r="52" spans="42:54" x14ac:dyDescent="0.55000000000000004">
      <c r="AP52" s="15"/>
      <c r="AQ52" s="6"/>
      <c r="AR52" s="6"/>
      <c r="AS52" s="6"/>
      <c r="AT52" s="6"/>
      <c r="AU52" s="1">
        <f t="shared" si="4"/>
        <v>0.90000000000000147</v>
      </c>
      <c r="AV52" s="8">
        <f t="shared" si="6"/>
        <v>0.2800000000000003</v>
      </c>
      <c r="AW52" s="2">
        <f t="shared" si="2"/>
        <v>0.26608524989875448</v>
      </c>
      <c r="AX52" s="6"/>
      <c r="AY52" s="6"/>
      <c r="AZ52" s="1">
        <f t="shared" si="5"/>
        <v>0.90000000000000147</v>
      </c>
      <c r="BA52" s="8">
        <f t="shared" si="7"/>
        <v>0.57500000000000073</v>
      </c>
      <c r="BB52" s="2">
        <f t="shared" si="3"/>
        <v>0.26608524989875448</v>
      </c>
    </row>
    <row r="53" spans="42:54" x14ac:dyDescent="0.55000000000000004">
      <c r="AP53" s="15"/>
      <c r="AQ53" s="6"/>
      <c r="AR53" s="6"/>
      <c r="AS53" s="6"/>
      <c r="AT53" s="6"/>
      <c r="AU53" s="1">
        <f t="shared" si="4"/>
        <v>1.0000000000000016</v>
      </c>
      <c r="AV53" s="8">
        <f t="shared" si="6"/>
        <v>0.30000000000000032</v>
      </c>
      <c r="AW53" s="2">
        <f t="shared" si="2"/>
        <v>0.241970724519143</v>
      </c>
      <c r="AX53" s="6"/>
      <c r="AY53" s="6"/>
      <c r="AZ53" s="1">
        <f t="shared" si="5"/>
        <v>1.0000000000000016</v>
      </c>
      <c r="BA53" s="8">
        <f t="shared" si="7"/>
        <v>0.62000000000000077</v>
      </c>
      <c r="BB53" s="2">
        <f t="shared" si="3"/>
        <v>0.241970724519143</v>
      </c>
    </row>
    <row r="54" spans="42:54" x14ac:dyDescent="0.55000000000000004">
      <c r="AP54" s="15"/>
      <c r="AQ54" s="6"/>
      <c r="AR54" s="6"/>
      <c r="AS54" s="6"/>
      <c r="AT54" s="6"/>
      <c r="AU54" s="1">
        <f t="shared" si="4"/>
        <v>1.1000000000000016</v>
      </c>
      <c r="AV54" s="8">
        <f t="shared" si="6"/>
        <v>0.32000000000000034</v>
      </c>
      <c r="AW54" s="2">
        <f t="shared" si="2"/>
        <v>0.21785217703255014</v>
      </c>
      <c r="AX54" s="6"/>
      <c r="AY54" s="6"/>
      <c r="AZ54" s="1">
        <f t="shared" si="5"/>
        <v>1.1000000000000016</v>
      </c>
      <c r="BA54" s="8">
        <f t="shared" si="7"/>
        <v>0.66500000000000081</v>
      </c>
      <c r="BB54" s="2">
        <f t="shared" si="3"/>
        <v>0.21785217703255014</v>
      </c>
    </row>
    <row r="55" spans="42:54" x14ac:dyDescent="0.55000000000000004">
      <c r="AP55" s="15"/>
      <c r="AQ55" s="6"/>
      <c r="AR55" s="6"/>
      <c r="AS55" s="6"/>
      <c r="AT55" s="6"/>
      <c r="AU55" s="1">
        <f t="shared" si="4"/>
        <v>1.2000000000000017</v>
      </c>
      <c r="AV55" s="8">
        <f t="shared" si="6"/>
        <v>0.34000000000000036</v>
      </c>
      <c r="AW55" s="2">
        <f t="shared" si="2"/>
        <v>0.19418605498321254</v>
      </c>
      <c r="AX55" s="6"/>
      <c r="AY55" s="6"/>
      <c r="AZ55" s="1">
        <f t="shared" si="5"/>
        <v>1.2000000000000017</v>
      </c>
      <c r="BA55" s="8">
        <f t="shared" si="7"/>
        <v>0.71000000000000085</v>
      </c>
      <c r="BB55" s="2">
        <f t="shared" si="3"/>
        <v>0.19418605498321254</v>
      </c>
    </row>
    <row r="56" spans="42:54" x14ac:dyDescent="0.55000000000000004">
      <c r="AP56" s="15"/>
      <c r="AQ56" s="6"/>
      <c r="AR56" s="6"/>
      <c r="AS56" s="6"/>
      <c r="AT56" s="6"/>
      <c r="AU56" s="1">
        <f t="shared" si="4"/>
        <v>1.3000000000000018</v>
      </c>
      <c r="AV56" s="8">
        <f t="shared" si="6"/>
        <v>0.36000000000000043</v>
      </c>
      <c r="AW56" s="2">
        <f t="shared" si="2"/>
        <v>0.17136859204780694</v>
      </c>
      <c r="AX56" s="6"/>
      <c r="AY56" s="6"/>
      <c r="AZ56" s="1">
        <f t="shared" si="5"/>
        <v>1.3000000000000018</v>
      </c>
      <c r="BA56" s="8">
        <f t="shared" si="7"/>
        <v>0.75500000000000089</v>
      </c>
      <c r="BB56" s="2">
        <f t="shared" si="3"/>
        <v>0.17136859204780694</v>
      </c>
    </row>
    <row r="57" spans="42:54" x14ac:dyDescent="0.55000000000000004">
      <c r="AP57" s="15"/>
      <c r="AQ57" s="6"/>
      <c r="AR57" s="6"/>
      <c r="AS57" s="6"/>
      <c r="AT57" s="6"/>
      <c r="AU57" s="1">
        <f t="shared" si="4"/>
        <v>1.4000000000000019</v>
      </c>
      <c r="AV57" s="8">
        <f t="shared" si="6"/>
        <v>0.38000000000000045</v>
      </c>
      <c r="AW57" s="2">
        <f t="shared" si="2"/>
        <v>0.14972746563574449</v>
      </c>
      <c r="AX57" s="6"/>
      <c r="AY57" s="6"/>
      <c r="AZ57" s="1">
        <f t="shared" si="5"/>
        <v>1.4000000000000019</v>
      </c>
      <c r="BA57" s="8">
        <f t="shared" si="7"/>
        <v>0.80000000000000093</v>
      </c>
      <c r="BB57" s="2">
        <f t="shared" si="3"/>
        <v>0.14972746563574449</v>
      </c>
    </row>
    <row r="58" spans="42:54" x14ac:dyDescent="0.55000000000000004">
      <c r="AP58" s="15"/>
      <c r="AQ58" s="6"/>
      <c r="AR58" s="6"/>
      <c r="AS58" s="6"/>
      <c r="AT58" s="6"/>
      <c r="AU58" s="1">
        <f t="shared" si="4"/>
        <v>1.500000000000002</v>
      </c>
      <c r="AV58" s="8">
        <f t="shared" si="6"/>
        <v>0.40000000000000047</v>
      </c>
      <c r="AW58" s="2">
        <f t="shared" si="2"/>
        <v>0.12951759566589133</v>
      </c>
      <c r="AX58" s="6"/>
      <c r="AY58" s="6"/>
      <c r="AZ58" s="1">
        <f t="shared" si="5"/>
        <v>1.500000000000002</v>
      </c>
      <c r="BA58" s="8">
        <f t="shared" si="7"/>
        <v>0.84500000000000097</v>
      </c>
      <c r="BB58" s="2">
        <f t="shared" si="3"/>
        <v>0.12951759566589133</v>
      </c>
    </row>
    <row r="59" spans="42:54" x14ac:dyDescent="0.55000000000000004">
      <c r="AP59" s="15"/>
      <c r="AQ59" s="6"/>
      <c r="AR59" s="6"/>
      <c r="AS59" s="6"/>
      <c r="AT59" s="6"/>
      <c r="AU59" s="1">
        <f t="shared" si="4"/>
        <v>1.6000000000000021</v>
      </c>
      <c r="AV59" s="8">
        <f t="shared" si="6"/>
        <v>0.42000000000000048</v>
      </c>
      <c r="AW59" s="2">
        <f t="shared" si="2"/>
        <v>0.1109208346794552</v>
      </c>
      <c r="AX59" s="6"/>
      <c r="AY59" s="6"/>
      <c r="AZ59" s="1">
        <f t="shared" si="5"/>
        <v>1.6000000000000021</v>
      </c>
      <c r="BA59" s="8">
        <f t="shared" si="7"/>
        <v>0.89000000000000101</v>
      </c>
      <c r="BB59" s="2">
        <f t="shared" si="3"/>
        <v>0.1109208346794552</v>
      </c>
    </row>
    <row r="60" spans="42:54" x14ac:dyDescent="0.55000000000000004">
      <c r="AP60" s="15"/>
      <c r="AQ60" s="6"/>
      <c r="AR60" s="6"/>
      <c r="AS60" s="6"/>
      <c r="AT60" s="6"/>
      <c r="AU60" s="1">
        <f t="shared" si="4"/>
        <v>1.7000000000000022</v>
      </c>
      <c r="AV60" s="8">
        <f t="shared" si="6"/>
        <v>0.4400000000000005</v>
      </c>
      <c r="AW60" s="2">
        <f t="shared" si="2"/>
        <v>9.4049077376886586E-2</v>
      </c>
      <c r="AX60" s="6"/>
      <c r="AY60" s="6"/>
      <c r="AZ60" s="1">
        <f t="shared" si="5"/>
        <v>1.7000000000000022</v>
      </c>
      <c r="BA60" s="8">
        <f t="shared" si="7"/>
        <v>0.93500000000000105</v>
      </c>
      <c r="BB60" s="2">
        <f t="shared" si="3"/>
        <v>9.4049077376886586E-2</v>
      </c>
    </row>
    <row r="61" spans="42:54" x14ac:dyDescent="0.55000000000000004">
      <c r="AP61" s="15"/>
      <c r="AQ61" s="6"/>
      <c r="AR61" s="6"/>
      <c r="AS61" s="6"/>
      <c r="AT61" s="6"/>
      <c r="AU61" s="1">
        <f t="shared" si="4"/>
        <v>1.8000000000000023</v>
      </c>
      <c r="AV61" s="8">
        <f t="shared" si="6"/>
        <v>0.46000000000000052</v>
      </c>
      <c r="AW61" s="2">
        <f t="shared" si="2"/>
        <v>7.8950158300893844E-2</v>
      </c>
      <c r="AX61" s="6"/>
      <c r="AY61" s="6"/>
      <c r="AZ61" s="1">
        <f t="shared" si="5"/>
        <v>1.8000000000000023</v>
      </c>
      <c r="BA61" s="8">
        <f t="shared" si="7"/>
        <v>0.98000000000000109</v>
      </c>
      <c r="BB61" s="2">
        <f t="shared" si="3"/>
        <v>7.8950158300893844E-2</v>
      </c>
    </row>
    <row r="62" spans="42:54" x14ac:dyDescent="0.55000000000000004">
      <c r="AP62" s="15"/>
      <c r="AQ62" s="6"/>
      <c r="AR62" s="6"/>
      <c r="AS62" s="6"/>
      <c r="AT62" s="6"/>
      <c r="AU62" s="1">
        <f t="shared" si="4"/>
        <v>1.9000000000000024</v>
      </c>
      <c r="AV62" s="8">
        <f t="shared" si="6"/>
        <v>0.48000000000000054</v>
      </c>
      <c r="AW62" s="2">
        <f t="shared" si="2"/>
        <v>6.5615814774676304E-2</v>
      </c>
      <c r="AX62" s="6"/>
      <c r="AY62" s="6"/>
      <c r="AZ62" s="1">
        <f t="shared" si="5"/>
        <v>1.9000000000000024</v>
      </c>
      <c r="BA62" s="8">
        <f t="shared" si="7"/>
        <v>1.025000000000001</v>
      </c>
      <c r="BB62" s="2">
        <f t="shared" si="3"/>
        <v>6.5615814774676304E-2</v>
      </c>
    </row>
    <row r="63" spans="42:54" x14ac:dyDescent="0.55000000000000004">
      <c r="AP63" s="15"/>
      <c r="AQ63" s="6"/>
      <c r="AR63" s="6"/>
      <c r="AS63" s="6"/>
      <c r="AT63" s="6"/>
      <c r="AU63" s="1">
        <f t="shared" si="4"/>
        <v>2.0000000000000022</v>
      </c>
      <c r="AV63" s="8">
        <f t="shared" si="6"/>
        <v>0.50000000000000044</v>
      </c>
      <c r="AW63" s="2">
        <f t="shared" si="2"/>
        <v>5.3990966513187813E-2</v>
      </c>
      <c r="AX63" s="6"/>
      <c r="AY63" s="6"/>
      <c r="AZ63" s="1">
        <f t="shared" si="5"/>
        <v>2.0000000000000022</v>
      </c>
      <c r="BA63" s="8">
        <f t="shared" si="7"/>
        <v>1.070000000000001</v>
      </c>
      <c r="BB63" s="2">
        <f t="shared" si="3"/>
        <v>5.3990966513187813E-2</v>
      </c>
    </row>
    <row r="64" spans="42:54" x14ac:dyDescent="0.55000000000000004">
      <c r="AP64" s="15"/>
      <c r="AQ64" s="6"/>
      <c r="AR64" s="6"/>
      <c r="AS64" s="6"/>
      <c r="AT64" s="6"/>
      <c r="AU64" s="1">
        <f t="shared" si="4"/>
        <v>2.1000000000000023</v>
      </c>
      <c r="AV64" s="8">
        <f t="shared" si="6"/>
        <v>0.52000000000000046</v>
      </c>
      <c r="AW64" s="2">
        <f t="shared" si="2"/>
        <v>4.3983595980426976E-2</v>
      </c>
      <c r="AX64" s="6"/>
      <c r="AY64" s="6"/>
      <c r="AZ64" s="1">
        <f t="shared" si="5"/>
        <v>2.1000000000000023</v>
      </c>
      <c r="BA64" s="8">
        <f t="shared" si="7"/>
        <v>1.1150000000000011</v>
      </c>
      <c r="BB64" s="2">
        <f t="shared" si="3"/>
        <v>4.3983595980426976E-2</v>
      </c>
    </row>
    <row r="65" spans="42:54" x14ac:dyDescent="0.55000000000000004">
      <c r="AP65" s="15"/>
      <c r="AQ65" s="6"/>
      <c r="AR65" s="6"/>
      <c r="AS65" s="6"/>
      <c r="AT65" s="6"/>
      <c r="AU65" s="1">
        <f t="shared" si="4"/>
        <v>2.2000000000000024</v>
      </c>
      <c r="AV65" s="8">
        <f t="shared" si="6"/>
        <v>0.54000000000000048</v>
      </c>
      <c r="AW65" s="2">
        <f t="shared" si="2"/>
        <v>3.5474592846231251E-2</v>
      </c>
      <c r="AX65" s="6"/>
      <c r="AY65" s="6"/>
      <c r="AZ65" s="1">
        <f t="shared" si="5"/>
        <v>2.2000000000000024</v>
      </c>
      <c r="BA65" s="8">
        <f t="shared" si="7"/>
        <v>1.160000000000001</v>
      </c>
      <c r="BB65" s="2">
        <f t="shared" si="3"/>
        <v>3.5474592846231251E-2</v>
      </c>
    </row>
    <row r="66" spans="42:54" x14ac:dyDescent="0.55000000000000004">
      <c r="AP66" s="15"/>
      <c r="AQ66" s="6"/>
      <c r="AR66" s="6"/>
      <c r="AS66" s="6"/>
      <c r="AT66" s="6"/>
      <c r="AU66" s="1">
        <f t="shared" si="4"/>
        <v>2.3000000000000025</v>
      </c>
      <c r="AV66" s="8">
        <f t="shared" si="6"/>
        <v>0.5600000000000005</v>
      </c>
      <c r="AW66" s="2">
        <f t="shared" si="2"/>
        <v>2.8327037741601009E-2</v>
      </c>
      <c r="AX66" s="6"/>
      <c r="AY66" s="6"/>
      <c r="AZ66" s="1">
        <f t="shared" si="5"/>
        <v>2.3000000000000025</v>
      </c>
      <c r="BA66" s="8">
        <f t="shared" si="7"/>
        <v>1.2050000000000012</v>
      </c>
      <c r="BB66" s="2">
        <f t="shared" si="3"/>
        <v>2.8327037741601009E-2</v>
      </c>
    </row>
    <row r="67" spans="42:54" x14ac:dyDescent="0.55000000000000004">
      <c r="AP67" s="15"/>
      <c r="AQ67" s="6"/>
      <c r="AR67" s="6"/>
      <c r="AS67" s="6"/>
      <c r="AT67" s="6"/>
      <c r="AU67" s="1">
        <f t="shared" si="4"/>
        <v>2.4000000000000026</v>
      </c>
      <c r="AV67" s="8">
        <f t="shared" si="6"/>
        <v>0.58000000000000052</v>
      </c>
      <c r="AW67" s="2">
        <f t="shared" si="2"/>
        <v>2.2394530294842761E-2</v>
      </c>
      <c r="AX67" s="6"/>
      <c r="AY67" s="6"/>
      <c r="AZ67" s="1">
        <f t="shared" si="5"/>
        <v>2.4000000000000026</v>
      </c>
      <c r="BA67" s="8">
        <f t="shared" si="7"/>
        <v>1.2500000000000011</v>
      </c>
      <c r="BB67" s="2">
        <f t="shared" si="3"/>
        <v>2.2394530294842761E-2</v>
      </c>
    </row>
    <row r="68" spans="42:54" x14ac:dyDescent="0.55000000000000004">
      <c r="AP68" s="15"/>
      <c r="AQ68" s="6"/>
      <c r="AR68" s="6"/>
      <c r="AS68" s="6"/>
      <c r="AT68" s="6"/>
      <c r="AU68" s="1">
        <f t="shared" si="4"/>
        <v>2.5000000000000027</v>
      </c>
      <c r="AV68" s="8">
        <f t="shared" si="6"/>
        <v>0.60000000000000053</v>
      </c>
      <c r="AW68" s="2">
        <f t="shared" si="2"/>
        <v>1.7528300493568419E-2</v>
      </c>
      <c r="AX68" s="6"/>
      <c r="AY68" s="6"/>
      <c r="AZ68" s="1">
        <f t="shared" si="5"/>
        <v>2.5000000000000027</v>
      </c>
      <c r="BA68" s="8">
        <f t="shared" si="7"/>
        <v>1.2950000000000013</v>
      </c>
      <c r="BB68" s="2">
        <f t="shared" si="3"/>
        <v>1.7528300493568419E-2</v>
      </c>
    </row>
    <row r="69" spans="42:54" x14ac:dyDescent="0.55000000000000004">
      <c r="AP69" s="15"/>
      <c r="AQ69" s="6"/>
      <c r="AR69" s="6"/>
      <c r="AS69" s="6"/>
      <c r="AT69" s="6"/>
      <c r="AU69" s="1">
        <f t="shared" si="4"/>
        <v>2.6000000000000028</v>
      </c>
      <c r="AV69" s="8">
        <f t="shared" si="6"/>
        <v>0.62000000000000055</v>
      </c>
      <c r="AW69" s="2">
        <f t="shared" si="2"/>
        <v>1.3582969233685523E-2</v>
      </c>
      <c r="AX69" s="6"/>
      <c r="AY69" s="6"/>
      <c r="AZ69" s="1">
        <f t="shared" si="5"/>
        <v>2.6000000000000028</v>
      </c>
      <c r="BA69" s="8">
        <f t="shared" si="7"/>
        <v>1.3400000000000012</v>
      </c>
      <c r="BB69" s="2">
        <f t="shared" si="3"/>
        <v>1.3582969233685523E-2</v>
      </c>
    </row>
    <row r="70" spans="42:54" x14ac:dyDescent="0.55000000000000004">
      <c r="AP70" s="15"/>
      <c r="AQ70" s="6"/>
      <c r="AR70" s="6"/>
      <c r="AS70" s="6"/>
      <c r="AT70" s="6"/>
      <c r="AU70" s="1">
        <f t="shared" si="4"/>
        <v>2.7000000000000028</v>
      </c>
      <c r="AV70" s="8">
        <f t="shared" si="6"/>
        <v>0.64000000000000057</v>
      </c>
      <c r="AW70" s="2">
        <f t="shared" si="2"/>
        <v>1.0420934814422515E-2</v>
      </c>
      <c r="AX70" s="6"/>
      <c r="AY70" s="6"/>
      <c r="AZ70" s="1">
        <f t="shared" si="5"/>
        <v>2.7000000000000028</v>
      </c>
      <c r="BA70" s="8">
        <f t="shared" si="7"/>
        <v>1.3850000000000013</v>
      </c>
      <c r="BB70" s="2">
        <f t="shared" si="3"/>
        <v>1.0420934814422515E-2</v>
      </c>
    </row>
    <row r="71" spans="42:54" x14ac:dyDescent="0.55000000000000004">
      <c r="AP71" s="15"/>
      <c r="AQ71" s="6"/>
      <c r="AR71" s="6"/>
      <c r="AS71" s="6"/>
      <c r="AT71" s="6"/>
      <c r="AU71" s="1">
        <f t="shared" si="4"/>
        <v>2.8000000000000029</v>
      </c>
      <c r="AV71" s="8">
        <f t="shared" si="6"/>
        <v>0.66000000000000059</v>
      </c>
      <c r="AW71" s="2">
        <f t="shared" si="2"/>
        <v>7.9154515829798974E-3</v>
      </c>
      <c r="AX71" s="6"/>
      <c r="AY71" s="6"/>
      <c r="AZ71" s="1">
        <f t="shared" si="5"/>
        <v>2.8000000000000029</v>
      </c>
      <c r="BA71" s="8">
        <f t="shared" si="7"/>
        <v>1.4300000000000013</v>
      </c>
      <c r="BB71" s="2">
        <f t="shared" si="3"/>
        <v>7.9154515829798974E-3</v>
      </c>
    </row>
    <row r="72" spans="42:54" x14ac:dyDescent="0.55000000000000004">
      <c r="AP72" s="15"/>
      <c r="AQ72" s="6"/>
      <c r="AR72" s="6"/>
      <c r="AS72" s="6"/>
      <c r="AT72" s="6"/>
      <c r="AU72" s="1">
        <f t="shared" si="4"/>
        <v>2.900000000000003</v>
      </c>
      <c r="AV72" s="8">
        <f t="shared" si="6"/>
        <v>0.6800000000000006</v>
      </c>
      <c r="AW72" s="2">
        <f t="shared" si="2"/>
        <v>5.9525324197758009E-3</v>
      </c>
      <c r="AX72" s="6"/>
      <c r="AY72" s="6"/>
      <c r="AZ72" s="1">
        <f t="shared" si="5"/>
        <v>2.900000000000003</v>
      </c>
      <c r="BA72" s="8">
        <f t="shared" si="7"/>
        <v>1.4750000000000014</v>
      </c>
      <c r="BB72" s="2">
        <f t="shared" si="3"/>
        <v>5.9525324197758009E-3</v>
      </c>
    </row>
    <row r="73" spans="42:54" x14ac:dyDescent="0.55000000000000004">
      <c r="AP73" s="15"/>
      <c r="AQ73" s="6"/>
      <c r="AR73" s="6"/>
      <c r="AS73" s="6"/>
      <c r="AT73" s="6"/>
      <c r="AU73" s="1">
        <f t="shared" si="4"/>
        <v>3.0000000000000031</v>
      </c>
      <c r="AV73" s="8">
        <f t="shared" si="6"/>
        <v>0.70000000000000062</v>
      </c>
      <c r="AW73" s="2">
        <f t="shared" si="2"/>
        <v>4.4318484119379676E-3</v>
      </c>
      <c r="AX73" s="6"/>
      <c r="AY73" s="6"/>
      <c r="AZ73" s="1">
        <f t="shared" si="5"/>
        <v>3.0000000000000031</v>
      </c>
      <c r="BA73" s="8">
        <f t="shared" si="7"/>
        <v>1.5200000000000014</v>
      </c>
      <c r="BB73" s="2">
        <f t="shared" si="3"/>
        <v>4.4318484119379676E-3</v>
      </c>
    </row>
    <row r="74" spans="42:54" x14ac:dyDescent="0.55000000000000004">
      <c r="AP74" s="15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16"/>
    </row>
    <row r="75" spans="42:54" x14ac:dyDescent="0.55000000000000004">
      <c r="AP75" s="31" t="s">
        <v>3</v>
      </c>
      <c r="AQ75" s="31"/>
      <c r="AR75" s="31"/>
      <c r="AS75" s="6"/>
      <c r="AT75" s="6"/>
      <c r="AU75" s="31" t="s">
        <v>3</v>
      </c>
      <c r="AV75" s="31"/>
      <c r="AW75" s="31"/>
      <c r="AX75" s="6"/>
      <c r="AY75" s="6"/>
      <c r="AZ75" s="31" t="s">
        <v>3</v>
      </c>
      <c r="BA75" s="31"/>
      <c r="BB75" s="31"/>
    </row>
    <row r="76" spans="42:54" x14ac:dyDescent="0.55000000000000004">
      <c r="AP76" s="3">
        <v>0</v>
      </c>
      <c r="AQ76" s="8">
        <f>B5</f>
        <v>0.04</v>
      </c>
      <c r="AR76" s="3">
        <v>0</v>
      </c>
      <c r="AS76" s="6"/>
      <c r="AT76" s="6"/>
      <c r="AU76" s="3">
        <v>0</v>
      </c>
      <c r="AV76" s="8">
        <f>$C$5+AU76*$C$6</f>
        <v>0.1</v>
      </c>
      <c r="AW76" s="3">
        <v>0</v>
      </c>
      <c r="AX76" s="6"/>
      <c r="AY76" s="6"/>
      <c r="AZ76" s="3">
        <v>0</v>
      </c>
      <c r="BA76" s="8">
        <f>D$5+AZ76*D$6</f>
        <v>0.17</v>
      </c>
      <c r="BB76" s="3">
        <v>0</v>
      </c>
    </row>
    <row r="77" spans="42:54" x14ac:dyDescent="0.55000000000000004">
      <c r="AP77" s="3">
        <v>0</v>
      </c>
      <c r="AQ77" s="8">
        <f>AQ76</f>
        <v>0.04</v>
      </c>
      <c r="AR77" s="2">
        <f>AW77</f>
        <v>0.3989422804014327</v>
      </c>
      <c r="AS77" s="6"/>
      <c r="AT77" s="6"/>
      <c r="AU77" s="3">
        <v>0</v>
      </c>
      <c r="AV77" s="8">
        <f>$C$5+AU77*$C$6</f>
        <v>0.1</v>
      </c>
      <c r="AW77" s="2">
        <f>AW43</f>
        <v>0.3989422804014327</v>
      </c>
      <c r="AX77" s="6"/>
      <c r="AY77" s="6"/>
      <c r="AZ77" s="3">
        <v>0</v>
      </c>
      <c r="BA77" s="8">
        <f>D$5+AZ77*D$6</f>
        <v>0.17</v>
      </c>
      <c r="BB77" s="2">
        <f>BB43</f>
        <v>0.3989422804014327</v>
      </c>
    </row>
    <row r="78" spans="42:54" x14ac:dyDescent="0.55000000000000004">
      <c r="AP78" s="15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16"/>
    </row>
    <row r="79" spans="42:54" x14ac:dyDescent="0.55000000000000004">
      <c r="AP79" s="15"/>
      <c r="AQ79" s="6"/>
      <c r="AR79" s="6"/>
      <c r="AS79" s="6"/>
      <c r="AT79" s="6"/>
      <c r="AU79" s="31" t="s">
        <v>4</v>
      </c>
      <c r="AV79" s="31"/>
      <c r="AW79" s="31"/>
      <c r="AX79" s="6"/>
      <c r="AY79" s="6"/>
      <c r="AZ79" s="31" t="s">
        <v>4</v>
      </c>
      <c r="BA79" s="31"/>
      <c r="BB79" s="31"/>
    </row>
    <row r="80" spans="42:54" x14ac:dyDescent="0.55000000000000004">
      <c r="AP80" s="15"/>
      <c r="AQ80" s="6"/>
      <c r="AR80" s="6"/>
      <c r="AS80" s="6"/>
      <c r="AT80" s="6"/>
      <c r="AU80" s="2">
        <f>AV5</f>
        <v>-0.5</v>
      </c>
      <c r="AV80" s="8">
        <f>$C$5+AU80*$C$6</f>
        <v>0</v>
      </c>
      <c r="AW80" s="2">
        <f>NORMDIST(AU80,0,1,FALSE)</f>
        <v>0.35206532676429952</v>
      </c>
      <c r="AX80" s="6"/>
      <c r="AY80" s="6"/>
      <c r="AZ80" s="2">
        <f>BA5</f>
        <v>-0.37777777777777777</v>
      </c>
      <c r="BA80" s="8">
        <f>D$5+AZ80*D$6</f>
        <v>0</v>
      </c>
      <c r="BB80" s="2">
        <f>NORMDIST(AZ80,0,1,FALSE)</f>
        <v>0.37146651335817771</v>
      </c>
    </row>
    <row r="81" spans="42:54" x14ac:dyDescent="0.55000000000000004">
      <c r="AP81" s="15"/>
      <c r="AQ81" s="6"/>
      <c r="AR81" s="6"/>
      <c r="AS81" s="6"/>
      <c r="AT81" s="6"/>
      <c r="AU81" s="2">
        <f>AU80</f>
        <v>-0.5</v>
      </c>
      <c r="AV81" s="8">
        <f>$C$5+AU81*$C$6</f>
        <v>0</v>
      </c>
      <c r="AW81" s="3">
        <v>0</v>
      </c>
      <c r="AX81" s="6"/>
      <c r="AY81" s="6"/>
      <c r="AZ81" s="2">
        <f>AZ80</f>
        <v>-0.37777777777777777</v>
      </c>
      <c r="BA81" s="8">
        <f>D$5+AZ81*D$6</f>
        <v>0</v>
      </c>
      <c r="BB81" s="3">
        <v>0</v>
      </c>
    </row>
    <row r="82" spans="42:54" x14ac:dyDescent="0.55000000000000004">
      <c r="AP82" s="15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16"/>
    </row>
    <row r="83" spans="42:54" x14ac:dyDescent="0.55000000000000004">
      <c r="AP83" s="15"/>
      <c r="AQ83" s="6"/>
      <c r="AR83" s="6"/>
      <c r="AS83" s="6"/>
      <c r="AT83" s="31" t="s">
        <v>5</v>
      </c>
      <c r="AU83" s="31"/>
      <c r="AV83" s="31"/>
      <c r="AW83" s="31"/>
      <c r="AX83" s="6"/>
      <c r="AY83" s="31" t="s">
        <v>5</v>
      </c>
      <c r="AZ83" s="31"/>
      <c r="BA83" s="31"/>
      <c r="BB83" s="31"/>
    </row>
    <row r="84" spans="42:54" x14ac:dyDescent="0.55000000000000004">
      <c r="AP84" s="15"/>
      <c r="AQ84" s="6"/>
      <c r="AR84" s="6"/>
      <c r="AS84" s="6"/>
      <c r="AT84" s="6">
        <v>1</v>
      </c>
      <c r="AU84" s="9">
        <f t="shared" ref="AU84:AU115" si="8">IF(AT84="","",$AU$13+($AU$80-$AU$13)/$AV$3*(AT84-1))</f>
        <v>-3</v>
      </c>
      <c r="AV84" s="10">
        <f t="shared" ref="AV84:AV115" si="9">IF(AT84="","",$C$5+AU84*$C$6)</f>
        <v>-0.50000000000000011</v>
      </c>
      <c r="AW84" s="7">
        <f t="shared" ref="AW84:AW115" si="10">IF(AT84="","",NORMDIST(AU84,0,1,FALSE))</f>
        <v>4.4318484119380075E-3</v>
      </c>
      <c r="AX84" s="6"/>
      <c r="AY84" s="6">
        <v>1</v>
      </c>
      <c r="AZ84" s="9">
        <f t="shared" ref="AZ84:AZ115" si="11">IF(AY84="","",$AU$13+($AU$80-$AU$13)/$AV$3*(AY84-1))</f>
        <v>-3</v>
      </c>
      <c r="BA84" s="8">
        <f t="shared" ref="BA84:BA115" si="12">D$5+AZ84*D$6</f>
        <v>-1.1800000000000002</v>
      </c>
      <c r="BB84" s="17">
        <f t="shared" ref="BB84:BB115" si="13">IF(AY84="","",NORMDIST(AZ84,0,1,FALSE))</f>
        <v>4.4318484119380075E-3</v>
      </c>
    </row>
    <row r="85" spans="42:54" x14ac:dyDescent="0.55000000000000004">
      <c r="AP85" s="15"/>
      <c r="AQ85" s="6"/>
      <c r="AR85" s="6"/>
      <c r="AS85" s="6"/>
      <c r="AT85" s="6">
        <f t="shared" ref="AT85:AT116" si="14">IF(AT84="","",IF(AT84+1&gt;$AV$3+1,"",AT84+1))</f>
        <v>2</v>
      </c>
      <c r="AU85" s="9">
        <f t="shared" si="8"/>
        <v>-2.9750000000000001</v>
      </c>
      <c r="AV85" s="10">
        <f t="shared" si="9"/>
        <v>-0.49500000000000011</v>
      </c>
      <c r="AW85" s="7">
        <f t="shared" si="10"/>
        <v>4.7755265770915581E-3</v>
      </c>
      <c r="AX85" s="6"/>
      <c r="AY85" s="6">
        <f t="shared" ref="AY85:AY116" si="15">IF(AY84="","",IF(AY84+1&gt;$AV$3+1,"",AY84+1))</f>
        <v>2</v>
      </c>
      <c r="AZ85" s="9">
        <f t="shared" si="11"/>
        <v>-2.9750000000000001</v>
      </c>
      <c r="BA85" s="8">
        <f t="shared" si="12"/>
        <v>-1.1687500000000002</v>
      </c>
      <c r="BB85" s="17">
        <f t="shared" si="13"/>
        <v>4.7755265770915581E-3</v>
      </c>
    </row>
    <row r="86" spans="42:54" x14ac:dyDescent="0.55000000000000004">
      <c r="AP86" s="15"/>
      <c r="AQ86" s="6"/>
      <c r="AR86" s="6"/>
      <c r="AS86" s="6"/>
      <c r="AT86" s="6">
        <f t="shared" si="14"/>
        <v>3</v>
      </c>
      <c r="AU86" s="9">
        <f t="shared" si="8"/>
        <v>-2.95</v>
      </c>
      <c r="AV86" s="10">
        <f t="shared" si="9"/>
        <v>-0.4900000000000001</v>
      </c>
      <c r="AW86" s="7">
        <f t="shared" si="10"/>
        <v>5.1426409230539392E-3</v>
      </c>
      <c r="AX86" s="6"/>
      <c r="AY86" s="6">
        <f t="shared" si="15"/>
        <v>3</v>
      </c>
      <c r="AZ86" s="9">
        <f t="shared" si="11"/>
        <v>-2.95</v>
      </c>
      <c r="BA86" s="8">
        <f t="shared" si="12"/>
        <v>-1.1575000000000002</v>
      </c>
      <c r="BB86" s="17">
        <f t="shared" si="13"/>
        <v>5.1426409230539392E-3</v>
      </c>
    </row>
    <row r="87" spans="42:54" x14ac:dyDescent="0.55000000000000004">
      <c r="AP87" s="15"/>
      <c r="AQ87" s="6"/>
      <c r="AR87" s="6"/>
      <c r="AS87" s="6"/>
      <c r="AT87" s="6">
        <f t="shared" si="14"/>
        <v>4</v>
      </c>
      <c r="AU87" s="9">
        <f t="shared" si="8"/>
        <v>-2.9249999999999998</v>
      </c>
      <c r="AV87" s="10">
        <f t="shared" si="9"/>
        <v>-0.48499999999999999</v>
      </c>
      <c r="AW87" s="7">
        <f t="shared" si="10"/>
        <v>5.5345167027805019E-3</v>
      </c>
      <c r="AX87" s="6"/>
      <c r="AY87" s="6">
        <f t="shared" si="15"/>
        <v>4</v>
      </c>
      <c r="AZ87" s="9">
        <f t="shared" si="11"/>
        <v>-2.9249999999999998</v>
      </c>
      <c r="BA87" s="8">
        <f t="shared" si="12"/>
        <v>-1.14625</v>
      </c>
      <c r="BB87" s="17">
        <f t="shared" si="13"/>
        <v>5.5345167027805019E-3</v>
      </c>
    </row>
    <row r="88" spans="42:54" x14ac:dyDescent="0.55000000000000004">
      <c r="AP88" s="15"/>
      <c r="AQ88" s="6"/>
      <c r="AR88" s="6"/>
      <c r="AS88" s="6"/>
      <c r="AT88" s="6">
        <f t="shared" si="14"/>
        <v>5</v>
      </c>
      <c r="AU88" s="9">
        <f t="shared" si="8"/>
        <v>-2.9</v>
      </c>
      <c r="AV88" s="10">
        <f t="shared" si="9"/>
        <v>-0.48</v>
      </c>
      <c r="AW88" s="7">
        <f t="shared" si="10"/>
        <v>5.9525324197758538E-3</v>
      </c>
      <c r="AX88" s="6"/>
      <c r="AY88" s="6">
        <f t="shared" si="15"/>
        <v>5</v>
      </c>
      <c r="AZ88" s="9">
        <f t="shared" si="11"/>
        <v>-2.9</v>
      </c>
      <c r="BA88" s="8">
        <f t="shared" si="12"/>
        <v>-1.135</v>
      </c>
      <c r="BB88" s="17">
        <f t="shared" si="13"/>
        <v>5.9525324197758538E-3</v>
      </c>
    </row>
    <row r="89" spans="42:54" x14ac:dyDescent="0.55000000000000004">
      <c r="AP89" s="15"/>
      <c r="AQ89" s="6"/>
      <c r="AR89" s="6"/>
      <c r="AS89" s="6"/>
      <c r="AT89" s="6">
        <f t="shared" si="14"/>
        <v>6</v>
      </c>
      <c r="AU89" s="9">
        <f t="shared" si="8"/>
        <v>-2.875</v>
      </c>
      <c r="AV89" s="10">
        <f t="shared" si="9"/>
        <v>-0.47500000000000009</v>
      </c>
      <c r="AW89" s="7">
        <f t="shared" si="10"/>
        <v>6.3981203107235565E-3</v>
      </c>
      <c r="AX89" s="6"/>
      <c r="AY89" s="6">
        <f t="shared" si="15"/>
        <v>6</v>
      </c>
      <c r="AZ89" s="9">
        <f t="shared" si="11"/>
        <v>-2.875</v>
      </c>
      <c r="BA89" s="8">
        <f t="shared" si="12"/>
        <v>-1.12375</v>
      </c>
      <c r="BB89" s="17">
        <f t="shared" si="13"/>
        <v>6.3981203107235565E-3</v>
      </c>
    </row>
    <row r="90" spans="42:54" x14ac:dyDescent="0.55000000000000004">
      <c r="AP90" s="15"/>
      <c r="AQ90" s="6"/>
      <c r="AR90" s="6"/>
      <c r="AS90" s="6"/>
      <c r="AT90" s="6">
        <f t="shared" si="14"/>
        <v>7</v>
      </c>
      <c r="AU90" s="9">
        <f t="shared" si="8"/>
        <v>-2.85</v>
      </c>
      <c r="AV90" s="10">
        <f t="shared" si="9"/>
        <v>-0.47000000000000008</v>
      </c>
      <c r="AW90" s="7">
        <f t="shared" si="10"/>
        <v>6.8727666906139712E-3</v>
      </c>
      <c r="AX90" s="6"/>
      <c r="AY90" s="6">
        <f t="shared" si="15"/>
        <v>7</v>
      </c>
      <c r="AZ90" s="9">
        <f t="shared" si="11"/>
        <v>-2.85</v>
      </c>
      <c r="BA90" s="8">
        <f t="shared" si="12"/>
        <v>-1.1125</v>
      </c>
      <c r="BB90" s="17">
        <f t="shared" si="13"/>
        <v>6.8727666906139712E-3</v>
      </c>
    </row>
    <row r="91" spans="42:54" x14ac:dyDescent="0.55000000000000004">
      <c r="AP91" s="15"/>
      <c r="AQ91" s="6"/>
      <c r="AR91" s="6"/>
      <c r="AS91" s="6"/>
      <c r="AT91" s="6">
        <f t="shared" si="14"/>
        <v>8</v>
      </c>
      <c r="AU91" s="9">
        <f t="shared" si="8"/>
        <v>-2.8250000000000002</v>
      </c>
      <c r="AV91" s="10">
        <f t="shared" si="9"/>
        <v>-0.46500000000000008</v>
      </c>
      <c r="AW91" s="7">
        <f t="shared" si="10"/>
        <v>7.37801214864679E-3</v>
      </c>
      <c r="AX91" s="6"/>
      <c r="AY91" s="6">
        <f t="shared" si="15"/>
        <v>8</v>
      </c>
      <c r="AZ91" s="9">
        <f t="shared" si="11"/>
        <v>-2.8250000000000002</v>
      </c>
      <c r="BA91" s="8">
        <f t="shared" si="12"/>
        <v>-1.1012500000000003</v>
      </c>
      <c r="BB91" s="17">
        <f t="shared" si="13"/>
        <v>7.37801214864679E-3</v>
      </c>
    </row>
    <row r="92" spans="42:54" x14ac:dyDescent="0.55000000000000004">
      <c r="AP92" s="15"/>
      <c r="AQ92" s="6"/>
      <c r="AR92" s="6"/>
      <c r="AS92" s="6"/>
      <c r="AT92" s="6">
        <f t="shared" si="14"/>
        <v>9</v>
      </c>
      <c r="AU92" s="9">
        <f t="shared" si="8"/>
        <v>-2.8</v>
      </c>
      <c r="AV92" s="10">
        <f t="shared" si="9"/>
        <v>-0.45999999999999996</v>
      </c>
      <c r="AW92" s="7">
        <f t="shared" si="10"/>
        <v>7.9154515829799686E-3</v>
      </c>
      <c r="AX92" s="6"/>
      <c r="AY92" s="6">
        <f t="shared" si="15"/>
        <v>9</v>
      </c>
      <c r="AZ92" s="9">
        <f t="shared" si="11"/>
        <v>-2.8</v>
      </c>
      <c r="BA92" s="8">
        <f t="shared" si="12"/>
        <v>-1.0900000000000001</v>
      </c>
      <c r="BB92" s="17">
        <f t="shared" si="13"/>
        <v>7.9154515829799686E-3</v>
      </c>
    </row>
    <row r="93" spans="42:54" x14ac:dyDescent="0.55000000000000004">
      <c r="AP93" s="15"/>
      <c r="AQ93" s="6"/>
      <c r="AR93" s="6"/>
      <c r="AS93" s="6"/>
      <c r="AT93" s="6">
        <f t="shared" si="14"/>
        <v>10</v>
      </c>
      <c r="AU93" s="9">
        <f t="shared" si="8"/>
        <v>-2.7749999999999999</v>
      </c>
      <c r="AV93" s="10">
        <f t="shared" si="9"/>
        <v>-0.45500000000000007</v>
      </c>
      <c r="AW93" s="7">
        <f t="shared" si="10"/>
        <v>8.4867340622387204E-3</v>
      </c>
      <c r="AX93" s="6"/>
      <c r="AY93" s="6">
        <f t="shared" si="15"/>
        <v>10</v>
      </c>
      <c r="AZ93" s="9">
        <f t="shared" si="11"/>
        <v>-2.7749999999999999</v>
      </c>
      <c r="BA93" s="8">
        <f t="shared" si="12"/>
        <v>-1.0787500000000001</v>
      </c>
      <c r="BB93" s="17">
        <f t="shared" si="13"/>
        <v>8.4867340622387204E-3</v>
      </c>
    </row>
    <row r="94" spans="42:54" x14ac:dyDescent="0.55000000000000004">
      <c r="AP94" s="15"/>
      <c r="AQ94" s="6"/>
      <c r="AR94" s="6"/>
      <c r="AS94" s="6"/>
      <c r="AT94" s="6">
        <f t="shared" si="14"/>
        <v>11</v>
      </c>
      <c r="AU94" s="9">
        <f t="shared" si="8"/>
        <v>-2.75</v>
      </c>
      <c r="AV94" s="10">
        <f t="shared" si="9"/>
        <v>-0.45000000000000007</v>
      </c>
      <c r="AW94" s="7">
        <f t="shared" si="10"/>
        <v>9.0935625015910529E-3</v>
      </c>
      <c r="AX94" s="6"/>
      <c r="AY94" s="6">
        <f t="shared" si="15"/>
        <v>11</v>
      </c>
      <c r="AZ94" s="9">
        <f t="shared" si="11"/>
        <v>-2.75</v>
      </c>
      <c r="BA94" s="8">
        <f t="shared" si="12"/>
        <v>-1.0675000000000001</v>
      </c>
      <c r="BB94" s="17">
        <f t="shared" si="13"/>
        <v>9.0935625015910529E-3</v>
      </c>
    </row>
    <row r="95" spans="42:54" x14ac:dyDescent="0.55000000000000004">
      <c r="AP95" s="15"/>
      <c r="AQ95" s="6"/>
      <c r="AR95" s="6"/>
      <c r="AS95" s="6"/>
      <c r="AT95" s="6">
        <f t="shared" si="14"/>
        <v>12</v>
      </c>
      <c r="AU95" s="9">
        <f t="shared" si="8"/>
        <v>-2.7250000000000001</v>
      </c>
      <c r="AV95" s="10">
        <f t="shared" si="9"/>
        <v>-0.44500000000000006</v>
      </c>
      <c r="AW95" s="7">
        <f t="shared" si="10"/>
        <v>9.7376931411439997E-3</v>
      </c>
      <c r="AX95" s="6"/>
      <c r="AY95" s="6">
        <f t="shared" si="15"/>
        <v>12</v>
      </c>
      <c r="AZ95" s="9">
        <f t="shared" si="11"/>
        <v>-2.7250000000000001</v>
      </c>
      <c r="BA95" s="8">
        <f t="shared" si="12"/>
        <v>-1.0562500000000001</v>
      </c>
      <c r="BB95" s="17">
        <f t="shared" si="13"/>
        <v>9.7376931411439997E-3</v>
      </c>
    </row>
    <row r="96" spans="42:54" x14ac:dyDescent="0.55000000000000004">
      <c r="AP96" s="15"/>
      <c r="AQ96" s="6"/>
      <c r="AR96" s="6"/>
      <c r="AS96" s="6"/>
      <c r="AT96" s="6">
        <f t="shared" si="14"/>
        <v>13</v>
      </c>
      <c r="AU96" s="9">
        <f t="shared" si="8"/>
        <v>-2.7</v>
      </c>
      <c r="AV96" s="10">
        <f t="shared" si="9"/>
        <v>-0.44000000000000006</v>
      </c>
      <c r="AW96" s="7">
        <f t="shared" si="10"/>
        <v>1.0420934814422592E-2</v>
      </c>
      <c r="AX96" s="6"/>
      <c r="AY96" s="6">
        <f t="shared" si="15"/>
        <v>13</v>
      </c>
      <c r="AZ96" s="9">
        <f t="shared" si="11"/>
        <v>-2.7</v>
      </c>
      <c r="BA96" s="8">
        <f t="shared" si="12"/>
        <v>-1.0450000000000002</v>
      </c>
      <c r="BB96" s="17">
        <f t="shared" si="13"/>
        <v>1.0420934814422592E-2</v>
      </c>
    </row>
    <row r="97" spans="42:54" x14ac:dyDescent="0.55000000000000004">
      <c r="AP97" s="15"/>
      <c r="AQ97" s="6"/>
      <c r="AR97" s="6"/>
      <c r="AS97" s="6"/>
      <c r="AT97" s="6">
        <f t="shared" si="14"/>
        <v>14</v>
      </c>
      <c r="AU97" s="9">
        <f t="shared" si="8"/>
        <v>-2.6749999999999998</v>
      </c>
      <c r="AV97" s="10">
        <f t="shared" si="9"/>
        <v>-0.43500000000000005</v>
      </c>
      <c r="AW97" s="7">
        <f t="shared" si="10"/>
        <v>1.1145147994764813E-2</v>
      </c>
      <c r="AX97" s="6"/>
      <c r="AY97" s="6">
        <f t="shared" si="15"/>
        <v>14</v>
      </c>
      <c r="AZ97" s="9">
        <f t="shared" si="11"/>
        <v>-2.6749999999999998</v>
      </c>
      <c r="BA97" s="8">
        <f t="shared" si="12"/>
        <v>-1.0337499999999999</v>
      </c>
      <c r="BB97" s="17">
        <f t="shared" si="13"/>
        <v>1.1145147994764813E-2</v>
      </c>
    </row>
    <row r="98" spans="42:54" x14ac:dyDescent="0.55000000000000004">
      <c r="AP98" s="15"/>
      <c r="AQ98" s="6"/>
      <c r="AR98" s="6"/>
      <c r="AS98" s="6"/>
      <c r="AT98" s="6">
        <f t="shared" si="14"/>
        <v>15</v>
      </c>
      <c r="AU98" s="9">
        <f t="shared" si="8"/>
        <v>-2.65</v>
      </c>
      <c r="AV98" s="10">
        <f t="shared" si="9"/>
        <v>-0.43000000000000005</v>
      </c>
      <c r="AW98" s="7">
        <f t="shared" si="10"/>
        <v>1.1912243607605179E-2</v>
      </c>
      <c r="AX98" s="6"/>
      <c r="AY98" s="6">
        <f t="shared" si="15"/>
        <v>15</v>
      </c>
      <c r="AZ98" s="9">
        <f t="shared" si="11"/>
        <v>-2.65</v>
      </c>
      <c r="BA98" s="8">
        <f t="shared" si="12"/>
        <v>-1.0225</v>
      </c>
      <c r="BB98" s="17">
        <f t="shared" si="13"/>
        <v>1.1912243607605179E-2</v>
      </c>
    </row>
    <row r="99" spans="42:54" x14ac:dyDescent="0.55000000000000004">
      <c r="AP99" s="15"/>
      <c r="AQ99" s="6"/>
      <c r="AR99" s="6"/>
      <c r="AS99" s="6"/>
      <c r="AT99" s="6">
        <f t="shared" si="14"/>
        <v>16</v>
      </c>
      <c r="AU99" s="9">
        <f t="shared" si="8"/>
        <v>-2.625</v>
      </c>
      <c r="AV99" s="10">
        <f t="shared" si="9"/>
        <v>-0.42500000000000004</v>
      </c>
      <c r="AW99" s="7">
        <f t="shared" si="10"/>
        <v>1.2724181596831433E-2</v>
      </c>
      <c r="AX99" s="6"/>
      <c r="AY99" s="6">
        <f t="shared" si="15"/>
        <v>16</v>
      </c>
      <c r="AZ99" s="9">
        <f t="shared" si="11"/>
        <v>-2.625</v>
      </c>
      <c r="BA99" s="8">
        <f t="shared" si="12"/>
        <v>-1.0112500000000002</v>
      </c>
      <c r="BB99" s="17">
        <f t="shared" si="13"/>
        <v>1.2724181596831433E-2</v>
      </c>
    </row>
    <row r="100" spans="42:54" x14ac:dyDescent="0.55000000000000004">
      <c r="AP100" s="15"/>
      <c r="AQ100" s="6"/>
      <c r="AR100" s="6"/>
      <c r="AS100" s="6"/>
      <c r="AT100" s="6">
        <f t="shared" si="14"/>
        <v>17</v>
      </c>
      <c r="AU100" s="9">
        <f t="shared" si="8"/>
        <v>-2.6</v>
      </c>
      <c r="AV100" s="10">
        <f t="shared" si="9"/>
        <v>-0.42000000000000004</v>
      </c>
      <c r="AW100" s="7">
        <f t="shared" si="10"/>
        <v>1.3582969233685613E-2</v>
      </c>
      <c r="AX100" s="6"/>
      <c r="AY100" s="6">
        <f t="shared" si="15"/>
        <v>17</v>
      </c>
      <c r="AZ100" s="9">
        <f t="shared" si="11"/>
        <v>-2.6</v>
      </c>
      <c r="BA100" s="8">
        <f t="shared" si="12"/>
        <v>-1.0000000000000002</v>
      </c>
      <c r="BB100" s="17">
        <f t="shared" si="13"/>
        <v>1.3582969233685613E-2</v>
      </c>
    </row>
    <row r="101" spans="42:54" x14ac:dyDescent="0.55000000000000004">
      <c r="AP101" s="15"/>
      <c r="AQ101" s="6"/>
      <c r="AR101" s="6"/>
      <c r="AS101" s="6"/>
      <c r="AT101" s="6">
        <f t="shared" si="14"/>
        <v>18</v>
      </c>
      <c r="AU101" s="9">
        <f t="shared" si="8"/>
        <v>-2.5750000000000002</v>
      </c>
      <c r="AV101" s="10">
        <f t="shared" si="9"/>
        <v>-0.41500000000000004</v>
      </c>
      <c r="AW101" s="7">
        <f t="shared" si="10"/>
        <v>1.4490659157048438E-2</v>
      </c>
      <c r="AX101" s="6"/>
      <c r="AY101" s="6">
        <f t="shared" si="15"/>
        <v>18</v>
      </c>
      <c r="AZ101" s="9">
        <f t="shared" si="11"/>
        <v>-2.5750000000000002</v>
      </c>
      <c r="BA101" s="8">
        <f t="shared" si="12"/>
        <v>-0.98875000000000013</v>
      </c>
      <c r="BB101" s="17">
        <f t="shared" si="13"/>
        <v>1.4490659157048438E-2</v>
      </c>
    </row>
    <row r="102" spans="42:54" x14ac:dyDescent="0.55000000000000004">
      <c r="AP102" s="15"/>
      <c r="AQ102" s="6"/>
      <c r="AR102" s="6"/>
      <c r="AS102" s="6"/>
      <c r="AT102" s="6">
        <f t="shared" si="14"/>
        <v>19</v>
      </c>
      <c r="AU102" s="9">
        <f t="shared" si="8"/>
        <v>-2.5499999999999998</v>
      </c>
      <c r="AV102" s="10">
        <f t="shared" si="9"/>
        <v>-0.41000000000000003</v>
      </c>
      <c r="AW102" s="7">
        <f t="shared" si="10"/>
        <v>1.5449347134395174E-2</v>
      </c>
      <c r="AX102" s="6"/>
      <c r="AY102" s="6">
        <f t="shared" si="15"/>
        <v>19</v>
      </c>
      <c r="AZ102" s="9">
        <f t="shared" si="11"/>
        <v>-2.5499999999999998</v>
      </c>
      <c r="BA102" s="8">
        <f t="shared" si="12"/>
        <v>-0.97749999999999992</v>
      </c>
      <c r="BB102" s="17">
        <f t="shared" si="13"/>
        <v>1.5449347134395174E-2</v>
      </c>
    </row>
    <row r="103" spans="42:54" x14ac:dyDescent="0.55000000000000004">
      <c r="AP103" s="15"/>
      <c r="AQ103" s="6"/>
      <c r="AR103" s="6"/>
      <c r="AS103" s="6"/>
      <c r="AT103" s="6">
        <f t="shared" si="14"/>
        <v>20</v>
      </c>
      <c r="AU103" s="9">
        <f t="shared" si="8"/>
        <v>-2.5249999999999999</v>
      </c>
      <c r="AV103" s="10">
        <f t="shared" si="9"/>
        <v>-0.40500000000000003</v>
      </c>
      <c r="AW103" s="7">
        <f t="shared" si="10"/>
        <v>1.646116953324727E-2</v>
      </c>
      <c r="AX103" s="6"/>
      <c r="AY103" s="6">
        <f t="shared" si="15"/>
        <v>20</v>
      </c>
      <c r="AZ103" s="9">
        <f t="shared" si="11"/>
        <v>-2.5249999999999999</v>
      </c>
      <c r="BA103" s="8">
        <f t="shared" si="12"/>
        <v>-0.96624999999999994</v>
      </c>
      <c r="BB103" s="17">
        <f t="shared" si="13"/>
        <v>1.646116953324727E-2</v>
      </c>
    </row>
    <row r="104" spans="42:54" x14ac:dyDescent="0.55000000000000004">
      <c r="AP104" s="15"/>
      <c r="AQ104" s="6"/>
      <c r="AR104" s="6"/>
      <c r="AS104" s="6"/>
      <c r="AT104" s="6">
        <f t="shared" si="14"/>
        <v>21</v>
      </c>
      <c r="AU104" s="9">
        <f t="shared" si="8"/>
        <v>-2.5</v>
      </c>
      <c r="AV104" s="10">
        <f t="shared" si="9"/>
        <v>-0.4</v>
      </c>
      <c r="AW104" s="7">
        <f t="shared" si="10"/>
        <v>1.752830049356854E-2</v>
      </c>
      <c r="AX104" s="6"/>
      <c r="AY104" s="6">
        <f t="shared" si="15"/>
        <v>21</v>
      </c>
      <c r="AZ104" s="9">
        <f t="shared" si="11"/>
        <v>-2.5</v>
      </c>
      <c r="BA104" s="8">
        <f t="shared" si="12"/>
        <v>-0.95499999999999996</v>
      </c>
      <c r="BB104" s="17">
        <f t="shared" si="13"/>
        <v>1.752830049356854E-2</v>
      </c>
    </row>
    <row r="105" spans="42:54" x14ac:dyDescent="0.55000000000000004">
      <c r="AP105" s="15"/>
      <c r="AQ105" s="6"/>
      <c r="AR105" s="6"/>
      <c r="AS105" s="6"/>
      <c r="AT105" s="6">
        <f t="shared" si="14"/>
        <v>22</v>
      </c>
      <c r="AU105" s="9">
        <f t="shared" si="8"/>
        <v>-2.4750000000000001</v>
      </c>
      <c r="AV105" s="10">
        <f t="shared" si="9"/>
        <v>-0.39500000000000002</v>
      </c>
      <c r="AW105" s="7">
        <f t="shared" si="10"/>
        <v>1.8652948792269905E-2</v>
      </c>
      <c r="AX105" s="6"/>
      <c r="AY105" s="6">
        <f t="shared" si="15"/>
        <v>22</v>
      </c>
      <c r="AZ105" s="9">
        <f t="shared" si="11"/>
        <v>-2.4750000000000001</v>
      </c>
      <c r="BA105" s="8">
        <f t="shared" si="12"/>
        <v>-0.94374999999999998</v>
      </c>
      <c r="BB105" s="17">
        <f t="shared" si="13"/>
        <v>1.8652948792269905E-2</v>
      </c>
    </row>
    <row r="106" spans="42:54" x14ac:dyDescent="0.55000000000000004">
      <c r="AP106" s="15"/>
      <c r="AQ106" s="6"/>
      <c r="AR106" s="6"/>
      <c r="AS106" s="6"/>
      <c r="AT106" s="6">
        <f t="shared" si="14"/>
        <v>23</v>
      </c>
      <c r="AU106" s="9">
        <f t="shared" si="8"/>
        <v>-2.4500000000000002</v>
      </c>
      <c r="AV106" s="10">
        <f t="shared" si="9"/>
        <v>-0.39</v>
      </c>
      <c r="AW106" s="7">
        <f t="shared" si="10"/>
        <v>1.9837354391795313E-2</v>
      </c>
      <c r="AX106" s="6"/>
      <c r="AY106" s="6">
        <f t="shared" si="15"/>
        <v>23</v>
      </c>
      <c r="AZ106" s="9">
        <f t="shared" si="11"/>
        <v>-2.4500000000000002</v>
      </c>
      <c r="BA106" s="8">
        <f t="shared" si="12"/>
        <v>-0.9325</v>
      </c>
      <c r="BB106" s="17">
        <f t="shared" si="13"/>
        <v>1.9837354391795313E-2</v>
      </c>
    </row>
    <row r="107" spans="42:54" x14ac:dyDescent="0.55000000000000004">
      <c r="AP107" s="15"/>
      <c r="AQ107" s="6"/>
      <c r="AR107" s="6"/>
      <c r="AS107" s="6"/>
      <c r="AT107" s="6">
        <f t="shared" si="14"/>
        <v>24</v>
      </c>
      <c r="AU107" s="9">
        <f t="shared" si="8"/>
        <v>-2.4249999999999998</v>
      </c>
      <c r="AV107" s="10">
        <f t="shared" si="9"/>
        <v>-0.38500000000000001</v>
      </c>
      <c r="AW107" s="7">
        <f t="shared" si="10"/>
        <v>2.1083784665664119E-2</v>
      </c>
      <c r="AX107" s="6"/>
      <c r="AY107" s="6">
        <f t="shared" si="15"/>
        <v>24</v>
      </c>
      <c r="AZ107" s="9">
        <f t="shared" si="11"/>
        <v>-2.4249999999999998</v>
      </c>
      <c r="BA107" s="8">
        <f t="shared" si="12"/>
        <v>-0.92125000000000001</v>
      </c>
      <c r="BB107" s="17">
        <f t="shared" si="13"/>
        <v>2.1083784665664119E-2</v>
      </c>
    </row>
    <row r="108" spans="42:54" x14ac:dyDescent="0.55000000000000004">
      <c r="AP108" s="15"/>
      <c r="AQ108" s="6"/>
      <c r="AR108" s="6"/>
      <c r="AS108" s="6"/>
      <c r="AT108" s="6">
        <f t="shared" si="14"/>
        <v>25</v>
      </c>
      <c r="AU108" s="9">
        <f t="shared" si="8"/>
        <v>-2.4</v>
      </c>
      <c r="AV108" s="10">
        <f t="shared" si="9"/>
        <v>-0.38</v>
      </c>
      <c r="AW108" s="7">
        <f t="shared" si="10"/>
        <v>2.2394530294842899E-2</v>
      </c>
      <c r="AX108" s="6"/>
      <c r="AY108" s="6">
        <f t="shared" si="15"/>
        <v>25</v>
      </c>
      <c r="AZ108" s="9">
        <f t="shared" si="11"/>
        <v>-2.4</v>
      </c>
      <c r="BA108" s="8">
        <f t="shared" si="12"/>
        <v>-0.91</v>
      </c>
      <c r="BB108" s="17">
        <f t="shared" si="13"/>
        <v>2.2394530294842899E-2</v>
      </c>
    </row>
    <row r="109" spans="42:54" x14ac:dyDescent="0.55000000000000004">
      <c r="AP109" s="15"/>
      <c r="AQ109" s="6"/>
      <c r="AR109" s="6"/>
      <c r="AS109" s="6"/>
      <c r="AT109" s="6">
        <f t="shared" si="14"/>
        <v>26</v>
      </c>
      <c r="AU109" s="9">
        <f t="shared" si="8"/>
        <v>-2.375</v>
      </c>
      <c r="AV109" s="10">
        <f t="shared" si="9"/>
        <v>-0.375</v>
      </c>
      <c r="AW109" s="7">
        <f t="shared" si="10"/>
        <v>2.3771900829913806E-2</v>
      </c>
      <c r="AX109" s="6"/>
      <c r="AY109" s="6">
        <f t="shared" si="15"/>
        <v>26</v>
      </c>
      <c r="AZ109" s="9">
        <f t="shared" si="11"/>
        <v>-2.375</v>
      </c>
      <c r="BA109" s="8">
        <f t="shared" si="12"/>
        <v>-0.89875000000000005</v>
      </c>
      <c r="BB109" s="17">
        <f t="shared" si="13"/>
        <v>2.3771900829913806E-2</v>
      </c>
    </row>
    <row r="110" spans="42:54" x14ac:dyDescent="0.55000000000000004">
      <c r="AP110" s="15"/>
      <c r="AQ110" s="6"/>
      <c r="AR110" s="6"/>
      <c r="AS110" s="6"/>
      <c r="AT110" s="6">
        <f t="shared" si="14"/>
        <v>27</v>
      </c>
      <c r="AU110" s="9">
        <f t="shared" si="8"/>
        <v>-2.35</v>
      </c>
      <c r="AV110" s="10">
        <f t="shared" si="9"/>
        <v>-0.37</v>
      </c>
      <c r="AW110" s="7">
        <f t="shared" si="10"/>
        <v>2.5218219915194382E-2</v>
      </c>
      <c r="AX110" s="6"/>
      <c r="AY110" s="6">
        <f t="shared" si="15"/>
        <v>27</v>
      </c>
      <c r="AZ110" s="9">
        <f t="shared" si="11"/>
        <v>-2.35</v>
      </c>
      <c r="BA110" s="8">
        <f t="shared" si="12"/>
        <v>-0.88750000000000007</v>
      </c>
      <c r="BB110" s="17">
        <f t="shared" si="13"/>
        <v>2.5218219915194382E-2</v>
      </c>
    </row>
    <row r="111" spans="42:54" x14ac:dyDescent="0.55000000000000004">
      <c r="AP111" s="15"/>
      <c r="AQ111" s="6"/>
      <c r="AR111" s="6"/>
      <c r="AS111" s="6"/>
      <c r="AT111" s="6">
        <f t="shared" si="14"/>
        <v>28</v>
      </c>
      <c r="AU111" s="9">
        <f t="shared" si="8"/>
        <v>-2.3250000000000002</v>
      </c>
      <c r="AV111" s="10">
        <f t="shared" si="9"/>
        <v>-0.3650000000000001</v>
      </c>
      <c r="AW111" s="7">
        <f t="shared" si="10"/>
        <v>2.6735820172248227E-2</v>
      </c>
      <c r="AX111" s="6"/>
      <c r="AY111" s="6">
        <f t="shared" si="15"/>
        <v>28</v>
      </c>
      <c r="AZ111" s="9">
        <f t="shared" si="11"/>
        <v>-2.3250000000000002</v>
      </c>
      <c r="BA111" s="8">
        <f t="shared" si="12"/>
        <v>-0.87625000000000008</v>
      </c>
      <c r="BB111" s="17">
        <f t="shared" si="13"/>
        <v>2.6735820172248227E-2</v>
      </c>
    </row>
    <row r="112" spans="42:54" x14ac:dyDescent="0.55000000000000004">
      <c r="AP112" s="15"/>
      <c r="AQ112" s="6"/>
      <c r="AR112" s="6"/>
      <c r="AS112" s="6"/>
      <c r="AT112" s="6">
        <f t="shared" si="14"/>
        <v>29</v>
      </c>
      <c r="AU112" s="9">
        <f t="shared" si="8"/>
        <v>-2.2999999999999998</v>
      </c>
      <c r="AV112" s="10">
        <f t="shared" si="9"/>
        <v>-0.36</v>
      </c>
      <c r="AW112" s="7">
        <f t="shared" si="10"/>
        <v>2.8327037741601186E-2</v>
      </c>
      <c r="AX112" s="6"/>
      <c r="AY112" s="6">
        <f t="shared" si="15"/>
        <v>29</v>
      </c>
      <c r="AZ112" s="9">
        <f t="shared" si="11"/>
        <v>-2.2999999999999998</v>
      </c>
      <c r="BA112" s="8">
        <f t="shared" si="12"/>
        <v>-0.86499999999999988</v>
      </c>
      <c r="BB112" s="17">
        <f t="shared" si="13"/>
        <v>2.8327037741601186E-2</v>
      </c>
    </row>
    <row r="113" spans="42:54" x14ac:dyDescent="0.55000000000000004">
      <c r="AP113" s="15"/>
      <c r="AQ113" s="6"/>
      <c r="AR113" s="6"/>
      <c r="AS113" s="6"/>
      <c r="AT113" s="6">
        <f t="shared" si="14"/>
        <v>30</v>
      </c>
      <c r="AU113" s="9">
        <f t="shared" si="8"/>
        <v>-2.2749999999999999</v>
      </c>
      <c r="AV113" s="10">
        <f t="shared" si="9"/>
        <v>-0.35499999999999998</v>
      </c>
      <c r="AW113" s="7">
        <f t="shared" si="10"/>
        <v>2.9994206482945311E-2</v>
      </c>
      <c r="AX113" s="6"/>
      <c r="AY113" s="6">
        <f t="shared" si="15"/>
        <v>30</v>
      </c>
      <c r="AZ113" s="9">
        <f t="shared" si="11"/>
        <v>-2.2749999999999999</v>
      </c>
      <c r="BA113" s="8">
        <f t="shared" si="12"/>
        <v>-0.8537499999999999</v>
      </c>
      <c r="BB113" s="17">
        <f t="shared" si="13"/>
        <v>2.9994206482945311E-2</v>
      </c>
    </row>
    <row r="114" spans="42:54" x14ac:dyDescent="0.55000000000000004">
      <c r="AP114" s="15"/>
      <c r="AQ114" s="6"/>
      <c r="AR114" s="6"/>
      <c r="AS114" s="6"/>
      <c r="AT114" s="6">
        <f t="shared" si="14"/>
        <v>31</v>
      </c>
      <c r="AU114" s="9">
        <f t="shared" si="8"/>
        <v>-2.25</v>
      </c>
      <c r="AV114" s="10">
        <f t="shared" si="9"/>
        <v>-0.35</v>
      </c>
      <c r="AW114" s="7">
        <f t="shared" si="10"/>
        <v>3.1739651835667418E-2</v>
      </c>
      <c r="AX114" s="6"/>
      <c r="AY114" s="6">
        <f t="shared" si="15"/>
        <v>31</v>
      </c>
      <c r="AZ114" s="9">
        <f t="shared" si="11"/>
        <v>-2.25</v>
      </c>
      <c r="BA114" s="8">
        <f t="shared" si="12"/>
        <v>-0.84249999999999992</v>
      </c>
      <c r="BB114" s="17">
        <f t="shared" si="13"/>
        <v>3.1739651835667418E-2</v>
      </c>
    </row>
    <row r="115" spans="42:54" x14ac:dyDescent="0.55000000000000004">
      <c r="AP115" s="15"/>
      <c r="AQ115" s="6"/>
      <c r="AR115" s="6"/>
      <c r="AS115" s="6"/>
      <c r="AT115" s="6">
        <f t="shared" si="14"/>
        <v>32</v>
      </c>
      <c r="AU115" s="9">
        <f t="shared" si="8"/>
        <v>-2.2250000000000001</v>
      </c>
      <c r="AV115" s="10">
        <f t="shared" si="9"/>
        <v>-0.34500000000000008</v>
      </c>
      <c r="AW115" s="7">
        <f t="shared" si="10"/>
        <v>3.356568434317754E-2</v>
      </c>
      <c r="AX115" s="6"/>
      <c r="AY115" s="6">
        <f t="shared" si="15"/>
        <v>32</v>
      </c>
      <c r="AZ115" s="9">
        <f t="shared" si="11"/>
        <v>-2.2250000000000001</v>
      </c>
      <c r="BA115" s="8">
        <f t="shared" si="12"/>
        <v>-0.83124999999999993</v>
      </c>
      <c r="BB115" s="17">
        <f t="shared" si="13"/>
        <v>3.356568434317754E-2</v>
      </c>
    </row>
    <row r="116" spans="42:54" x14ac:dyDescent="0.55000000000000004">
      <c r="AP116" s="15"/>
      <c r="AQ116" s="6"/>
      <c r="AR116" s="6"/>
      <c r="AS116" s="6"/>
      <c r="AT116" s="6">
        <f t="shared" si="14"/>
        <v>33</v>
      </c>
      <c r="AU116" s="9">
        <f t="shared" ref="AU116:AU147" si="16">IF(AT116="","",$AU$13+($AU$80-$AU$13)/$AV$3*(AT116-1))</f>
        <v>-2.2000000000000002</v>
      </c>
      <c r="AV116" s="10">
        <f t="shared" ref="AV116:AV147" si="17">IF(AT116="","",$C$5+AU116*$C$6)</f>
        <v>-0.34000000000000008</v>
      </c>
      <c r="AW116" s="7">
        <f t="shared" ref="AW116:AW147" si="18">IF(AT116="","",NORMDIST(AU116,0,1,FALSE))</f>
        <v>3.5474592846231424E-2</v>
      </c>
      <c r="AX116" s="6"/>
      <c r="AY116" s="6">
        <f t="shared" si="15"/>
        <v>33</v>
      </c>
      <c r="AZ116" s="9">
        <f t="shared" ref="AZ116:AZ147" si="19">IF(AY116="","",$AU$13+($AU$80-$AU$13)/$AV$3*(AY116-1))</f>
        <v>-2.2000000000000002</v>
      </c>
      <c r="BA116" s="8">
        <f t="shared" ref="BA116:BA147" si="20">D$5+AZ116*D$6</f>
        <v>-0.82000000000000006</v>
      </c>
      <c r="BB116" s="17">
        <f t="shared" ref="BB116:BB147" si="21">IF(AY116="","",NORMDIST(AZ116,0,1,FALSE))</f>
        <v>3.5474592846231424E-2</v>
      </c>
    </row>
    <row r="117" spans="42:54" x14ac:dyDescent="0.55000000000000004">
      <c r="AP117" s="15"/>
      <c r="AQ117" s="6"/>
      <c r="AR117" s="6"/>
      <c r="AS117" s="6"/>
      <c r="AT117" s="6">
        <f t="shared" ref="AT117:AT148" si="22">IF(AT116="","",IF(AT116+1&gt;$AV$3+1,"",AT116+1))</f>
        <v>34</v>
      </c>
      <c r="AU117" s="9">
        <f t="shared" si="16"/>
        <v>-2.1749999999999998</v>
      </c>
      <c r="AV117" s="10">
        <f t="shared" si="17"/>
        <v>-0.33499999999999996</v>
      </c>
      <c r="AW117" s="7">
        <f t="shared" si="18"/>
        <v>3.7468637352233804E-2</v>
      </c>
      <c r="AX117" s="6"/>
      <c r="AY117" s="6">
        <f t="shared" ref="AY117:AY148" si="23">IF(AY116="","",IF(AY116+1&gt;$AV$3+1,"",AY116+1))</f>
        <v>34</v>
      </c>
      <c r="AZ117" s="9">
        <f t="shared" si="19"/>
        <v>-2.1749999999999998</v>
      </c>
      <c r="BA117" s="8">
        <f t="shared" si="20"/>
        <v>-0.80874999999999986</v>
      </c>
      <c r="BB117" s="17">
        <f t="shared" si="21"/>
        <v>3.7468637352233804E-2</v>
      </c>
    </row>
    <row r="118" spans="42:54" x14ac:dyDescent="0.55000000000000004">
      <c r="AP118" s="15"/>
      <c r="AQ118" s="6"/>
      <c r="AR118" s="6"/>
      <c r="AS118" s="6"/>
      <c r="AT118" s="6">
        <f t="shared" si="22"/>
        <v>35</v>
      </c>
      <c r="AU118" s="9">
        <f t="shared" si="16"/>
        <v>-2.15</v>
      </c>
      <c r="AV118" s="10">
        <f t="shared" si="17"/>
        <v>-0.32999999999999996</v>
      </c>
      <c r="AW118" s="7">
        <f t="shared" si="18"/>
        <v>3.955004158937022E-2</v>
      </c>
      <c r="AX118" s="6"/>
      <c r="AY118" s="6">
        <f t="shared" si="23"/>
        <v>35</v>
      </c>
      <c r="AZ118" s="9">
        <f t="shared" si="19"/>
        <v>-2.15</v>
      </c>
      <c r="BA118" s="8">
        <f t="shared" si="20"/>
        <v>-0.79749999999999999</v>
      </c>
      <c r="BB118" s="17">
        <f t="shared" si="21"/>
        <v>3.955004158937022E-2</v>
      </c>
    </row>
    <row r="119" spans="42:54" x14ac:dyDescent="0.55000000000000004">
      <c r="AP119" s="15"/>
      <c r="AQ119" s="6"/>
      <c r="AR119" s="6"/>
      <c r="AS119" s="6"/>
      <c r="AT119" s="6">
        <f t="shared" si="22"/>
        <v>36</v>
      </c>
      <c r="AU119" s="9">
        <f t="shared" si="16"/>
        <v>-2.125</v>
      </c>
      <c r="AV119" s="10">
        <f t="shared" si="17"/>
        <v>-0.32500000000000007</v>
      </c>
      <c r="AW119" s="7">
        <f t="shared" si="18"/>
        <v>4.1720985256338612E-2</v>
      </c>
      <c r="AX119" s="6"/>
      <c r="AY119" s="6">
        <f t="shared" si="23"/>
        <v>36</v>
      </c>
      <c r="AZ119" s="9">
        <f t="shared" si="19"/>
        <v>-2.125</v>
      </c>
      <c r="BA119" s="8">
        <f t="shared" si="20"/>
        <v>-0.78625</v>
      </c>
      <c r="BB119" s="17">
        <f t="shared" si="21"/>
        <v>4.1720985256338612E-2</v>
      </c>
    </row>
    <row r="120" spans="42:54" x14ac:dyDescent="0.55000000000000004">
      <c r="AP120" s="15"/>
      <c r="AQ120" s="6"/>
      <c r="AR120" s="6"/>
      <c r="AS120" s="6"/>
      <c r="AT120" s="6">
        <f t="shared" si="22"/>
        <v>37</v>
      </c>
      <c r="AU120" s="9">
        <f t="shared" si="16"/>
        <v>-2.1</v>
      </c>
      <c r="AV120" s="10">
        <f t="shared" si="17"/>
        <v>-0.32000000000000006</v>
      </c>
      <c r="AW120" s="7">
        <f t="shared" si="18"/>
        <v>4.3983595980427191E-2</v>
      </c>
      <c r="AX120" s="6"/>
      <c r="AY120" s="6">
        <f t="shared" si="23"/>
        <v>37</v>
      </c>
      <c r="AZ120" s="9">
        <f t="shared" si="19"/>
        <v>-2.1</v>
      </c>
      <c r="BA120" s="8">
        <f t="shared" si="20"/>
        <v>-0.77500000000000002</v>
      </c>
      <c r="BB120" s="17">
        <f t="shared" si="21"/>
        <v>4.3983595980427191E-2</v>
      </c>
    </row>
    <row r="121" spans="42:54" x14ac:dyDescent="0.55000000000000004">
      <c r="AP121" s="15"/>
      <c r="AQ121" s="6"/>
      <c r="AR121" s="6"/>
      <c r="AS121" s="6"/>
      <c r="AT121" s="6">
        <f t="shared" si="22"/>
        <v>38</v>
      </c>
      <c r="AU121" s="9">
        <f t="shared" si="16"/>
        <v>-2.0750000000000002</v>
      </c>
      <c r="AV121" s="10">
        <f t="shared" si="17"/>
        <v>-0.31500000000000006</v>
      </c>
      <c r="AW121" s="7">
        <f t="shared" si="18"/>
        <v>4.6339940998709216E-2</v>
      </c>
      <c r="AX121" s="6"/>
      <c r="AY121" s="6">
        <f t="shared" si="23"/>
        <v>38</v>
      </c>
      <c r="AZ121" s="9">
        <f t="shared" si="19"/>
        <v>-2.0750000000000002</v>
      </c>
      <c r="BA121" s="8">
        <f t="shared" si="20"/>
        <v>-0.76375000000000004</v>
      </c>
      <c r="BB121" s="17">
        <f t="shared" si="21"/>
        <v>4.6339940998709216E-2</v>
      </c>
    </row>
    <row r="122" spans="42:54" x14ac:dyDescent="0.55000000000000004">
      <c r="AP122" s="15"/>
      <c r="AQ122" s="6"/>
      <c r="AR122" s="6"/>
      <c r="AS122" s="6"/>
      <c r="AT122" s="6">
        <f t="shared" si="22"/>
        <v>39</v>
      </c>
      <c r="AU122" s="9">
        <f t="shared" si="16"/>
        <v>-2.0499999999999998</v>
      </c>
      <c r="AV122" s="10">
        <f t="shared" si="17"/>
        <v>-0.30999999999999994</v>
      </c>
      <c r="AW122" s="7">
        <f t="shared" si="18"/>
        <v>4.8792018579182764E-2</v>
      </c>
      <c r="AX122" s="6"/>
      <c r="AY122" s="6">
        <f t="shared" si="23"/>
        <v>39</v>
      </c>
      <c r="AZ122" s="9">
        <f t="shared" si="19"/>
        <v>-2.0499999999999998</v>
      </c>
      <c r="BA122" s="8">
        <f t="shared" si="20"/>
        <v>-0.75249999999999995</v>
      </c>
      <c r="BB122" s="17">
        <f t="shared" si="21"/>
        <v>4.8792018579182764E-2</v>
      </c>
    </row>
    <row r="123" spans="42:54" x14ac:dyDescent="0.55000000000000004">
      <c r="AP123" s="15"/>
      <c r="AQ123" s="6"/>
      <c r="AR123" s="6"/>
      <c r="AS123" s="6"/>
      <c r="AT123" s="6">
        <f t="shared" si="22"/>
        <v>40</v>
      </c>
      <c r="AU123" s="9">
        <f t="shared" si="16"/>
        <v>-2.0249999999999999</v>
      </c>
      <c r="AV123" s="10">
        <f t="shared" si="17"/>
        <v>-0.30500000000000005</v>
      </c>
      <c r="AW123" s="7">
        <f t="shared" si="18"/>
        <v>5.1341749200769449E-2</v>
      </c>
      <c r="AX123" s="6"/>
      <c r="AY123" s="6">
        <f t="shared" si="23"/>
        <v>40</v>
      </c>
      <c r="AZ123" s="9">
        <f t="shared" si="19"/>
        <v>-2.0249999999999999</v>
      </c>
      <c r="BA123" s="8">
        <f t="shared" si="20"/>
        <v>-0.74124999999999996</v>
      </c>
      <c r="BB123" s="17">
        <f t="shared" si="21"/>
        <v>5.1341749200769449E-2</v>
      </c>
    </row>
    <row r="124" spans="42:54" x14ac:dyDescent="0.55000000000000004">
      <c r="AP124" s="15"/>
      <c r="AQ124" s="6"/>
      <c r="AR124" s="6"/>
      <c r="AS124" s="6"/>
      <c r="AT124" s="6">
        <f t="shared" si="22"/>
        <v>41</v>
      </c>
      <c r="AU124" s="9">
        <f t="shared" si="16"/>
        <v>-2</v>
      </c>
      <c r="AV124" s="10">
        <f t="shared" si="17"/>
        <v>-0.30000000000000004</v>
      </c>
      <c r="AW124" s="7">
        <f t="shared" si="18"/>
        <v>5.3990966513188063E-2</v>
      </c>
      <c r="AX124" s="6"/>
      <c r="AY124" s="6">
        <f t="shared" si="23"/>
        <v>41</v>
      </c>
      <c r="AZ124" s="9">
        <f t="shared" si="19"/>
        <v>-2</v>
      </c>
      <c r="BA124" s="8">
        <f t="shared" si="20"/>
        <v>-0.73</v>
      </c>
      <c r="BB124" s="17">
        <f t="shared" si="21"/>
        <v>5.3990966513188063E-2</v>
      </c>
    </row>
    <row r="125" spans="42:54" x14ac:dyDescent="0.55000000000000004">
      <c r="AP125" s="15"/>
      <c r="AQ125" s="6"/>
      <c r="AR125" s="6"/>
      <c r="AS125" s="6"/>
      <c r="AT125" s="6">
        <f t="shared" si="22"/>
        <v>42</v>
      </c>
      <c r="AU125" s="9">
        <f t="shared" si="16"/>
        <v>-1.9749999999999999</v>
      </c>
      <c r="AV125" s="10">
        <f t="shared" si="17"/>
        <v>-0.29500000000000004</v>
      </c>
      <c r="AW125" s="7">
        <f t="shared" si="18"/>
        <v>5.6741408099824038E-2</v>
      </c>
      <c r="AX125" s="6"/>
      <c r="AY125" s="6">
        <f t="shared" si="23"/>
        <v>42</v>
      </c>
      <c r="AZ125" s="9">
        <f t="shared" si="19"/>
        <v>-1.9749999999999999</v>
      </c>
      <c r="BA125" s="8">
        <f t="shared" si="20"/>
        <v>-0.71874999999999989</v>
      </c>
      <c r="BB125" s="17">
        <f t="shared" si="21"/>
        <v>5.6741408099824038E-2</v>
      </c>
    </row>
    <row r="126" spans="42:54" x14ac:dyDescent="0.55000000000000004">
      <c r="AP126" s="15"/>
      <c r="AQ126" s="6"/>
      <c r="AR126" s="6"/>
      <c r="AS126" s="6"/>
      <c r="AT126" s="6">
        <f t="shared" si="22"/>
        <v>43</v>
      </c>
      <c r="AU126" s="9">
        <f t="shared" si="16"/>
        <v>-1.95</v>
      </c>
      <c r="AV126" s="10">
        <f t="shared" si="17"/>
        <v>-0.29000000000000004</v>
      </c>
      <c r="AW126" s="7">
        <f t="shared" si="18"/>
        <v>5.9594706068816075E-2</v>
      </c>
      <c r="AX126" s="6"/>
      <c r="AY126" s="6">
        <f t="shared" si="23"/>
        <v>43</v>
      </c>
      <c r="AZ126" s="9">
        <f t="shared" si="19"/>
        <v>-1.95</v>
      </c>
      <c r="BA126" s="8">
        <f t="shared" si="20"/>
        <v>-0.70749999999999991</v>
      </c>
      <c r="BB126" s="17">
        <f t="shared" si="21"/>
        <v>5.9594706068816075E-2</v>
      </c>
    </row>
    <row r="127" spans="42:54" x14ac:dyDescent="0.55000000000000004">
      <c r="AP127" s="15"/>
      <c r="AQ127" s="6"/>
      <c r="AR127" s="6"/>
      <c r="AS127" s="6"/>
      <c r="AT127" s="6">
        <f t="shared" si="22"/>
        <v>44</v>
      </c>
      <c r="AU127" s="9">
        <f t="shared" si="16"/>
        <v>-1.925</v>
      </c>
      <c r="AV127" s="10">
        <f t="shared" si="17"/>
        <v>-0.28500000000000003</v>
      </c>
      <c r="AW127" s="7">
        <f t="shared" si="18"/>
        <v>6.2552377499659972E-2</v>
      </c>
      <c r="AX127" s="6"/>
      <c r="AY127" s="6">
        <f t="shared" si="23"/>
        <v>44</v>
      </c>
      <c r="AZ127" s="9">
        <f t="shared" si="19"/>
        <v>-1.925</v>
      </c>
      <c r="BA127" s="8">
        <f t="shared" si="20"/>
        <v>-0.69625000000000004</v>
      </c>
      <c r="BB127" s="17">
        <f t="shared" si="21"/>
        <v>6.2552377499659972E-2</v>
      </c>
    </row>
    <row r="128" spans="42:54" x14ac:dyDescent="0.55000000000000004">
      <c r="AP128" s="15"/>
      <c r="AQ128" s="6"/>
      <c r="AR128" s="6"/>
      <c r="AS128" s="6"/>
      <c r="AT128" s="6">
        <f t="shared" si="22"/>
        <v>45</v>
      </c>
      <c r="AU128" s="9">
        <f t="shared" si="16"/>
        <v>-1.9</v>
      </c>
      <c r="AV128" s="10">
        <f t="shared" si="17"/>
        <v>-0.28000000000000003</v>
      </c>
      <c r="AW128" s="7">
        <f t="shared" si="18"/>
        <v>6.5615814774676595E-2</v>
      </c>
      <c r="AX128" s="6"/>
      <c r="AY128" s="6">
        <f t="shared" si="23"/>
        <v>45</v>
      </c>
      <c r="AZ128" s="9">
        <f t="shared" si="19"/>
        <v>-1.9</v>
      </c>
      <c r="BA128" s="8">
        <f t="shared" si="20"/>
        <v>-0.68499999999999994</v>
      </c>
      <c r="BB128" s="17">
        <f t="shared" si="21"/>
        <v>6.5615814774676595E-2</v>
      </c>
    </row>
    <row r="129" spans="42:54" x14ac:dyDescent="0.55000000000000004">
      <c r="AP129" s="15"/>
      <c r="AQ129" s="6"/>
      <c r="AR129" s="6"/>
      <c r="AS129" s="6"/>
      <c r="AT129" s="6">
        <f t="shared" si="22"/>
        <v>46</v>
      </c>
      <c r="AU129" s="9">
        <f t="shared" si="16"/>
        <v>-1.875</v>
      </c>
      <c r="AV129" s="10">
        <f t="shared" si="17"/>
        <v>-0.27500000000000002</v>
      </c>
      <c r="AW129" s="7">
        <f t="shared" si="18"/>
        <v>6.8786275826691903E-2</v>
      </c>
      <c r="AX129" s="6"/>
      <c r="AY129" s="6">
        <f t="shared" si="23"/>
        <v>46</v>
      </c>
      <c r="AZ129" s="9">
        <f t="shared" si="19"/>
        <v>-1.875</v>
      </c>
      <c r="BA129" s="8">
        <f t="shared" si="20"/>
        <v>-0.67374999999999996</v>
      </c>
      <c r="BB129" s="17">
        <f t="shared" si="21"/>
        <v>6.8786275826691903E-2</v>
      </c>
    </row>
    <row r="130" spans="42:54" x14ac:dyDescent="0.55000000000000004">
      <c r="AP130" s="15"/>
      <c r="AQ130" s="6"/>
      <c r="AR130" s="6"/>
      <c r="AS130" s="6"/>
      <c r="AT130" s="6">
        <f t="shared" si="22"/>
        <v>47</v>
      </c>
      <c r="AU130" s="9">
        <f t="shared" si="16"/>
        <v>-1.8499999999999999</v>
      </c>
      <c r="AV130" s="10">
        <f t="shared" si="17"/>
        <v>-0.27</v>
      </c>
      <c r="AW130" s="7">
        <f t="shared" si="18"/>
        <v>7.2064874336218027E-2</v>
      </c>
      <c r="AX130" s="6"/>
      <c r="AY130" s="6">
        <f t="shared" si="23"/>
        <v>47</v>
      </c>
      <c r="AZ130" s="9">
        <f t="shared" si="19"/>
        <v>-1.8499999999999999</v>
      </c>
      <c r="BA130" s="8">
        <f t="shared" si="20"/>
        <v>-0.66249999999999987</v>
      </c>
      <c r="BB130" s="17">
        <f t="shared" si="21"/>
        <v>7.2064874336218027E-2</v>
      </c>
    </row>
    <row r="131" spans="42:54" x14ac:dyDescent="0.55000000000000004">
      <c r="AP131" s="15"/>
      <c r="AQ131" s="6"/>
      <c r="AR131" s="6"/>
      <c r="AS131" s="6"/>
      <c r="AT131" s="6">
        <f t="shared" si="22"/>
        <v>48</v>
      </c>
      <c r="AU131" s="9">
        <f t="shared" si="16"/>
        <v>-1.825</v>
      </c>
      <c r="AV131" s="10">
        <f t="shared" si="17"/>
        <v>-0.26500000000000001</v>
      </c>
      <c r="AW131" s="7">
        <f t="shared" si="18"/>
        <v>7.5452569913290204E-2</v>
      </c>
      <c r="AX131" s="6"/>
      <c r="AY131" s="6">
        <f t="shared" si="23"/>
        <v>48</v>
      </c>
      <c r="AZ131" s="9">
        <f t="shared" si="19"/>
        <v>-1.825</v>
      </c>
      <c r="BA131" s="8">
        <f t="shared" si="20"/>
        <v>-0.65125</v>
      </c>
      <c r="BB131" s="17">
        <f t="shared" si="21"/>
        <v>7.5452569913290204E-2</v>
      </c>
    </row>
    <row r="132" spans="42:54" x14ac:dyDescent="0.55000000000000004">
      <c r="AP132" s="15"/>
      <c r="AQ132" s="6"/>
      <c r="AR132" s="6"/>
      <c r="AS132" s="6"/>
      <c r="AT132" s="6">
        <f t="shared" si="22"/>
        <v>49</v>
      </c>
      <c r="AU132" s="9">
        <f t="shared" si="16"/>
        <v>-1.7999999999999998</v>
      </c>
      <c r="AV132" s="10">
        <f t="shared" si="17"/>
        <v>-0.26</v>
      </c>
      <c r="AW132" s="7">
        <f t="shared" si="18"/>
        <v>7.8950158300894177E-2</v>
      </c>
      <c r="AX132" s="6"/>
      <c r="AY132" s="6">
        <f t="shared" si="23"/>
        <v>49</v>
      </c>
      <c r="AZ132" s="9">
        <f t="shared" si="19"/>
        <v>-1.7999999999999998</v>
      </c>
      <c r="BA132" s="8">
        <f t="shared" si="20"/>
        <v>-0.6399999999999999</v>
      </c>
      <c r="BB132" s="17">
        <f t="shared" si="21"/>
        <v>7.8950158300894177E-2</v>
      </c>
    </row>
    <row r="133" spans="42:54" x14ac:dyDescent="0.55000000000000004">
      <c r="AP133" s="15"/>
      <c r="AQ133" s="6"/>
      <c r="AR133" s="6"/>
      <c r="AS133" s="6"/>
      <c r="AT133" s="6">
        <f t="shared" si="22"/>
        <v>50</v>
      </c>
      <c r="AU133" s="9">
        <f t="shared" si="16"/>
        <v>-1.7749999999999999</v>
      </c>
      <c r="AV133" s="10">
        <f t="shared" si="17"/>
        <v>-0.255</v>
      </c>
      <c r="AW133" s="7">
        <f t="shared" si="18"/>
        <v>8.2558261638591632E-2</v>
      </c>
      <c r="AX133" s="6"/>
      <c r="AY133" s="6">
        <f t="shared" si="23"/>
        <v>50</v>
      </c>
      <c r="AZ133" s="9">
        <f t="shared" si="19"/>
        <v>-1.7749999999999999</v>
      </c>
      <c r="BA133" s="8">
        <f t="shared" si="20"/>
        <v>-0.62874999999999992</v>
      </c>
      <c r="BB133" s="17">
        <f t="shared" si="21"/>
        <v>8.2558261638591632E-2</v>
      </c>
    </row>
    <row r="134" spans="42:54" x14ac:dyDescent="0.55000000000000004">
      <c r="AP134" s="15"/>
      <c r="AQ134" s="6"/>
      <c r="AR134" s="6"/>
      <c r="AS134" s="6"/>
      <c r="AT134" s="6">
        <f t="shared" si="22"/>
        <v>51</v>
      </c>
      <c r="AU134" s="9">
        <f t="shared" si="16"/>
        <v>-1.75</v>
      </c>
      <c r="AV134" s="10">
        <f t="shared" si="17"/>
        <v>-0.25</v>
      </c>
      <c r="AW134" s="7">
        <f t="shared" si="18"/>
        <v>8.6277318826511532E-2</v>
      </c>
      <c r="AX134" s="6"/>
      <c r="AY134" s="6">
        <f t="shared" si="23"/>
        <v>51</v>
      </c>
      <c r="AZ134" s="9">
        <f t="shared" si="19"/>
        <v>-1.75</v>
      </c>
      <c r="BA134" s="8">
        <f t="shared" si="20"/>
        <v>-0.61749999999999994</v>
      </c>
      <c r="BB134" s="17">
        <f t="shared" si="21"/>
        <v>8.6277318826511532E-2</v>
      </c>
    </row>
    <row r="135" spans="42:54" x14ac:dyDescent="0.55000000000000004">
      <c r="AP135" s="15"/>
      <c r="AQ135" s="6"/>
      <c r="AR135" s="6"/>
      <c r="AS135" s="6"/>
      <c r="AT135" s="6">
        <f t="shared" si="22"/>
        <v>52</v>
      </c>
      <c r="AU135" s="9">
        <f t="shared" si="16"/>
        <v>-1.7249999999999999</v>
      </c>
      <c r="AV135" s="10">
        <f t="shared" si="17"/>
        <v>-0.24499999999999997</v>
      </c>
      <c r="AW135" s="7">
        <f t="shared" si="18"/>
        <v>9.0107576031298139E-2</v>
      </c>
      <c r="AX135" s="6"/>
      <c r="AY135" s="6">
        <f t="shared" si="23"/>
        <v>52</v>
      </c>
      <c r="AZ135" s="9">
        <f t="shared" si="19"/>
        <v>-1.7249999999999999</v>
      </c>
      <c r="BA135" s="8">
        <f t="shared" si="20"/>
        <v>-0.60624999999999996</v>
      </c>
      <c r="BB135" s="17">
        <f t="shared" si="21"/>
        <v>9.0107576031298139E-2</v>
      </c>
    </row>
    <row r="136" spans="42:54" x14ac:dyDescent="0.55000000000000004">
      <c r="AP136" s="15"/>
      <c r="AQ136" s="6"/>
      <c r="AR136" s="6"/>
      <c r="AS136" s="6"/>
      <c r="AT136" s="6">
        <f t="shared" si="22"/>
        <v>53</v>
      </c>
      <c r="AU136" s="9">
        <f t="shared" si="16"/>
        <v>-1.7</v>
      </c>
      <c r="AV136" s="10">
        <f t="shared" si="17"/>
        <v>-0.24000000000000002</v>
      </c>
      <c r="AW136" s="7">
        <f t="shared" si="18"/>
        <v>9.4049077376886947E-2</v>
      </c>
      <c r="AX136" s="6"/>
      <c r="AY136" s="6">
        <f t="shared" si="23"/>
        <v>53</v>
      </c>
      <c r="AZ136" s="9">
        <f t="shared" si="19"/>
        <v>-1.7</v>
      </c>
      <c r="BA136" s="8">
        <f t="shared" si="20"/>
        <v>-0.59499999999999997</v>
      </c>
      <c r="BB136" s="17">
        <f t="shared" si="21"/>
        <v>9.4049077376886947E-2</v>
      </c>
    </row>
    <row r="137" spans="42:54" x14ac:dyDescent="0.55000000000000004">
      <c r="AP137" s="15"/>
      <c r="AQ137" s="6"/>
      <c r="AR137" s="6"/>
      <c r="AS137" s="6"/>
      <c r="AT137" s="6">
        <f t="shared" si="22"/>
        <v>54</v>
      </c>
      <c r="AU137" s="9">
        <f t="shared" si="16"/>
        <v>-1.6749999999999998</v>
      </c>
      <c r="AV137" s="10">
        <f t="shared" si="17"/>
        <v>-0.23499999999999996</v>
      </c>
      <c r="AW137" s="7">
        <f t="shared" si="18"/>
        <v>9.8101655864097831E-2</v>
      </c>
      <c r="AX137" s="6"/>
      <c r="AY137" s="6">
        <f t="shared" si="23"/>
        <v>54</v>
      </c>
      <c r="AZ137" s="9">
        <f t="shared" si="19"/>
        <v>-1.6749999999999998</v>
      </c>
      <c r="BA137" s="8">
        <f t="shared" si="20"/>
        <v>-0.58374999999999988</v>
      </c>
      <c r="BB137" s="17">
        <f t="shared" si="21"/>
        <v>9.8101655864097831E-2</v>
      </c>
    </row>
    <row r="138" spans="42:54" x14ac:dyDescent="0.55000000000000004">
      <c r="AP138" s="15"/>
      <c r="AQ138" s="6"/>
      <c r="AR138" s="6"/>
      <c r="AS138" s="6"/>
      <c r="AT138" s="6">
        <f t="shared" si="22"/>
        <v>55</v>
      </c>
      <c r="AU138" s="9">
        <f t="shared" si="16"/>
        <v>-1.65</v>
      </c>
      <c r="AV138" s="10">
        <f t="shared" si="17"/>
        <v>-0.23</v>
      </c>
      <c r="AW138" s="7">
        <f t="shared" si="18"/>
        <v>0.10226492456397804</v>
      </c>
      <c r="AX138" s="6"/>
      <c r="AY138" s="6">
        <f t="shared" si="23"/>
        <v>55</v>
      </c>
      <c r="AZ138" s="9">
        <f t="shared" si="19"/>
        <v>-1.65</v>
      </c>
      <c r="BA138" s="8">
        <f t="shared" si="20"/>
        <v>-0.5724999999999999</v>
      </c>
      <c r="BB138" s="17">
        <f t="shared" si="21"/>
        <v>0.10226492456397804</v>
      </c>
    </row>
    <row r="139" spans="42:54" x14ac:dyDescent="0.55000000000000004">
      <c r="AP139" s="15"/>
      <c r="AQ139" s="6"/>
      <c r="AR139" s="6"/>
      <c r="AS139" s="6"/>
      <c r="AT139" s="6">
        <f t="shared" si="22"/>
        <v>56</v>
      </c>
      <c r="AU139" s="9">
        <f t="shared" si="16"/>
        <v>-1.625</v>
      </c>
      <c r="AV139" s="10">
        <f t="shared" si="17"/>
        <v>-0.22500000000000001</v>
      </c>
      <c r="AW139" s="7">
        <f t="shared" si="18"/>
        <v>0.10653826813058508</v>
      </c>
      <c r="AX139" s="6"/>
      <c r="AY139" s="6">
        <f t="shared" si="23"/>
        <v>56</v>
      </c>
      <c r="AZ139" s="9">
        <f t="shared" si="19"/>
        <v>-1.625</v>
      </c>
      <c r="BA139" s="8">
        <f t="shared" si="20"/>
        <v>-0.56125000000000003</v>
      </c>
      <c r="BB139" s="17">
        <f t="shared" si="21"/>
        <v>0.10653826813058508</v>
      </c>
    </row>
    <row r="140" spans="42:54" x14ac:dyDescent="0.55000000000000004">
      <c r="AP140" s="15"/>
      <c r="AQ140" s="6"/>
      <c r="AR140" s="6"/>
      <c r="AS140" s="6"/>
      <c r="AT140" s="6">
        <f t="shared" si="22"/>
        <v>57</v>
      </c>
      <c r="AU140" s="9">
        <f t="shared" si="16"/>
        <v>-1.5999999999999999</v>
      </c>
      <c r="AV140" s="10">
        <f t="shared" si="17"/>
        <v>-0.22</v>
      </c>
      <c r="AW140" s="7">
        <f t="shared" si="18"/>
        <v>0.11092083467945558</v>
      </c>
      <c r="AX140" s="6"/>
      <c r="AY140" s="6">
        <f t="shared" si="23"/>
        <v>57</v>
      </c>
      <c r="AZ140" s="9">
        <f t="shared" si="19"/>
        <v>-1.5999999999999999</v>
      </c>
      <c r="BA140" s="8">
        <f t="shared" si="20"/>
        <v>-0.54999999999999993</v>
      </c>
      <c r="BB140" s="17">
        <f t="shared" si="21"/>
        <v>0.11092083467945558</v>
      </c>
    </row>
    <row r="141" spans="42:54" x14ac:dyDescent="0.55000000000000004">
      <c r="AP141" s="15"/>
      <c r="AQ141" s="6"/>
      <c r="AR141" s="6"/>
      <c r="AS141" s="6"/>
      <c r="AT141" s="6">
        <f t="shared" si="22"/>
        <v>58</v>
      </c>
      <c r="AU141" s="9">
        <f t="shared" si="16"/>
        <v>-1.575</v>
      </c>
      <c r="AV141" s="10">
        <f t="shared" si="17"/>
        <v>-0.215</v>
      </c>
      <c r="AW141" s="7">
        <f t="shared" si="18"/>
        <v>0.11541152807834999</v>
      </c>
      <c r="AX141" s="6"/>
      <c r="AY141" s="6">
        <f t="shared" si="23"/>
        <v>58</v>
      </c>
      <c r="AZ141" s="9">
        <f t="shared" si="19"/>
        <v>-1.575</v>
      </c>
      <c r="BA141" s="8">
        <f t="shared" si="20"/>
        <v>-0.53874999999999995</v>
      </c>
      <c r="BB141" s="17">
        <f t="shared" si="21"/>
        <v>0.11541152807834999</v>
      </c>
    </row>
    <row r="142" spans="42:54" x14ac:dyDescent="0.55000000000000004">
      <c r="AP142" s="15"/>
      <c r="AQ142" s="6"/>
      <c r="AR142" s="6"/>
      <c r="AS142" s="6"/>
      <c r="AT142" s="6">
        <f t="shared" si="22"/>
        <v>59</v>
      </c>
      <c r="AU142" s="9">
        <f t="shared" si="16"/>
        <v>-1.5499999999999998</v>
      </c>
      <c r="AV142" s="10">
        <f t="shared" si="17"/>
        <v>-0.21</v>
      </c>
      <c r="AW142" s="7">
        <f t="shared" si="18"/>
        <v>0.12000900069698565</v>
      </c>
      <c r="AX142" s="6"/>
      <c r="AY142" s="6">
        <f t="shared" si="23"/>
        <v>59</v>
      </c>
      <c r="AZ142" s="9">
        <f t="shared" si="19"/>
        <v>-1.5499999999999998</v>
      </c>
      <c r="BA142" s="8">
        <f t="shared" si="20"/>
        <v>-0.52749999999999986</v>
      </c>
      <c r="BB142" s="17">
        <f t="shared" si="21"/>
        <v>0.12000900069698565</v>
      </c>
    </row>
    <row r="143" spans="42:54" x14ac:dyDescent="0.55000000000000004">
      <c r="AP143" s="15"/>
      <c r="AQ143" s="6"/>
      <c r="AR143" s="6"/>
      <c r="AS143" s="6"/>
      <c r="AT143" s="6">
        <f t="shared" si="22"/>
        <v>60</v>
      </c>
      <c r="AU143" s="9">
        <f t="shared" si="16"/>
        <v>-1.5249999999999999</v>
      </c>
      <c r="AV143" s="10">
        <f t="shared" si="17"/>
        <v>-0.20499999999999999</v>
      </c>
      <c r="AW143" s="7">
        <f t="shared" si="18"/>
        <v>0.12471164666235722</v>
      </c>
      <c r="AX143" s="6"/>
      <c r="AY143" s="6">
        <f t="shared" si="23"/>
        <v>60</v>
      </c>
      <c r="AZ143" s="9">
        <f t="shared" si="19"/>
        <v>-1.5249999999999999</v>
      </c>
      <c r="BA143" s="8">
        <f t="shared" si="20"/>
        <v>-0.51624999999999999</v>
      </c>
      <c r="BB143" s="17">
        <f t="shared" si="21"/>
        <v>0.12471164666235722</v>
      </c>
    </row>
    <row r="144" spans="42:54" x14ac:dyDescent="0.55000000000000004">
      <c r="AP144" s="15"/>
      <c r="AQ144" s="6"/>
      <c r="AR144" s="6"/>
      <c r="AS144" s="6"/>
      <c r="AT144" s="6">
        <f t="shared" si="22"/>
        <v>61</v>
      </c>
      <c r="AU144" s="9">
        <f t="shared" si="16"/>
        <v>-1.5</v>
      </c>
      <c r="AV144" s="10">
        <f t="shared" si="17"/>
        <v>-0.20000000000000004</v>
      </c>
      <c r="AW144" s="7">
        <f t="shared" si="18"/>
        <v>0.12951759566589174</v>
      </c>
      <c r="AX144" s="6"/>
      <c r="AY144" s="6">
        <f t="shared" si="23"/>
        <v>61</v>
      </c>
      <c r="AZ144" s="9">
        <f t="shared" si="19"/>
        <v>-1.5</v>
      </c>
      <c r="BA144" s="8">
        <f t="shared" si="20"/>
        <v>-0.505</v>
      </c>
      <c r="BB144" s="17">
        <f t="shared" si="21"/>
        <v>0.12951759566589174</v>
      </c>
    </row>
    <row r="145" spans="42:54" x14ac:dyDescent="0.55000000000000004">
      <c r="AP145" s="15"/>
      <c r="AQ145" s="6"/>
      <c r="AR145" s="6"/>
      <c r="AS145" s="6"/>
      <c r="AT145" s="6">
        <f t="shared" si="22"/>
        <v>62</v>
      </c>
      <c r="AU145" s="9">
        <f t="shared" si="16"/>
        <v>-1.4749999999999999</v>
      </c>
      <c r="AV145" s="10">
        <f t="shared" si="17"/>
        <v>-0.19499999999999998</v>
      </c>
      <c r="AW145" s="7">
        <f t="shared" si="18"/>
        <v>0.1344247073680791</v>
      </c>
      <c r="AX145" s="6"/>
      <c r="AY145" s="6">
        <f t="shared" si="23"/>
        <v>62</v>
      </c>
      <c r="AZ145" s="9">
        <f t="shared" si="19"/>
        <v>-1.4749999999999999</v>
      </c>
      <c r="BA145" s="8">
        <f t="shared" si="20"/>
        <v>-0.49374999999999991</v>
      </c>
      <c r="BB145" s="17">
        <f t="shared" si="21"/>
        <v>0.1344247073680791</v>
      </c>
    </row>
    <row r="146" spans="42:54" x14ac:dyDescent="0.55000000000000004">
      <c r="AP146" s="15"/>
      <c r="AQ146" s="6"/>
      <c r="AR146" s="6"/>
      <c r="AS146" s="6"/>
      <c r="AT146" s="6">
        <f t="shared" si="22"/>
        <v>63</v>
      </c>
      <c r="AU146" s="9">
        <f t="shared" si="16"/>
        <v>-1.45</v>
      </c>
      <c r="AV146" s="10">
        <f t="shared" si="17"/>
        <v>-0.18999999999999997</v>
      </c>
      <c r="AW146" s="7">
        <f t="shared" si="18"/>
        <v>0.13943056644536028</v>
      </c>
      <c r="AX146" s="6"/>
      <c r="AY146" s="6">
        <f t="shared" si="23"/>
        <v>63</v>
      </c>
      <c r="AZ146" s="9">
        <f t="shared" si="19"/>
        <v>-1.45</v>
      </c>
      <c r="BA146" s="8">
        <f t="shared" si="20"/>
        <v>-0.48249999999999993</v>
      </c>
      <c r="BB146" s="17">
        <f t="shared" si="21"/>
        <v>0.13943056644536028</v>
      </c>
    </row>
    <row r="147" spans="42:54" x14ac:dyDescent="0.55000000000000004">
      <c r="AP147" s="15"/>
      <c r="AQ147" s="6"/>
      <c r="AR147" s="6"/>
      <c r="AS147" s="6"/>
      <c r="AT147" s="6">
        <f t="shared" si="22"/>
        <v>64</v>
      </c>
      <c r="AU147" s="9">
        <f t="shared" si="16"/>
        <v>-1.4249999999999998</v>
      </c>
      <c r="AV147" s="10">
        <f t="shared" si="17"/>
        <v>-0.18499999999999997</v>
      </c>
      <c r="AW147" s="7">
        <f t="shared" si="18"/>
        <v>0.14453247832293289</v>
      </c>
      <c r="AX147" s="6"/>
      <c r="AY147" s="6">
        <f t="shared" si="23"/>
        <v>64</v>
      </c>
      <c r="AZ147" s="9">
        <f t="shared" si="19"/>
        <v>-1.4249999999999998</v>
      </c>
      <c r="BA147" s="8">
        <f t="shared" si="20"/>
        <v>-0.47124999999999995</v>
      </c>
      <c r="BB147" s="17">
        <f t="shared" si="21"/>
        <v>0.14453247832293289</v>
      </c>
    </row>
    <row r="148" spans="42:54" x14ac:dyDescent="0.55000000000000004">
      <c r="AP148" s="15"/>
      <c r="AQ148" s="6"/>
      <c r="AR148" s="6"/>
      <c r="AS148" s="6"/>
      <c r="AT148" s="6">
        <f t="shared" si="22"/>
        <v>65</v>
      </c>
      <c r="AU148" s="9">
        <f t="shared" ref="AU148:AU179" si="24">IF(AT148="","",$AU$13+($AU$80-$AU$13)/$AV$3*(AT148-1))</f>
        <v>-1.4</v>
      </c>
      <c r="AV148" s="10">
        <f t="shared" ref="AV148:AV179" si="25">IF(AT148="","",$C$5+AU148*$C$6)</f>
        <v>-0.17999999999999997</v>
      </c>
      <c r="AW148" s="7">
        <f t="shared" ref="AW148:AW184" si="26">IF(AT148="","",NORMDIST(AU148,0,1,FALSE))</f>
        <v>0.14972746563574488</v>
      </c>
      <c r="AX148" s="6"/>
      <c r="AY148" s="6">
        <f t="shared" si="23"/>
        <v>65</v>
      </c>
      <c r="AZ148" s="9">
        <f t="shared" ref="AZ148:AZ179" si="27">IF(AY148="","",$AU$13+($AU$80-$AU$13)/$AV$3*(AY148-1))</f>
        <v>-1.4</v>
      </c>
      <c r="BA148" s="8">
        <f t="shared" ref="BA148:BA179" si="28">D$5+AZ148*D$6</f>
        <v>-0.45999999999999996</v>
      </c>
      <c r="BB148" s="17">
        <f t="shared" ref="BB148:BB184" si="29">IF(AY148="","",NORMDIST(AZ148,0,1,FALSE))</f>
        <v>0.14972746563574488</v>
      </c>
    </row>
    <row r="149" spans="42:54" x14ac:dyDescent="0.55000000000000004">
      <c r="AP149" s="15"/>
      <c r="AQ149" s="6"/>
      <c r="AR149" s="6"/>
      <c r="AS149" s="6"/>
      <c r="AT149" s="6">
        <f t="shared" ref="AT149:AT184" si="30">IF(AT148="","",IF(AT148+1&gt;$AV$3+1,"",AT148+1))</f>
        <v>66</v>
      </c>
      <c r="AU149" s="9">
        <f t="shared" si="24"/>
        <v>-1.375</v>
      </c>
      <c r="AV149" s="10">
        <f t="shared" si="25"/>
        <v>-0.17500000000000002</v>
      </c>
      <c r="AW149" s="7">
        <f t="shared" si="26"/>
        <v>0.15501226545829322</v>
      </c>
      <c r="AX149" s="6"/>
      <c r="AY149" s="6">
        <f t="shared" ref="AY149:AY184" si="31">IF(AY148="","",IF(AY148+1&gt;$AV$3+1,"",AY148+1))</f>
        <v>66</v>
      </c>
      <c r="AZ149" s="9">
        <f t="shared" si="27"/>
        <v>-1.375</v>
      </c>
      <c r="BA149" s="8">
        <f t="shared" si="28"/>
        <v>-0.44874999999999998</v>
      </c>
      <c r="BB149" s="17">
        <f t="shared" si="29"/>
        <v>0.15501226545829322</v>
      </c>
    </row>
    <row r="150" spans="42:54" x14ac:dyDescent="0.55000000000000004">
      <c r="AP150" s="15"/>
      <c r="AQ150" s="6"/>
      <c r="AR150" s="6"/>
      <c r="AS150" s="6"/>
      <c r="AT150" s="6">
        <f t="shared" si="30"/>
        <v>67</v>
      </c>
      <c r="AU150" s="9">
        <f t="shared" si="24"/>
        <v>-1.3499999999999999</v>
      </c>
      <c r="AV150" s="10">
        <f t="shared" si="25"/>
        <v>-0.16999999999999996</v>
      </c>
      <c r="AW150" s="7">
        <f t="shared" si="26"/>
        <v>0.16038332734191962</v>
      </c>
      <c r="AX150" s="6"/>
      <c r="AY150" s="6">
        <f t="shared" si="31"/>
        <v>67</v>
      </c>
      <c r="AZ150" s="9">
        <f t="shared" si="27"/>
        <v>-1.3499999999999999</v>
      </c>
      <c r="BA150" s="8">
        <f t="shared" si="28"/>
        <v>-0.43749999999999989</v>
      </c>
      <c r="BB150" s="17">
        <f t="shared" si="29"/>
        <v>0.16038332734191962</v>
      </c>
    </row>
    <row r="151" spans="42:54" x14ac:dyDescent="0.55000000000000004">
      <c r="AP151" s="15"/>
      <c r="AQ151" s="6"/>
      <c r="AR151" s="6"/>
      <c r="AS151" s="6"/>
      <c r="AT151" s="6">
        <f t="shared" si="30"/>
        <v>68</v>
      </c>
      <c r="AU151" s="9">
        <f t="shared" si="24"/>
        <v>-1.325</v>
      </c>
      <c r="AV151" s="10">
        <f t="shared" si="25"/>
        <v>-0.16500000000000001</v>
      </c>
      <c r="AW151" s="7">
        <f t="shared" si="26"/>
        <v>0.16583681219610472</v>
      </c>
      <c r="AX151" s="6"/>
      <c r="AY151" s="6">
        <f t="shared" si="31"/>
        <v>68</v>
      </c>
      <c r="AZ151" s="9">
        <f t="shared" si="27"/>
        <v>-1.325</v>
      </c>
      <c r="BA151" s="8">
        <f t="shared" si="28"/>
        <v>-0.42624999999999991</v>
      </c>
      <c r="BB151" s="17">
        <f t="shared" si="29"/>
        <v>0.16583681219610472</v>
      </c>
    </row>
    <row r="152" spans="42:54" x14ac:dyDescent="0.55000000000000004">
      <c r="AP152" s="15"/>
      <c r="AQ152" s="6"/>
      <c r="AR152" s="6"/>
      <c r="AS152" s="6"/>
      <c r="AT152" s="6">
        <f t="shared" si="30"/>
        <v>69</v>
      </c>
      <c r="AU152" s="9">
        <f t="shared" si="24"/>
        <v>-1.2999999999999998</v>
      </c>
      <c r="AV152" s="10">
        <f t="shared" si="25"/>
        <v>-0.15999999999999995</v>
      </c>
      <c r="AW152" s="7">
        <f t="shared" si="26"/>
        <v>0.17136859204780741</v>
      </c>
      <c r="AX152" s="6"/>
      <c r="AY152" s="6">
        <f t="shared" si="31"/>
        <v>69</v>
      </c>
      <c r="AZ152" s="9">
        <f t="shared" si="27"/>
        <v>-1.2999999999999998</v>
      </c>
      <c r="BA152" s="8">
        <f t="shared" si="28"/>
        <v>-0.41499999999999992</v>
      </c>
      <c r="BB152" s="17">
        <f t="shared" si="29"/>
        <v>0.17136859204780741</v>
      </c>
    </row>
    <row r="153" spans="42:54" x14ac:dyDescent="0.55000000000000004">
      <c r="AP153" s="15"/>
      <c r="AQ153" s="6"/>
      <c r="AR153" s="6"/>
      <c r="AS153" s="6"/>
      <c r="AT153" s="6">
        <f t="shared" si="30"/>
        <v>70</v>
      </c>
      <c r="AU153" s="9">
        <f t="shared" si="24"/>
        <v>-1.2749999999999999</v>
      </c>
      <c r="AV153" s="10">
        <f t="shared" si="25"/>
        <v>-0.155</v>
      </c>
      <c r="AW153" s="7">
        <f t="shared" si="26"/>
        <v>0.17697425071017972</v>
      </c>
      <c r="AX153" s="6"/>
      <c r="AY153" s="6">
        <f t="shared" si="31"/>
        <v>70</v>
      </c>
      <c r="AZ153" s="9">
        <f t="shared" si="27"/>
        <v>-1.2749999999999999</v>
      </c>
      <c r="BA153" s="8">
        <f t="shared" si="28"/>
        <v>-0.40374999999999994</v>
      </c>
      <c r="BB153" s="17">
        <f t="shared" si="29"/>
        <v>0.17697425071017972</v>
      </c>
    </row>
    <row r="154" spans="42:54" x14ac:dyDescent="0.55000000000000004">
      <c r="AP154" s="15"/>
      <c r="AQ154" s="6"/>
      <c r="AR154" s="6"/>
      <c r="AS154" s="6"/>
      <c r="AT154" s="6">
        <f t="shared" si="30"/>
        <v>71</v>
      </c>
      <c r="AU154" s="9">
        <f t="shared" si="24"/>
        <v>-1.25</v>
      </c>
      <c r="AV154" s="10">
        <f t="shared" si="25"/>
        <v>-0.15</v>
      </c>
      <c r="AW154" s="7">
        <f t="shared" si="26"/>
        <v>0.18264908538902191</v>
      </c>
      <c r="AX154" s="6"/>
      <c r="AY154" s="6">
        <f t="shared" si="31"/>
        <v>71</v>
      </c>
      <c r="AZ154" s="9">
        <f t="shared" si="27"/>
        <v>-1.25</v>
      </c>
      <c r="BA154" s="8">
        <f t="shared" si="28"/>
        <v>-0.39249999999999996</v>
      </c>
      <c r="BB154" s="17">
        <f t="shared" si="29"/>
        <v>0.18264908538902191</v>
      </c>
    </row>
    <row r="155" spans="42:54" x14ac:dyDescent="0.55000000000000004">
      <c r="AP155" s="15"/>
      <c r="AQ155" s="6"/>
      <c r="AR155" s="6"/>
      <c r="AS155" s="6"/>
      <c r="AT155" s="6">
        <f t="shared" si="30"/>
        <v>72</v>
      </c>
      <c r="AU155" s="9">
        <f t="shared" si="24"/>
        <v>-1.2249999999999999</v>
      </c>
      <c r="AV155" s="10">
        <f t="shared" si="25"/>
        <v>-0.14499999999999999</v>
      </c>
      <c r="AW155" s="7">
        <f t="shared" si="26"/>
        <v>0.18838810925212637</v>
      </c>
      <c r="AX155" s="6"/>
      <c r="AY155" s="6">
        <f t="shared" si="31"/>
        <v>72</v>
      </c>
      <c r="AZ155" s="9">
        <f t="shared" si="27"/>
        <v>-1.2249999999999999</v>
      </c>
      <c r="BA155" s="8">
        <f t="shared" si="28"/>
        <v>-0.38124999999999987</v>
      </c>
      <c r="BB155" s="17">
        <f t="shared" si="29"/>
        <v>0.18838810925212637</v>
      </c>
    </row>
    <row r="156" spans="42:54" x14ac:dyDescent="0.55000000000000004">
      <c r="AP156" s="15"/>
      <c r="AQ156" s="6"/>
      <c r="AR156" s="6"/>
      <c r="AS156" s="6"/>
      <c r="AT156" s="6">
        <f t="shared" si="30"/>
        <v>73</v>
      </c>
      <c r="AU156" s="9">
        <f t="shared" si="24"/>
        <v>-1.2</v>
      </c>
      <c r="AV156" s="10">
        <f t="shared" si="25"/>
        <v>-0.13999999999999999</v>
      </c>
      <c r="AW156" s="7">
        <f t="shared" si="26"/>
        <v>0.19418605498321295</v>
      </c>
      <c r="AX156" s="6"/>
      <c r="AY156" s="6">
        <f t="shared" si="31"/>
        <v>73</v>
      </c>
      <c r="AZ156" s="9">
        <f t="shared" si="27"/>
        <v>-1.2</v>
      </c>
      <c r="BA156" s="8">
        <f t="shared" si="28"/>
        <v>-0.37</v>
      </c>
      <c r="BB156" s="17">
        <f t="shared" si="29"/>
        <v>0.19418605498321295</v>
      </c>
    </row>
    <row r="157" spans="42:54" x14ac:dyDescent="0.55000000000000004">
      <c r="AP157" s="15"/>
      <c r="AQ157" s="6"/>
      <c r="AR157" s="6"/>
      <c r="AS157" s="6"/>
      <c r="AT157" s="6">
        <f t="shared" si="30"/>
        <v>74</v>
      </c>
      <c r="AU157" s="9">
        <f t="shared" si="24"/>
        <v>-1.1749999999999998</v>
      </c>
      <c r="AV157" s="10">
        <f t="shared" si="25"/>
        <v>-0.13499999999999998</v>
      </c>
      <c r="AW157" s="7">
        <f t="shared" si="26"/>
        <v>0.20003737933848778</v>
      </c>
      <c r="AX157" s="6"/>
      <c r="AY157" s="6">
        <f t="shared" si="31"/>
        <v>74</v>
      </c>
      <c r="AZ157" s="9">
        <f t="shared" si="27"/>
        <v>-1.1749999999999998</v>
      </c>
      <c r="BA157" s="8">
        <f t="shared" si="28"/>
        <v>-0.3587499999999999</v>
      </c>
      <c r="BB157" s="17">
        <f t="shared" si="29"/>
        <v>0.20003737933848778</v>
      </c>
    </row>
    <row r="158" spans="42:54" x14ac:dyDescent="0.55000000000000004">
      <c r="AP158" s="15"/>
      <c r="AQ158" s="6"/>
      <c r="AR158" s="6"/>
      <c r="AS158" s="6"/>
      <c r="AT158" s="6">
        <f t="shared" si="30"/>
        <v>75</v>
      </c>
      <c r="AU158" s="9">
        <f t="shared" si="24"/>
        <v>-1.1499999999999999</v>
      </c>
      <c r="AV158" s="10">
        <f t="shared" si="25"/>
        <v>-0.12999999999999998</v>
      </c>
      <c r="AW158" s="7">
        <f t="shared" si="26"/>
        <v>0.20593626871997478</v>
      </c>
      <c r="AX158" s="6"/>
      <c r="AY158" s="6">
        <f t="shared" si="31"/>
        <v>75</v>
      </c>
      <c r="AZ158" s="9">
        <f t="shared" si="27"/>
        <v>-1.1499999999999999</v>
      </c>
      <c r="BA158" s="8">
        <f t="shared" si="28"/>
        <v>-0.34749999999999992</v>
      </c>
      <c r="BB158" s="17">
        <f t="shared" si="29"/>
        <v>0.20593626871997478</v>
      </c>
    </row>
    <row r="159" spans="42:54" x14ac:dyDescent="0.55000000000000004">
      <c r="AP159" s="15"/>
      <c r="AQ159" s="6"/>
      <c r="AR159" s="6"/>
      <c r="AS159" s="6"/>
      <c r="AT159" s="6">
        <f t="shared" si="30"/>
        <v>76</v>
      </c>
      <c r="AU159" s="9">
        <f t="shared" si="24"/>
        <v>-1.125</v>
      </c>
      <c r="AV159" s="10">
        <f t="shared" si="25"/>
        <v>-0.125</v>
      </c>
      <c r="AW159" s="7">
        <f t="shared" si="26"/>
        <v>0.21187664577569948</v>
      </c>
      <c r="AX159" s="6"/>
      <c r="AY159" s="6">
        <f t="shared" si="31"/>
        <v>76</v>
      </c>
      <c r="AZ159" s="9">
        <f t="shared" si="27"/>
        <v>-1.125</v>
      </c>
      <c r="BA159" s="8">
        <f t="shared" si="28"/>
        <v>-0.33624999999999994</v>
      </c>
      <c r="BB159" s="17">
        <f t="shared" si="29"/>
        <v>0.21187664577569948</v>
      </c>
    </row>
    <row r="160" spans="42:54" x14ac:dyDescent="0.55000000000000004">
      <c r="AP160" s="15"/>
      <c r="AQ160" s="6"/>
      <c r="AR160" s="6"/>
      <c r="AS160" s="6"/>
      <c r="AT160" s="6">
        <f t="shared" si="30"/>
        <v>77</v>
      </c>
      <c r="AU160" s="9">
        <f t="shared" si="24"/>
        <v>-1.0999999999999999</v>
      </c>
      <c r="AV160" s="10">
        <f t="shared" si="25"/>
        <v>-0.11999999999999997</v>
      </c>
      <c r="AW160" s="7">
        <f t="shared" si="26"/>
        <v>0.21785217703255058</v>
      </c>
      <c r="AX160" s="6"/>
      <c r="AY160" s="6">
        <f t="shared" si="31"/>
        <v>77</v>
      </c>
      <c r="AZ160" s="9">
        <f t="shared" si="27"/>
        <v>-1.0999999999999999</v>
      </c>
      <c r="BA160" s="8">
        <f t="shared" si="28"/>
        <v>-0.32499999999999996</v>
      </c>
      <c r="BB160" s="17">
        <f t="shared" si="29"/>
        <v>0.21785217703255058</v>
      </c>
    </row>
    <row r="161" spans="42:54" x14ac:dyDescent="0.55000000000000004">
      <c r="AP161" s="15"/>
      <c r="AQ161" s="6"/>
      <c r="AR161" s="6"/>
      <c r="AS161" s="6"/>
      <c r="AT161" s="6">
        <f t="shared" si="30"/>
        <v>78</v>
      </c>
      <c r="AU161" s="9">
        <f t="shared" si="24"/>
        <v>-1.075</v>
      </c>
      <c r="AV161" s="10">
        <f t="shared" si="25"/>
        <v>-0.11499999999999999</v>
      </c>
      <c r="AW161" s="7">
        <f t="shared" si="26"/>
        <v>0.22385628156323947</v>
      </c>
      <c r="AX161" s="6"/>
      <c r="AY161" s="6">
        <f t="shared" si="31"/>
        <v>78</v>
      </c>
      <c r="AZ161" s="9">
        <f t="shared" si="27"/>
        <v>-1.075</v>
      </c>
      <c r="BA161" s="8">
        <f t="shared" si="28"/>
        <v>-0.31374999999999997</v>
      </c>
      <c r="BB161" s="17">
        <f t="shared" si="29"/>
        <v>0.22385628156323947</v>
      </c>
    </row>
    <row r="162" spans="42:54" x14ac:dyDescent="0.55000000000000004">
      <c r="AP162" s="15"/>
      <c r="AQ162" s="6"/>
      <c r="AR162" s="6"/>
      <c r="AS162" s="6"/>
      <c r="AT162" s="6">
        <f t="shared" si="30"/>
        <v>79</v>
      </c>
      <c r="AU162" s="9">
        <f t="shared" si="24"/>
        <v>-1.0499999999999998</v>
      </c>
      <c r="AV162" s="10">
        <f t="shared" si="25"/>
        <v>-0.10999999999999996</v>
      </c>
      <c r="AW162" s="7">
        <f t="shared" si="26"/>
        <v>0.2298821406842331</v>
      </c>
      <c r="AX162" s="6"/>
      <c r="AY162" s="6">
        <f t="shared" si="31"/>
        <v>79</v>
      </c>
      <c r="AZ162" s="9">
        <f t="shared" si="27"/>
        <v>-1.0499999999999998</v>
      </c>
      <c r="BA162" s="8">
        <f t="shared" si="28"/>
        <v>-0.30249999999999988</v>
      </c>
      <c r="BB162" s="17">
        <f t="shared" si="29"/>
        <v>0.2298821406842331</v>
      </c>
    </row>
    <row r="163" spans="42:54" x14ac:dyDescent="0.55000000000000004">
      <c r="AP163" s="15"/>
      <c r="AQ163" s="6"/>
      <c r="AR163" s="6"/>
      <c r="AS163" s="6"/>
      <c r="AT163" s="6">
        <f t="shared" si="30"/>
        <v>80</v>
      </c>
      <c r="AU163" s="9">
        <f t="shared" si="24"/>
        <v>-1.0249999999999999</v>
      </c>
      <c r="AV163" s="10">
        <f t="shared" si="25"/>
        <v>-0.10499999999999998</v>
      </c>
      <c r="AW163" s="7">
        <f t="shared" si="26"/>
        <v>0.23592270867687257</v>
      </c>
      <c r="AX163" s="6"/>
      <c r="AY163" s="6">
        <f t="shared" si="31"/>
        <v>80</v>
      </c>
      <c r="AZ163" s="9">
        <f t="shared" si="27"/>
        <v>-1.0249999999999999</v>
      </c>
      <c r="BA163" s="8">
        <f t="shared" si="28"/>
        <v>-0.29125000000000001</v>
      </c>
      <c r="BB163" s="17">
        <f t="shared" si="29"/>
        <v>0.23592270867687257</v>
      </c>
    </row>
    <row r="164" spans="42:54" x14ac:dyDescent="0.55000000000000004">
      <c r="AP164" s="15"/>
      <c r="AQ164" s="6"/>
      <c r="AR164" s="6"/>
      <c r="AS164" s="6"/>
      <c r="AT164" s="6">
        <f t="shared" si="30"/>
        <v>81</v>
      </c>
      <c r="AU164" s="9">
        <f t="shared" si="24"/>
        <v>-1</v>
      </c>
      <c r="AV164" s="10">
        <f t="shared" si="25"/>
        <v>-0.1</v>
      </c>
      <c r="AW164" s="7">
        <f t="shared" si="26"/>
        <v>0.24197072451914337</v>
      </c>
      <c r="AX164" s="6"/>
      <c r="AY164" s="6">
        <f t="shared" si="31"/>
        <v>81</v>
      </c>
      <c r="AZ164" s="9">
        <f t="shared" si="27"/>
        <v>-1</v>
      </c>
      <c r="BA164" s="8">
        <f t="shared" si="28"/>
        <v>-0.28000000000000003</v>
      </c>
      <c r="BB164" s="17">
        <f t="shared" si="29"/>
        <v>0.24197072451914337</v>
      </c>
    </row>
    <row r="165" spans="42:54" x14ac:dyDescent="0.55000000000000004">
      <c r="AP165" s="15"/>
      <c r="AQ165" s="6"/>
      <c r="AR165" s="6"/>
      <c r="AS165" s="6"/>
      <c r="AT165" s="6">
        <f t="shared" si="30"/>
        <v>82</v>
      </c>
      <c r="AU165" s="9">
        <f t="shared" si="24"/>
        <v>-0.97500000000000009</v>
      </c>
      <c r="AV165" s="10">
        <f t="shared" si="25"/>
        <v>-9.5000000000000029E-2</v>
      </c>
      <c r="AW165" s="7">
        <f t="shared" si="26"/>
        <v>0.2480187246107371</v>
      </c>
      <c r="AX165" s="6"/>
      <c r="AY165" s="6">
        <f t="shared" si="31"/>
        <v>82</v>
      </c>
      <c r="AZ165" s="9">
        <f t="shared" si="27"/>
        <v>-0.97500000000000009</v>
      </c>
      <c r="BA165" s="8">
        <f t="shared" si="28"/>
        <v>-0.26875000000000004</v>
      </c>
      <c r="BB165" s="17">
        <f t="shared" si="29"/>
        <v>0.2480187246107371</v>
      </c>
    </row>
    <row r="166" spans="42:54" x14ac:dyDescent="0.55000000000000004">
      <c r="AP166" s="15"/>
      <c r="AQ166" s="6"/>
      <c r="AR166" s="6"/>
      <c r="AS166" s="6"/>
      <c r="AT166" s="6">
        <f t="shared" si="30"/>
        <v>83</v>
      </c>
      <c r="AU166" s="9">
        <f t="shared" si="24"/>
        <v>-0.94999999999999973</v>
      </c>
      <c r="AV166" s="10">
        <f t="shared" si="25"/>
        <v>-8.9999999999999941E-2</v>
      </c>
      <c r="AW166" s="7">
        <f t="shared" si="26"/>
        <v>0.25405905646918908</v>
      </c>
      <c r="AX166" s="6"/>
      <c r="AY166" s="6">
        <f t="shared" si="31"/>
        <v>83</v>
      </c>
      <c r="AZ166" s="9">
        <f t="shared" si="27"/>
        <v>-0.94999999999999973</v>
      </c>
      <c r="BA166" s="8">
        <f t="shared" si="28"/>
        <v>-0.25749999999999984</v>
      </c>
      <c r="BB166" s="17">
        <f t="shared" si="29"/>
        <v>0.25405905646918908</v>
      </c>
    </row>
    <row r="167" spans="42:54" x14ac:dyDescent="0.55000000000000004">
      <c r="AP167" s="15"/>
      <c r="AQ167" s="6"/>
      <c r="AR167" s="6"/>
      <c r="AS167" s="6"/>
      <c r="AT167" s="6">
        <f t="shared" si="30"/>
        <v>84</v>
      </c>
      <c r="AU167" s="9">
        <f t="shared" si="24"/>
        <v>-0.92499999999999982</v>
      </c>
      <c r="AV167" s="10">
        <f t="shared" si="25"/>
        <v>-8.4999999999999964E-2</v>
      </c>
      <c r="AW167" s="7">
        <f t="shared" si="26"/>
        <v>0.26008389336999577</v>
      </c>
      <c r="AX167" s="6"/>
      <c r="AY167" s="6">
        <f t="shared" si="31"/>
        <v>84</v>
      </c>
      <c r="AZ167" s="9">
        <f t="shared" si="27"/>
        <v>-0.92499999999999982</v>
      </c>
      <c r="BA167" s="8">
        <f t="shared" si="28"/>
        <v>-0.24624999999999994</v>
      </c>
      <c r="BB167" s="17">
        <f t="shared" si="29"/>
        <v>0.26008389336999577</v>
      </c>
    </row>
    <row r="168" spans="42:54" x14ac:dyDescent="0.55000000000000004">
      <c r="AP168" s="15"/>
      <c r="AQ168" s="6"/>
      <c r="AR168" s="6"/>
      <c r="AS168" s="6"/>
      <c r="AT168" s="6">
        <f t="shared" si="30"/>
        <v>85</v>
      </c>
      <c r="AU168" s="9">
        <f t="shared" si="24"/>
        <v>-0.89999999999999991</v>
      </c>
      <c r="AV168" s="10">
        <f t="shared" si="25"/>
        <v>-7.9999999999999988E-2</v>
      </c>
      <c r="AW168" s="7">
        <f t="shared" si="26"/>
        <v>0.26608524989875487</v>
      </c>
      <c r="AX168" s="6"/>
      <c r="AY168" s="6">
        <f t="shared" si="31"/>
        <v>85</v>
      </c>
      <c r="AZ168" s="9">
        <f t="shared" si="27"/>
        <v>-0.89999999999999991</v>
      </c>
      <c r="BA168" s="8">
        <f t="shared" si="28"/>
        <v>-0.23499999999999996</v>
      </c>
      <c r="BB168" s="17">
        <f t="shared" si="29"/>
        <v>0.26608524989875487</v>
      </c>
    </row>
    <row r="169" spans="42:54" x14ac:dyDescent="0.55000000000000004">
      <c r="AP169" s="15"/>
      <c r="AQ169" s="6"/>
      <c r="AR169" s="6"/>
      <c r="AS169" s="6"/>
      <c r="AT169" s="6">
        <f t="shared" si="30"/>
        <v>86</v>
      </c>
      <c r="AU169" s="9">
        <f t="shared" si="24"/>
        <v>-0.875</v>
      </c>
      <c r="AV169" s="10">
        <f t="shared" si="25"/>
        <v>-7.5000000000000011E-2</v>
      </c>
      <c r="AW169" s="7">
        <f t="shared" si="26"/>
        <v>0.27205499837854352</v>
      </c>
      <c r="AX169" s="6"/>
      <c r="AY169" s="6">
        <f t="shared" si="31"/>
        <v>86</v>
      </c>
      <c r="AZ169" s="9">
        <f t="shared" si="27"/>
        <v>-0.875</v>
      </c>
      <c r="BA169" s="8">
        <f t="shared" si="28"/>
        <v>-0.22374999999999998</v>
      </c>
      <c r="BB169" s="17">
        <f t="shared" si="29"/>
        <v>0.27205499837854352</v>
      </c>
    </row>
    <row r="170" spans="42:54" x14ac:dyDescent="0.55000000000000004">
      <c r="AP170" s="15"/>
      <c r="AQ170" s="6"/>
      <c r="AR170" s="6"/>
      <c r="AS170" s="6"/>
      <c r="AT170" s="6">
        <f t="shared" si="30"/>
        <v>87</v>
      </c>
      <c r="AU170" s="9">
        <f t="shared" si="24"/>
        <v>-0.85000000000000009</v>
      </c>
      <c r="AV170" s="10">
        <f t="shared" si="25"/>
        <v>-7.0000000000000034E-2</v>
      </c>
      <c r="AW170" s="7">
        <f t="shared" si="26"/>
        <v>0.27798488613099642</v>
      </c>
      <c r="AX170" s="6"/>
      <c r="AY170" s="6">
        <f t="shared" si="31"/>
        <v>87</v>
      </c>
      <c r="AZ170" s="9">
        <f t="shared" si="27"/>
        <v>-0.85000000000000009</v>
      </c>
      <c r="BA170" s="8">
        <f t="shared" si="28"/>
        <v>-0.21250000000000005</v>
      </c>
      <c r="BB170" s="17">
        <f t="shared" si="29"/>
        <v>0.27798488613099642</v>
      </c>
    </row>
    <row r="171" spans="42:54" x14ac:dyDescent="0.55000000000000004">
      <c r="AP171" s="15"/>
      <c r="AQ171" s="6"/>
      <c r="AR171" s="6"/>
      <c r="AS171" s="6"/>
      <c r="AT171" s="6">
        <f t="shared" si="30"/>
        <v>88</v>
      </c>
      <c r="AU171" s="9">
        <f t="shared" si="24"/>
        <v>-0.82499999999999973</v>
      </c>
      <c r="AV171" s="10">
        <f t="shared" si="25"/>
        <v>-6.4999999999999947E-2</v>
      </c>
      <c r="AW171" s="7">
        <f t="shared" si="26"/>
        <v>0.28386655352488732</v>
      </c>
      <c r="AX171" s="6"/>
      <c r="AY171" s="6">
        <f t="shared" si="31"/>
        <v>88</v>
      </c>
      <c r="AZ171" s="9">
        <f t="shared" si="27"/>
        <v>-0.82499999999999973</v>
      </c>
      <c r="BA171" s="8">
        <f t="shared" si="28"/>
        <v>-0.2012499999999999</v>
      </c>
      <c r="BB171" s="17">
        <f t="shared" si="29"/>
        <v>0.28386655352488732</v>
      </c>
    </row>
    <row r="172" spans="42:54" x14ac:dyDescent="0.55000000000000004">
      <c r="AP172" s="15"/>
      <c r="AQ172" s="6"/>
      <c r="AR172" s="6"/>
      <c r="AS172" s="6"/>
      <c r="AT172" s="6">
        <f t="shared" si="30"/>
        <v>89</v>
      </c>
      <c r="AU172" s="9">
        <f t="shared" si="24"/>
        <v>-0.79999999999999982</v>
      </c>
      <c r="AV172" s="10">
        <f t="shared" si="25"/>
        <v>-5.999999999999997E-2</v>
      </c>
      <c r="AW172" s="7">
        <f t="shared" si="26"/>
        <v>0.28969155276148278</v>
      </c>
      <c r="AX172" s="6"/>
      <c r="AY172" s="6">
        <f t="shared" si="31"/>
        <v>89</v>
      </c>
      <c r="AZ172" s="9">
        <f t="shared" si="27"/>
        <v>-0.79999999999999982</v>
      </c>
      <c r="BA172" s="8">
        <f t="shared" si="28"/>
        <v>-0.18999999999999992</v>
      </c>
      <c r="BB172" s="17">
        <f t="shared" si="29"/>
        <v>0.28969155276148278</v>
      </c>
    </row>
    <row r="173" spans="42:54" x14ac:dyDescent="0.55000000000000004">
      <c r="AP173" s="15"/>
      <c r="AQ173" s="6"/>
      <c r="AR173" s="6"/>
      <c r="AS173" s="6"/>
      <c r="AT173" s="6">
        <f t="shared" si="30"/>
        <v>90</v>
      </c>
      <c r="AU173" s="9">
        <f t="shared" si="24"/>
        <v>-0.77499999999999991</v>
      </c>
      <c r="AV173" s="10">
        <f t="shared" si="25"/>
        <v>-5.4999999999999993E-2</v>
      </c>
      <c r="AW173" s="7">
        <f t="shared" si="26"/>
        <v>0.29545136734156296</v>
      </c>
      <c r="AX173" s="6"/>
      <c r="AY173" s="6">
        <f t="shared" si="31"/>
        <v>90</v>
      </c>
      <c r="AZ173" s="9">
        <f t="shared" si="27"/>
        <v>-0.77499999999999991</v>
      </c>
      <c r="BA173" s="8">
        <f t="shared" si="28"/>
        <v>-0.17874999999999994</v>
      </c>
      <c r="BB173" s="17">
        <f t="shared" si="29"/>
        <v>0.29545136734156296</v>
      </c>
    </row>
    <row r="174" spans="42:54" x14ac:dyDescent="0.55000000000000004">
      <c r="AP174" s="15"/>
      <c r="AQ174" s="6"/>
      <c r="AR174" s="6"/>
      <c r="AS174" s="6"/>
      <c r="AT174" s="6">
        <f t="shared" si="30"/>
        <v>91</v>
      </c>
      <c r="AU174" s="9">
        <f t="shared" si="24"/>
        <v>-0.75</v>
      </c>
      <c r="AV174" s="10">
        <f t="shared" si="25"/>
        <v>-5.0000000000000017E-2</v>
      </c>
      <c r="AW174" s="7">
        <f t="shared" si="26"/>
        <v>0.30113743215480443</v>
      </c>
      <c r="AX174" s="6"/>
      <c r="AY174" s="6">
        <f t="shared" si="31"/>
        <v>91</v>
      </c>
      <c r="AZ174" s="9">
        <f t="shared" si="27"/>
        <v>-0.75</v>
      </c>
      <c r="BA174" s="8">
        <f t="shared" si="28"/>
        <v>-0.16750000000000001</v>
      </c>
      <c r="BB174" s="17">
        <f t="shared" si="29"/>
        <v>0.30113743215480443</v>
      </c>
    </row>
    <row r="175" spans="42:54" x14ac:dyDescent="0.55000000000000004">
      <c r="AP175" s="15"/>
      <c r="AQ175" s="6"/>
      <c r="AR175" s="6"/>
      <c r="AS175" s="6"/>
      <c r="AT175" s="6">
        <f t="shared" si="30"/>
        <v>92</v>
      </c>
      <c r="AU175" s="9">
        <f t="shared" si="24"/>
        <v>-0.72500000000000009</v>
      </c>
      <c r="AV175" s="10">
        <f t="shared" si="25"/>
        <v>-4.5000000000000012E-2</v>
      </c>
      <c r="AW175" s="7">
        <f t="shared" si="26"/>
        <v>0.30674115412823999</v>
      </c>
      <c r="AX175" s="6"/>
      <c r="AY175" s="6">
        <f t="shared" si="31"/>
        <v>92</v>
      </c>
      <c r="AZ175" s="9">
        <f t="shared" si="27"/>
        <v>-0.72500000000000009</v>
      </c>
      <c r="BA175" s="8">
        <f t="shared" si="28"/>
        <v>-0.15625000000000003</v>
      </c>
      <c r="BB175" s="17">
        <f t="shared" si="29"/>
        <v>0.30674115412823999</v>
      </c>
    </row>
    <row r="176" spans="42:54" x14ac:dyDescent="0.55000000000000004">
      <c r="AP176" s="15"/>
      <c r="AQ176" s="6"/>
      <c r="AR176" s="6"/>
      <c r="AS176" s="6"/>
      <c r="AT176" s="6">
        <f t="shared" si="30"/>
        <v>93</v>
      </c>
      <c r="AU176" s="9">
        <f t="shared" si="24"/>
        <v>-0.69999999999999973</v>
      </c>
      <c r="AV176" s="10">
        <f t="shared" si="25"/>
        <v>-3.9999999999999952E-2</v>
      </c>
      <c r="AW176" s="7">
        <f t="shared" si="26"/>
        <v>0.31225393336676138</v>
      </c>
      <c r="AX176" s="6"/>
      <c r="AY176" s="6">
        <f t="shared" si="31"/>
        <v>93</v>
      </c>
      <c r="AZ176" s="9">
        <f t="shared" si="27"/>
        <v>-0.69999999999999973</v>
      </c>
      <c r="BA176" s="8">
        <f t="shared" si="28"/>
        <v>-0.14499999999999988</v>
      </c>
      <c r="BB176" s="17">
        <f t="shared" si="29"/>
        <v>0.31225393336676138</v>
      </c>
    </row>
    <row r="177" spans="42:54" x14ac:dyDescent="0.55000000000000004">
      <c r="AP177" s="15"/>
      <c r="AQ177" s="6"/>
      <c r="AR177" s="6"/>
      <c r="AS177" s="6"/>
      <c r="AT177" s="6">
        <f t="shared" si="30"/>
        <v>94</v>
      </c>
      <c r="AU177" s="9">
        <f t="shared" si="24"/>
        <v>-0.67499999999999982</v>
      </c>
      <c r="AV177" s="10">
        <f t="shared" si="25"/>
        <v>-3.4999999999999976E-2</v>
      </c>
      <c r="AW177" s="7">
        <f t="shared" si="26"/>
        <v>0.31766718471514827</v>
      </c>
      <c r="AX177" s="6"/>
      <c r="AY177" s="6">
        <f t="shared" si="31"/>
        <v>94</v>
      </c>
      <c r="AZ177" s="9">
        <f t="shared" si="27"/>
        <v>-0.67499999999999982</v>
      </c>
      <c r="BA177" s="8">
        <f t="shared" si="28"/>
        <v>-0.1337499999999999</v>
      </c>
      <c r="BB177" s="17">
        <f t="shared" si="29"/>
        <v>0.31766718471514827</v>
      </c>
    </row>
    <row r="178" spans="42:54" x14ac:dyDescent="0.55000000000000004">
      <c r="AP178" s="15"/>
      <c r="AQ178" s="6"/>
      <c r="AR178" s="6"/>
      <c r="AS178" s="6"/>
      <c r="AT178" s="6">
        <f t="shared" si="30"/>
        <v>95</v>
      </c>
      <c r="AU178" s="9">
        <f t="shared" si="24"/>
        <v>-0.64999999999999991</v>
      </c>
      <c r="AV178" s="10">
        <f t="shared" si="25"/>
        <v>-2.9999999999999971E-2</v>
      </c>
      <c r="AW178" s="7">
        <f t="shared" si="26"/>
        <v>0.32297235966791432</v>
      </c>
      <c r="AX178" s="6"/>
      <c r="AY178" s="6">
        <f t="shared" si="31"/>
        <v>95</v>
      </c>
      <c r="AZ178" s="9">
        <f t="shared" si="27"/>
        <v>-0.64999999999999991</v>
      </c>
      <c r="BA178" s="8">
        <f t="shared" si="28"/>
        <v>-0.12249999999999997</v>
      </c>
      <c r="BB178" s="17">
        <f t="shared" si="29"/>
        <v>0.32297235966791432</v>
      </c>
    </row>
    <row r="179" spans="42:54" x14ac:dyDescent="0.55000000000000004">
      <c r="AP179" s="15"/>
      <c r="AQ179" s="6"/>
      <c r="AR179" s="6"/>
      <c r="AS179" s="6"/>
      <c r="AT179" s="6">
        <f t="shared" si="30"/>
        <v>96</v>
      </c>
      <c r="AU179" s="9">
        <f t="shared" si="24"/>
        <v>-0.625</v>
      </c>
      <c r="AV179" s="10">
        <f t="shared" si="25"/>
        <v>-2.4999999999999994E-2</v>
      </c>
      <c r="AW179" s="7">
        <f t="shared" si="26"/>
        <v>0.32816096855037508</v>
      </c>
      <c r="AX179" s="6"/>
      <c r="AY179" s="6">
        <f t="shared" si="31"/>
        <v>96</v>
      </c>
      <c r="AZ179" s="9">
        <f t="shared" si="27"/>
        <v>-0.625</v>
      </c>
      <c r="BA179" s="8">
        <f t="shared" si="28"/>
        <v>-0.11124999999999999</v>
      </c>
      <c r="BB179" s="17">
        <f t="shared" si="29"/>
        <v>0.32816096855037508</v>
      </c>
    </row>
    <row r="180" spans="42:54" x14ac:dyDescent="0.55000000000000004">
      <c r="AP180" s="15"/>
      <c r="AQ180" s="6"/>
      <c r="AR180" s="6"/>
      <c r="AS180" s="6"/>
      <c r="AT180" s="6">
        <f t="shared" si="30"/>
        <v>97</v>
      </c>
      <c r="AU180" s="9">
        <f t="shared" ref="AU180:AU184" si="32">IF(AT180="","",$AU$13+($AU$80-$AU$13)/$AV$3*(AT180-1))</f>
        <v>-0.59999999999999964</v>
      </c>
      <c r="AV180" s="10">
        <f t="shared" ref="AV180:AV184" si="33">IF(AT180="","",$C$5+AU180*$C$6)</f>
        <v>-1.9999999999999934E-2</v>
      </c>
      <c r="AW180" s="7">
        <f t="shared" si="26"/>
        <v>0.33322460289179973</v>
      </c>
      <c r="AX180" s="6"/>
      <c r="AY180" s="6">
        <f t="shared" si="31"/>
        <v>97</v>
      </c>
      <c r="AZ180" s="9">
        <f t="shared" ref="AZ180:AZ184" si="34">IF(AY180="","",$AU$13+($AU$80-$AU$13)/$AV$3*(AY180-1))</f>
        <v>-0.59999999999999964</v>
      </c>
      <c r="BA180" s="8">
        <f t="shared" ref="BA180:BA211" si="35">D$5+AZ180*D$6</f>
        <v>-9.9999999999999839E-2</v>
      </c>
      <c r="BB180" s="17">
        <f t="shared" si="29"/>
        <v>0.33322460289179973</v>
      </c>
    </row>
    <row r="181" spans="42:54" x14ac:dyDescent="0.55000000000000004">
      <c r="AP181" s="15"/>
      <c r="AQ181" s="6"/>
      <c r="AR181" s="6"/>
      <c r="AS181" s="6"/>
      <c r="AT181" s="6">
        <f t="shared" si="30"/>
        <v>98</v>
      </c>
      <c r="AU181" s="9">
        <f t="shared" si="32"/>
        <v>-0.57499999999999973</v>
      </c>
      <c r="AV181" s="10">
        <f t="shared" si="33"/>
        <v>-1.4999999999999944E-2</v>
      </c>
      <c r="AW181" s="7">
        <f t="shared" si="26"/>
        <v>0.33815495790931149</v>
      </c>
      <c r="AX181" s="6"/>
      <c r="AY181" s="6">
        <f t="shared" si="31"/>
        <v>98</v>
      </c>
      <c r="AZ181" s="9">
        <f t="shared" si="34"/>
        <v>-0.57499999999999973</v>
      </c>
      <c r="BA181" s="8">
        <f t="shared" si="35"/>
        <v>-8.8749999999999857E-2</v>
      </c>
      <c r="BB181" s="17">
        <f t="shared" si="29"/>
        <v>0.33815495790931149</v>
      </c>
    </row>
    <row r="182" spans="42:54" x14ac:dyDescent="0.55000000000000004">
      <c r="AP182" s="15"/>
      <c r="AQ182" s="6"/>
      <c r="AR182" s="6"/>
      <c r="AS182" s="6"/>
      <c r="AT182" s="6">
        <f t="shared" si="30"/>
        <v>99</v>
      </c>
      <c r="AU182" s="9">
        <f t="shared" si="32"/>
        <v>-0.54999999999999982</v>
      </c>
      <c r="AV182" s="10">
        <f t="shared" si="33"/>
        <v>-9.9999999999999672E-3</v>
      </c>
      <c r="AW182" s="7">
        <f t="shared" si="26"/>
        <v>0.3429438550193839</v>
      </c>
      <c r="AX182" s="6"/>
      <c r="AY182" s="6">
        <f t="shared" si="31"/>
        <v>99</v>
      </c>
      <c r="AZ182" s="9">
        <f t="shared" si="34"/>
        <v>-0.54999999999999982</v>
      </c>
      <c r="BA182" s="8">
        <f t="shared" si="35"/>
        <v>-7.7499999999999902E-2</v>
      </c>
      <c r="BB182" s="17">
        <f t="shared" si="29"/>
        <v>0.3429438550193839</v>
      </c>
    </row>
    <row r="183" spans="42:54" x14ac:dyDescent="0.55000000000000004">
      <c r="AP183" s="15"/>
      <c r="AQ183" s="6"/>
      <c r="AR183" s="6"/>
      <c r="AS183" s="6"/>
      <c r="AT183" s="6">
        <f t="shared" si="30"/>
        <v>100</v>
      </c>
      <c r="AU183" s="9">
        <f t="shared" si="32"/>
        <v>-0.52499999999999991</v>
      </c>
      <c r="AV183" s="10">
        <f t="shared" si="33"/>
        <v>-4.9999999999999767E-3</v>
      </c>
      <c r="AW183" s="7">
        <f t="shared" si="26"/>
        <v>0.34758326429234809</v>
      </c>
      <c r="AX183" s="6"/>
      <c r="AY183" s="6">
        <f t="shared" si="31"/>
        <v>100</v>
      </c>
      <c r="AZ183" s="9">
        <f t="shared" si="34"/>
        <v>-0.52499999999999991</v>
      </c>
      <c r="BA183" s="8">
        <f t="shared" si="35"/>
        <v>-6.6249999999999948E-2</v>
      </c>
      <c r="BB183" s="17">
        <f t="shared" si="29"/>
        <v>0.34758326429234809</v>
      </c>
    </row>
    <row r="184" spans="42:54" x14ac:dyDescent="0.55000000000000004">
      <c r="AP184" s="15"/>
      <c r="AQ184" s="6"/>
      <c r="AR184" s="6"/>
      <c r="AS184" s="6"/>
      <c r="AT184" s="6">
        <f t="shared" si="30"/>
        <v>101</v>
      </c>
      <c r="AU184" s="9">
        <f t="shared" si="32"/>
        <v>-0.5</v>
      </c>
      <c r="AV184" s="10">
        <f t="shared" si="33"/>
        <v>0</v>
      </c>
      <c r="AW184" s="7">
        <f t="shared" si="26"/>
        <v>0.35206532676429952</v>
      </c>
      <c r="AX184" s="6"/>
      <c r="AY184" s="6">
        <f t="shared" si="31"/>
        <v>101</v>
      </c>
      <c r="AZ184" s="9">
        <f t="shared" si="34"/>
        <v>-0.5</v>
      </c>
      <c r="BA184" s="8">
        <f t="shared" si="35"/>
        <v>-5.4999999999999993E-2</v>
      </c>
      <c r="BB184" s="17">
        <f t="shared" si="29"/>
        <v>0.35206532676429952</v>
      </c>
    </row>
    <row r="185" spans="42:54" x14ac:dyDescent="0.55000000000000004">
      <c r="AP185" s="15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16"/>
    </row>
    <row r="186" spans="42:54" x14ac:dyDescent="0.55000000000000004">
      <c r="AP186" s="18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20"/>
    </row>
  </sheetData>
  <mergeCells count="19">
    <mergeCell ref="AP1:BB1"/>
    <mergeCell ref="A11:B11"/>
    <mergeCell ref="AS3:AU3"/>
    <mergeCell ref="AP75:AR75"/>
    <mergeCell ref="AP9:AR9"/>
    <mergeCell ref="B3:B4"/>
    <mergeCell ref="C3:C4"/>
    <mergeCell ref="D3:D4"/>
    <mergeCell ref="A1:J1"/>
    <mergeCell ref="AY83:BB83"/>
    <mergeCell ref="AU9:AW9"/>
    <mergeCell ref="AZ9:BB9"/>
    <mergeCell ref="AZ11:BB11"/>
    <mergeCell ref="AZ75:BB75"/>
    <mergeCell ref="AZ79:BB79"/>
    <mergeCell ref="AU11:AW11"/>
    <mergeCell ref="AU75:AW75"/>
    <mergeCell ref="AU79:AW79"/>
    <mergeCell ref="AT83:AW83"/>
  </mergeCells>
  <conditionalFormatting sqref="AY84:AZ184 BB84:BB184 AT84:AW184">
    <cfRule type="expression" dxfId="2" priority="7">
      <formula>AT84&lt;&gt;""</formula>
    </cfRule>
  </conditionalFormatting>
  <conditionalFormatting sqref="B13">
    <cfRule type="expression" dxfId="1" priority="2">
      <formula>B13="No"</formula>
    </cfRule>
  </conditionalFormatting>
  <conditionalFormatting sqref="B15:B17">
    <cfRule type="expression" dxfId="0" priority="1">
      <formula>B15="Not OK"</formula>
    </cfRule>
  </conditionalFormatting>
  <dataValidations count="6">
    <dataValidation type="decimal" allowBlank="1" showInputMessage="1" showErrorMessage="1" sqref="BA5 AZ80 AU80 AV5">
      <formula1>-3</formula1>
      <formula2>3</formula2>
    </dataValidation>
    <dataValidation type="whole" allowBlank="1" showInputMessage="1" showErrorMessage="1" sqref="AV3">
      <formula1>10</formula1>
      <formula2>100</formula2>
    </dataValidation>
    <dataValidation type="list" allowBlank="1" showInputMessage="1" showErrorMessage="1" sqref="B6">
      <formula1>"0"</formula1>
    </dataValidation>
    <dataValidation type="decimal" allowBlank="1" showInputMessage="1" showErrorMessage="1" error="Risk free rate must be between 0.1% and 10%." sqref="B5">
      <formula1>0.001</formula1>
      <formula2>0.1</formula2>
    </dataValidation>
    <dataValidation type="decimal" allowBlank="1" showInputMessage="1" showErrorMessage="1" error="Expected returns on risky securities are restricted to be between 1% and 20%." sqref="C5:D5">
      <formula1>0.01</formula1>
      <formula2>0.2</formula2>
    </dataValidation>
    <dataValidation type="decimal" allowBlank="1" showInputMessage="1" showErrorMessage="1" error="Standard deviations of risky security returns are restricted to be between 2% and 50%." sqref="C6">
      <formula1>0.02</formula1>
      <formula2>0.5</formula2>
    </dataValidation>
  </dataValidation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Intrroduction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2016-12-24T20:46:04Z</dcterms:modified>
</cp:coreProperties>
</file>