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jdine\Desktop\SYracuse\Term 6\Information Policy\Assignments\Policy Analysis\"/>
    </mc:Choice>
  </mc:AlternateContent>
  <bookViews>
    <workbookView minimized="1" xWindow="0" yWindow="0" windowWidth="22695" windowHeight="766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7" i="1" l="1"/>
  <c r="B38" i="1"/>
  <c r="B34" i="1"/>
  <c r="C25" i="1"/>
  <c r="C16" i="1"/>
  <c r="C13" i="1"/>
  <c r="C12" i="1"/>
  <c r="C11" i="1"/>
  <c r="C7" i="1"/>
  <c r="C6" i="1"/>
  <c r="C24" i="1"/>
  <c r="B39" i="1" l="1"/>
</calcChain>
</file>

<file path=xl/sharedStrings.xml><?xml version="1.0" encoding="utf-8"?>
<sst xmlns="http://schemas.openxmlformats.org/spreadsheetml/2006/main" count="62" uniqueCount="60">
  <si>
    <t>Development costs</t>
  </si>
  <si>
    <t>Operational costs</t>
  </si>
  <si>
    <t>Non-recurring costs</t>
  </si>
  <si>
    <t>Recurring costs</t>
  </si>
  <si>
    <t>Benefits, intangible benefits</t>
  </si>
  <si>
    <t>COSTS</t>
  </si>
  <si>
    <t xml:space="preserve">This is the most challenging part of your cost-benefit analysis of your project. You need think about the tangible but also intangible benefits of your project. You will have to be creative as to the best way of "quantify" those intangible benefits. List them here and describe how you quantified them </t>
  </si>
  <si>
    <t>Description of the manner in which they are measured</t>
  </si>
  <si>
    <t>TOTAL COSTS</t>
  </si>
  <si>
    <t>TOTAL BENEFITS</t>
  </si>
  <si>
    <t>TOTAL</t>
  </si>
  <si>
    <t xml:space="preserve">Please complete this section of the policy analysis report and submit the entire report together. Meaning the policy analsysis of your project as well as the cost benefit analysis </t>
  </si>
  <si>
    <t>BENEFITS</t>
  </si>
  <si>
    <t>Reduction of economic impact of cyber-attacks on US infrastructure</t>
  </si>
  <si>
    <t>$57 billion - $109</t>
  </si>
  <si>
    <t>https://www.engadget.com/2018/02/16/cyber-attacks-cost-up-to-109-billion-2016/</t>
  </si>
  <si>
    <t>Per pupil cost per course for a 'regular' course, as defined by difficulty. Assume 22 Students per Course, and 62.8million students in the educational system.The cost to add a single course to the curicullum of each and every student in the US would be 2.1B annually. This figure does include all students at all educational levels in the US. Teacher's salary is figured into the equation for the cost by course.</t>
  </si>
  <si>
    <t>Increased level of consumer trust. Assume a speculative uptick in consumer spending from 13.6trillion to 14.28 trillion (5% uptick)</t>
  </si>
  <si>
    <t xml:space="preserve">*This figure represents the notion that consumers stop spending based on data breaches. </t>
  </si>
  <si>
    <t>$680 billion</t>
  </si>
  <si>
    <t>Cost to train 10,000 new hires for government jobs entailing cybersecurity.</t>
  </si>
  <si>
    <t>Cost to train 100,000 new hires in all sectors for jobs entailing cyber security.</t>
  </si>
  <si>
    <t xml:space="preserve">Lobbying for adaptation of educational construct. </t>
  </si>
  <si>
    <t xml:space="preserve">Total costs </t>
  </si>
  <si>
    <t>http://www.nextgov.com/cybersecurity/2015/05/cyber-pay-equaling-out-112000-government-and-industry-survey-says/112756/</t>
  </si>
  <si>
    <t>$110,000 annual salary. Assume 4 weeks to train.</t>
  </si>
  <si>
    <t>118,000 annual salary for private sector cyber sec. jobs. Assume 4 weeks to train.</t>
  </si>
  <si>
    <t>NA. The citation to the right suggests that a DHS, Cyber Stat, only has about $20million to spend on cyberpolicing activities due to disconnect with people unfamiliar with the technicals.</t>
  </si>
  <si>
    <t>-</t>
  </si>
  <si>
    <t>https://study.com/articles/Become_a_Lobbyist_Education_and_Career_Roadmap.html</t>
  </si>
  <si>
    <t>56000 annual salary. Assume 100 members of a PR needed to provide substantial awareness.</t>
  </si>
  <si>
    <t>Cost of adding courses within the existing existing academic framework. Recurring based on Subject content, and addition of new courses over time</t>
  </si>
  <si>
    <t xml:space="preserve">$110,000 annual salary. </t>
  </si>
  <si>
    <t>Cost of 10000 new hires for government jobs. This would be recurring year over year, but is listed in the lecture as being 'operational'</t>
  </si>
  <si>
    <t>Cost of 100,000 new hires in all sectors  for jobs entailing cyber security. This would be recurring year over year, but is listed in the lecture as being 'operational'</t>
  </si>
  <si>
    <t>118000 annual salary</t>
  </si>
  <si>
    <t>Projected to scare off $35billion in business from foreign prospective cloud computing clients.</t>
  </si>
  <si>
    <t>Intelligence Leaks. Snowden. Recurring based on whistleblower activity.</t>
  </si>
  <si>
    <t>Cost to American Taxpayers for government facilities: Data Centers</t>
  </si>
  <si>
    <t>https://en.wikipedia.org/wiki/Utah_Data_Center</t>
  </si>
  <si>
    <t>1.5B cost of construction</t>
  </si>
  <si>
    <t>https://publicintelligence.net/nsa-site-m-cybercom/</t>
  </si>
  <si>
    <t>Cost of NSA expansion (broadly suggesting they're responsible for most hires of government based cybersecurity professional.</t>
  </si>
  <si>
    <t>3.2billion</t>
  </si>
  <si>
    <t>Cost of private institutions for housing 100000 cybersecurity professionals.</t>
  </si>
  <si>
    <t xml:space="preserve">Using NSA expansion cost as a proxy. </t>
  </si>
  <si>
    <t>Total Economic Cost of full blown culturally ingestion of proposed bill.</t>
  </si>
  <si>
    <t>Total tangible benefits and approximated intangible trickledown to consumer spending based on lessened privacy concerns.</t>
  </si>
  <si>
    <t>https://www.quora.com/How-many-schools-are-there-in-the-US-and-the-world-and-whats-the-best-resource-to-find-this-data</t>
  </si>
  <si>
    <t>Total Cost/ Total Benefits.</t>
  </si>
  <si>
    <t>Administative Costs - Salary, as noted above</t>
  </si>
  <si>
    <t>Based on source material from nextgov.com</t>
  </si>
  <si>
    <t>Taxes paid by 110000 created positions .</t>
  </si>
  <si>
    <t>Assuming 30% tax bracket for relatively high earning individuals.</t>
  </si>
  <si>
    <t>https://www.bea.gov/national/consumer_spending.htm</t>
  </si>
  <si>
    <t>Cost of advertising government advertising positions.</t>
  </si>
  <si>
    <t>https://www.theatlantic.com/business/archive/2012/01/war-and-peace-in-30-seconds-how-much-does-the-military-spend-on-ads/252222/</t>
  </si>
  <si>
    <t>Aggregate of all government advertising costs in FY 2012.</t>
  </si>
  <si>
    <t>Creating awareness of cyberattacks to the mainstream media. See advertising Government positions below.</t>
  </si>
  <si>
    <t xml:space="preserve">Admittedly, this is a broad analysis of economic impact. It is difficult to pinpoint exact,quanifiable metrics pertaining to this Bill's implementation. As such, some of this is conjecture, and some is loosely approximated. The numbers above are more all-encompossing then partial implementation of the original bill, or my signified amendments of the bill in the Policy Analysis word document that accompanies this document. If this were to be rolled out partially, particularly looking at the infusion of cybersecurity related curriculum into the current academic landscape, I am fairly confident in those projections based on the number of active students, and the cost to employ teachers annually. Real Estate is more subjective, and isn't accounting for inflation, and is using the cost of NSA facilities as a baseline for exponential growth.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</si>
</sst>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44" formatCode="_(&quot;$&quot;* #,##0.00_);_(&quot;$&quot;* \(#,##0.00\);_(&quot;$&quot;* &quot;-&quot;??_);_(@_)"/>
  </numFmts>
  <fonts count="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i/>
      <sz val="10"/>
      <color theme="1"/>
      <name val="Times New Roman"/>
      <family val="1"/>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2" fillId="0" borderId="0" xfId="0" applyFont="1" applyAlignment="1">
      <alignment horizontal="center" vertical="top" wrapText="1"/>
    </xf>
    <xf numFmtId="0" fontId="2" fillId="0" borderId="0" xfId="0" applyFont="1"/>
    <xf numFmtId="0" fontId="3" fillId="0" borderId="0" xfId="0" applyFont="1" applyAlignment="1">
      <alignment horizontal="center"/>
    </xf>
    <xf numFmtId="0" fontId="3" fillId="0" borderId="0" xfId="0" applyFont="1" applyAlignment="1">
      <alignment vertical="center"/>
    </xf>
    <xf numFmtId="0" fontId="3" fillId="0" borderId="0" xfId="0" applyFont="1"/>
    <xf numFmtId="0" fontId="2" fillId="0" borderId="0" xfId="0" applyFont="1" applyAlignment="1">
      <alignment vertical="center"/>
    </xf>
    <xf numFmtId="0" fontId="3" fillId="0" borderId="0" xfId="0" applyFont="1" applyAlignment="1">
      <alignment horizontal="center" vertical="center"/>
    </xf>
    <xf numFmtId="0" fontId="2" fillId="0" borderId="0" xfId="0" applyFont="1" applyAlignment="1">
      <alignment wrapText="1"/>
    </xf>
    <xf numFmtId="0" fontId="4" fillId="0" borderId="0" xfId="0" applyFont="1" applyAlignment="1">
      <alignment horizontal="center" wrapText="1"/>
    </xf>
    <xf numFmtId="6" fontId="2" fillId="0" borderId="0" xfId="0" applyNumberFormat="1" applyFont="1"/>
    <xf numFmtId="44" fontId="2" fillId="0" borderId="0" xfId="1" applyFont="1"/>
    <xf numFmtId="0" fontId="2" fillId="0" borderId="0" xfId="0" applyFont="1" applyAlignment="1">
      <alignment vertical="center" wrapText="1"/>
    </xf>
    <xf numFmtId="44" fontId="2" fillId="0" borderId="0" xfId="0" applyNumberFormat="1" applyFont="1"/>
    <xf numFmtId="10" fontId="2" fillId="0" borderId="0" xfId="2" applyNumberFormat="1" applyFont="1"/>
    <xf numFmtId="0" fontId="3" fillId="0" borderId="0" xfId="0" applyFont="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abSelected="1" topLeftCell="A16" workbookViewId="0">
      <selection activeCell="G45" sqref="G45"/>
    </sheetView>
  </sheetViews>
  <sheetFormatPr defaultColWidth="8.85546875" defaultRowHeight="12.75" x14ac:dyDescent="0.2"/>
  <cols>
    <col min="1" max="1" width="63.28515625" style="2" customWidth="1"/>
    <col min="2" max="2" width="73.140625" style="2" bestFit="1" customWidth="1"/>
    <col min="3" max="3" width="24.140625" style="2" bestFit="1" customWidth="1"/>
    <col min="4" max="16384" width="8.85546875" style="2"/>
  </cols>
  <sheetData>
    <row r="1" spans="1:11" ht="18" customHeight="1" x14ac:dyDescent="0.2">
      <c r="A1" s="1" t="s">
        <v>11</v>
      </c>
      <c r="B1" s="1"/>
      <c r="C1" s="1"/>
      <c r="D1" s="1"/>
      <c r="E1" s="1"/>
      <c r="F1" s="1"/>
      <c r="G1" s="1"/>
      <c r="H1" s="1"/>
      <c r="I1" s="1"/>
      <c r="J1" s="1"/>
      <c r="K1" s="1"/>
    </row>
    <row r="2" spans="1:11" x14ac:dyDescent="0.2">
      <c r="A2" s="1"/>
      <c r="B2" s="1"/>
      <c r="C2" s="1"/>
      <c r="D2" s="1"/>
      <c r="E2" s="1"/>
      <c r="F2" s="1"/>
      <c r="G2" s="1"/>
      <c r="H2" s="1"/>
      <c r="I2" s="1"/>
      <c r="J2" s="1"/>
      <c r="K2" s="1"/>
    </row>
    <row r="3" spans="1:11" x14ac:dyDescent="0.2">
      <c r="A3" s="1"/>
      <c r="B3" s="1"/>
      <c r="C3" s="1"/>
      <c r="D3" s="1"/>
      <c r="E3" s="1"/>
      <c r="F3" s="1"/>
      <c r="G3" s="1"/>
      <c r="H3" s="1"/>
      <c r="I3" s="1"/>
      <c r="J3" s="1"/>
      <c r="K3" s="1"/>
    </row>
    <row r="4" spans="1:11" x14ac:dyDescent="0.2">
      <c r="A4" s="3" t="s">
        <v>5</v>
      </c>
      <c r="B4" s="3"/>
      <c r="C4" s="3"/>
      <c r="D4" s="3"/>
      <c r="E4" s="3"/>
      <c r="F4" s="3"/>
      <c r="G4" s="3"/>
      <c r="H4" s="3"/>
      <c r="I4" s="3"/>
      <c r="J4" s="3"/>
      <c r="K4" s="3"/>
    </row>
    <row r="5" spans="1:11" x14ac:dyDescent="0.2">
      <c r="A5" s="4" t="s">
        <v>0</v>
      </c>
      <c r="B5" s="5" t="s">
        <v>7</v>
      </c>
      <c r="C5" s="5" t="s">
        <v>23</v>
      </c>
      <c r="D5" s="5"/>
    </row>
    <row r="6" spans="1:11" x14ac:dyDescent="0.2">
      <c r="A6" s="6" t="s">
        <v>20</v>
      </c>
      <c r="B6" s="2" t="s">
        <v>25</v>
      </c>
      <c r="C6" s="11">
        <f>10000*(110000*(4/52))</f>
        <v>84615384.615384623</v>
      </c>
      <c r="D6" s="5" t="s">
        <v>24</v>
      </c>
    </row>
    <row r="7" spans="1:11" x14ac:dyDescent="0.2">
      <c r="A7" s="6" t="s">
        <v>21</v>
      </c>
      <c r="B7" s="2" t="s">
        <v>26</v>
      </c>
      <c r="C7" s="11">
        <f>10000*(118000*(4/52))</f>
        <v>90769230.769230783</v>
      </c>
      <c r="D7" s="5" t="s">
        <v>24</v>
      </c>
    </row>
    <row r="8" spans="1:11" ht="38.25" x14ac:dyDescent="0.2">
      <c r="A8" s="12" t="s">
        <v>58</v>
      </c>
      <c r="B8" s="8" t="s">
        <v>27</v>
      </c>
      <c r="C8" s="11" t="s">
        <v>28</v>
      </c>
      <c r="D8" s="5"/>
    </row>
    <row r="9" spans="1:11" x14ac:dyDescent="0.2">
      <c r="A9" s="6"/>
      <c r="C9" s="11"/>
      <c r="D9" s="5"/>
    </row>
    <row r="10" spans="1:11" x14ac:dyDescent="0.2">
      <c r="A10" s="4" t="s">
        <v>1</v>
      </c>
      <c r="C10" s="11"/>
      <c r="D10" s="5"/>
    </row>
    <row r="11" spans="1:11" x14ac:dyDescent="0.2">
      <c r="A11" s="6" t="s">
        <v>22</v>
      </c>
      <c r="B11" s="2" t="s">
        <v>30</v>
      </c>
      <c r="C11" s="11">
        <f>56000*100</f>
        <v>5600000</v>
      </c>
      <c r="D11" s="5" t="s">
        <v>29</v>
      </c>
    </row>
    <row r="12" spans="1:11" ht="25.5" x14ac:dyDescent="0.2">
      <c r="A12" s="12" t="s">
        <v>33</v>
      </c>
      <c r="B12" s="2" t="s">
        <v>32</v>
      </c>
      <c r="C12" s="11">
        <f>10000*110000</f>
        <v>1100000000</v>
      </c>
      <c r="D12" s="5" t="s">
        <v>24</v>
      </c>
    </row>
    <row r="13" spans="1:11" ht="38.25" x14ac:dyDescent="0.2">
      <c r="A13" s="12" t="s">
        <v>34</v>
      </c>
      <c r="B13" s="2" t="s">
        <v>35</v>
      </c>
      <c r="C13" s="11">
        <f>10000*118000</f>
        <v>1180000000</v>
      </c>
      <c r="D13" s="5"/>
    </row>
    <row r="14" spans="1:11" x14ac:dyDescent="0.2">
      <c r="A14" s="12" t="s">
        <v>38</v>
      </c>
      <c r="B14" s="2" t="s">
        <v>40</v>
      </c>
      <c r="C14" s="11">
        <v>1500000000</v>
      </c>
      <c r="D14" s="5" t="s">
        <v>39</v>
      </c>
    </row>
    <row r="15" spans="1:11" ht="25.5" x14ac:dyDescent="0.2">
      <c r="A15" s="12" t="s">
        <v>42</v>
      </c>
      <c r="B15" s="2" t="s">
        <v>43</v>
      </c>
      <c r="C15" s="11">
        <v>3200000000</v>
      </c>
      <c r="D15" s="5" t="s">
        <v>41</v>
      </c>
    </row>
    <row r="16" spans="1:11" x14ac:dyDescent="0.2">
      <c r="A16" s="6" t="s">
        <v>44</v>
      </c>
      <c r="B16" s="2" t="s">
        <v>45</v>
      </c>
      <c r="C16" s="13">
        <f>C15*20</f>
        <v>64000000000</v>
      </c>
      <c r="D16" s="5"/>
    </row>
    <row r="17" spans="1:11" x14ac:dyDescent="0.2">
      <c r="A17" s="6" t="s">
        <v>55</v>
      </c>
      <c r="B17" s="2" t="s">
        <v>57</v>
      </c>
      <c r="C17" s="13">
        <v>667000000</v>
      </c>
      <c r="D17" s="5" t="s">
        <v>56</v>
      </c>
    </row>
    <row r="18" spans="1:11" x14ac:dyDescent="0.2">
      <c r="A18" s="4"/>
      <c r="D18" s="5"/>
    </row>
    <row r="19" spans="1:11" x14ac:dyDescent="0.2">
      <c r="A19" s="4" t="s">
        <v>2</v>
      </c>
    </row>
    <row r="20" spans="1:11" x14ac:dyDescent="0.2">
      <c r="A20" s="6" t="s">
        <v>37</v>
      </c>
      <c r="B20" s="2" t="s">
        <v>36</v>
      </c>
      <c r="C20" s="11">
        <v>35000000000</v>
      </c>
    </row>
    <row r="21" spans="1:11" x14ac:dyDescent="0.2">
      <c r="A21" s="6"/>
    </row>
    <row r="22" spans="1:11" x14ac:dyDescent="0.2">
      <c r="A22" s="4"/>
    </row>
    <row r="23" spans="1:11" x14ac:dyDescent="0.2">
      <c r="A23" s="4" t="s">
        <v>3</v>
      </c>
    </row>
    <row r="24" spans="1:11" ht="69.75" customHeight="1" x14ac:dyDescent="0.2">
      <c r="A24" s="12" t="s">
        <v>31</v>
      </c>
      <c r="B24" s="8" t="s">
        <v>16</v>
      </c>
      <c r="C24" s="10">
        <f>739*(62800000/22)</f>
        <v>2109509090.909091</v>
      </c>
      <c r="D24" s="5" t="s">
        <v>48</v>
      </c>
    </row>
    <row r="25" spans="1:11" x14ac:dyDescent="0.2">
      <c r="A25" s="6" t="s">
        <v>50</v>
      </c>
      <c r="B25" s="2" t="s">
        <v>51</v>
      </c>
      <c r="C25" s="13">
        <f>C12+C13</f>
        <v>2280000000</v>
      </c>
    </row>
    <row r="26" spans="1:11" x14ac:dyDescent="0.2">
      <c r="A26" s="6"/>
    </row>
    <row r="27" spans="1:11" x14ac:dyDescent="0.2">
      <c r="A27" s="4"/>
    </row>
    <row r="28" spans="1:11" x14ac:dyDescent="0.2">
      <c r="A28" s="4"/>
    </row>
    <row r="29" spans="1:11" x14ac:dyDescent="0.2">
      <c r="A29" s="7" t="s">
        <v>12</v>
      </c>
      <c r="B29" s="7"/>
      <c r="C29" s="7"/>
      <c r="D29" s="7"/>
      <c r="E29" s="7"/>
      <c r="F29" s="7"/>
      <c r="G29" s="7"/>
      <c r="H29" s="7"/>
      <c r="I29" s="7"/>
      <c r="J29" s="7"/>
      <c r="K29" s="7"/>
    </row>
    <row r="30" spans="1:11" x14ac:dyDescent="0.2">
      <c r="A30" s="4" t="s">
        <v>4</v>
      </c>
    </row>
    <row r="31" spans="1:11" ht="31.5" customHeight="1" x14ac:dyDescent="0.2">
      <c r="A31" s="9" t="s">
        <v>6</v>
      </c>
      <c r="B31" s="9"/>
      <c r="C31" s="9"/>
      <c r="D31" s="9"/>
    </row>
    <row r="32" spans="1:11" x14ac:dyDescent="0.2">
      <c r="A32" s="2" t="s">
        <v>13</v>
      </c>
      <c r="B32" s="2" t="s">
        <v>14</v>
      </c>
      <c r="C32" s="5" t="s">
        <v>15</v>
      </c>
    </row>
    <row r="33" spans="1:9" ht="25.5" x14ac:dyDescent="0.2">
      <c r="A33" s="8" t="s">
        <v>17</v>
      </c>
      <c r="B33" s="2" t="s">
        <v>19</v>
      </c>
      <c r="C33" s="2" t="s">
        <v>18</v>
      </c>
      <c r="I33" s="5" t="s">
        <v>54</v>
      </c>
    </row>
    <row r="34" spans="1:9" x14ac:dyDescent="0.2">
      <c r="A34" s="2" t="s">
        <v>52</v>
      </c>
      <c r="B34" s="13">
        <f>C25*0.3</f>
        <v>684000000</v>
      </c>
      <c r="C34" s="2" t="s">
        <v>53</v>
      </c>
    </row>
    <row r="37" spans="1:9" x14ac:dyDescent="0.2">
      <c r="A37" s="5" t="s">
        <v>8</v>
      </c>
      <c r="B37" s="13">
        <f>SUM(C6:C25)</f>
        <v>111217493706.2937</v>
      </c>
      <c r="C37" s="2" t="s">
        <v>46</v>
      </c>
    </row>
    <row r="38" spans="1:9" x14ac:dyDescent="0.2">
      <c r="A38" s="5" t="s">
        <v>9</v>
      </c>
      <c r="B38" s="13">
        <f>789000000000+B34</f>
        <v>789684000000</v>
      </c>
      <c r="C38" s="2" t="s">
        <v>47</v>
      </c>
    </row>
    <row r="39" spans="1:9" x14ac:dyDescent="0.2">
      <c r="A39" s="5" t="s">
        <v>10</v>
      </c>
      <c r="B39" s="14">
        <f>B37/B38</f>
        <v>0.14083797279202023</v>
      </c>
      <c r="C39" s="2" t="s">
        <v>49</v>
      </c>
    </row>
    <row r="42" spans="1:9" x14ac:dyDescent="0.2">
      <c r="A42" s="15" t="s">
        <v>59</v>
      </c>
      <c r="B42" s="15"/>
      <c r="C42" s="15"/>
      <c r="D42" s="15"/>
      <c r="E42" s="15"/>
      <c r="F42" s="15"/>
    </row>
    <row r="43" spans="1:9" x14ac:dyDescent="0.2">
      <c r="A43" s="15"/>
      <c r="B43" s="15"/>
      <c r="C43" s="15"/>
      <c r="D43" s="15"/>
      <c r="E43" s="15"/>
      <c r="F43" s="15"/>
    </row>
    <row r="44" spans="1:9" x14ac:dyDescent="0.2">
      <c r="A44" s="15"/>
      <c r="B44" s="15"/>
      <c r="C44" s="15"/>
      <c r="D44" s="15"/>
      <c r="E44" s="15"/>
      <c r="F44" s="15"/>
    </row>
    <row r="45" spans="1:9" x14ac:dyDescent="0.2">
      <c r="A45" s="15"/>
      <c r="B45" s="15"/>
      <c r="C45" s="15"/>
      <c r="D45" s="15"/>
      <c r="E45" s="15"/>
      <c r="F45" s="15"/>
    </row>
    <row r="46" spans="1:9" x14ac:dyDescent="0.2">
      <c r="A46" s="15"/>
      <c r="B46" s="15"/>
      <c r="C46" s="15"/>
      <c r="D46" s="15"/>
      <c r="E46" s="15"/>
      <c r="F46" s="15"/>
    </row>
  </sheetData>
  <mergeCells count="5">
    <mergeCell ref="A42:F46"/>
    <mergeCell ref="A1:K3"/>
    <mergeCell ref="A4:K4"/>
    <mergeCell ref="A29:K29"/>
    <mergeCell ref="A31:D31"/>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Syracuse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Martha Garcia Murillo</dc:creator>
  <cp:lastModifiedBy>Jake DIneen</cp:lastModifiedBy>
  <dcterms:created xsi:type="dcterms:W3CDTF">2017-05-29T08:40:43Z</dcterms:created>
  <dcterms:modified xsi:type="dcterms:W3CDTF">2018-04-22T21:28:57Z</dcterms:modified>
</cp:coreProperties>
</file>