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defaultThemeVersion="166925"/>
  <mc:AlternateContent xmlns:mc="http://schemas.openxmlformats.org/markup-compatibility/2006">
    <mc:Choice Requires="x15">
      <x15ac:absPath xmlns:x15ac="http://schemas.microsoft.com/office/spreadsheetml/2010/11/ac" url="C:\Users\jdine\Desktop\SYracuse\Term 2\MBC 631 Financial Accounting\Week 10 Equities and Earnings Managements\"/>
    </mc:Choice>
  </mc:AlternateContent>
  <bookViews>
    <workbookView xWindow="0" yWindow="0" windowWidth="21570" windowHeight="7965" activeTab="2"/>
  </bookViews>
  <sheets>
    <sheet name="1" sheetId="1" r:id="rId1"/>
    <sheet name="2" sheetId="4" r:id="rId2"/>
    <sheet name="3" sheetId="2" r:id="rId3"/>
    <sheet name="4" sheetId="3" r:id="rId4"/>
    <sheet name="Sheet5" sheetId="5" r:id="rId5"/>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0" i="2" l="1"/>
  <c r="R24" i="2" l="1"/>
  <c r="R23" i="2"/>
  <c r="R25" i="2" s="1"/>
  <c r="C14" i="2"/>
  <c r="C13" i="2"/>
  <c r="D21" i="2"/>
  <c r="L27" i="2"/>
  <c r="F14" i="5"/>
  <c r="I14" i="5"/>
  <c r="C15" i="2"/>
  <c r="C21" i="2"/>
  <c r="C20" i="2"/>
  <c r="D14" i="2"/>
  <c r="D15" i="2"/>
  <c r="D20" i="2"/>
  <c r="D13" i="2"/>
  <c r="I15" i="5"/>
  <c r="I16" i="5"/>
  <c r="A16" i="4"/>
  <c r="A15" i="4"/>
  <c r="A14" i="4"/>
  <c r="E19" i="1"/>
  <c r="B12" i="1"/>
  <c r="J15" i="5"/>
  <c r="F16" i="5"/>
  <c r="F15" i="5"/>
  <c r="H51" i="5"/>
  <c r="J50" i="5"/>
  <c r="J47" i="5"/>
  <c r="K44" i="5"/>
  <c r="H52" i="5"/>
  <c r="H49" i="5"/>
  <c r="H48" i="5"/>
  <c r="E29" i="5"/>
  <c r="G35" i="5"/>
  <c r="H36" i="5"/>
  <c r="G36" i="5"/>
  <c r="G38" i="5" s="1"/>
  <c r="G39" i="5" s="1"/>
  <c r="H29" i="5"/>
  <c r="H31" i="5"/>
  <c r="H30" i="5"/>
  <c r="H28" i="5"/>
  <c r="K23" i="5"/>
  <c r="H27" i="5"/>
  <c r="H26" i="5"/>
  <c r="K22" i="5"/>
  <c r="K13" i="5"/>
  <c r="D6" i="5"/>
  <c r="C22" i="2" l="1"/>
  <c r="H50" i="5"/>
  <c r="H53" i="5" s="1"/>
</calcChain>
</file>

<file path=xl/sharedStrings.xml><?xml version="1.0" encoding="utf-8"?>
<sst xmlns="http://schemas.openxmlformats.org/spreadsheetml/2006/main" count="75" uniqueCount="46">
  <si>
    <t>Blake Drives, Inc. reported the following in its owner’s equity section of the balance sheet as of December 31, 2014:</t>
  </si>
  <si>
    <t xml:space="preserve">On April 21, 2015, Blake bought 2,000 of its shares back for $12 per share. Prepare the owner’s equity section of the balance sheet for April 30, 2015. </t>
  </si>
  <si>
    <t xml:space="preserve">Common Stock ($1 par, 30,000 shares issued and outstanding) </t>
  </si>
  <si>
    <t>Additional Paid-in Capital</t>
  </si>
  <si>
    <t>Retained Earnings</t>
  </si>
  <si>
    <t>Total Owner's Equity</t>
  </si>
  <si>
    <t>Common Stock (200,000 shares at outstanding $1 par value</t>
  </si>
  <si>
    <t>Addtl paid in captial</t>
  </si>
  <si>
    <t>retained earning</t>
  </si>
  <si>
    <t xml:space="preserve">Declare $2 per share cash dividend. </t>
  </si>
  <si>
    <t>Owners Equity goes down by 400k</t>
  </si>
  <si>
    <t>What If not paid till next year</t>
  </si>
  <si>
    <t>Does not matter. Take out of retained earnings immediately. Answer is same as #1</t>
  </si>
  <si>
    <t>Acc EQ Effeft</t>
  </si>
  <si>
    <t>Owners Equity reduced by 400000, Liabilities up 400000</t>
  </si>
  <si>
    <t>Cash goes down 400k, liabilities goes down 400k. Nothing happens in owners equity'</t>
  </si>
  <si>
    <t>When dividend is paid</t>
  </si>
  <si>
    <t>15% stock dividend. 200000 shares of $1 par stock outstanding. Market value is 30$ per share.</t>
  </si>
  <si>
    <t>Common Stock</t>
  </si>
  <si>
    <t>PIC</t>
  </si>
  <si>
    <t>12000 authorized</t>
  </si>
  <si>
    <t>9500 issued</t>
  </si>
  <si>
    <t>Common stock</t>
  </si>
  <si>
    <t>Preferred stock</t>
  </si>
  <si>
    <t>Additional Paid-In Capital</t>
  </si>
  <si>
    <t>Total Contr Earning</t>
  </si>
  <si>
    <t>Less Treas Stock</t>
  </si>
  <si>
    <t>Total Stockholder Equity</t>
  </si>
  <si>
    <t xml:space="preserve">Collins, Inc. reported the following in its owner’s equity section of the balance sheet as of December 31, 2014: </t>
  </si>
  <si>
    <t xml:space="preserve"> </t>
  </si>
  <si>
    <t xml:space="preserve"> How much did the common shares sell for (assume all sold at the same price)? How much is contributed capital at the balance sheet date? How much is book value per share at the balance sheet date? </t>
  </si>
  <si>
    <t xml:space="preserve">Common Stock ($1 par, 120,000 shares issued, 110000 shares outstanding) </t>
  </si>
  <si>
    <t>Treasury Stock (10k Shares)</t>
  </si>
  <si>
    <t>Wesley Corporation’s owner’s equity as of June 1, 2014 is as follows</t>
  </si>
  <si>
    <t xml:space="preserve">Common Stock ($5 par, 20,000 shares outstanding) </t>
  </si>
  <si>
    <t xml:space="preserve">The market price of Wesley’s common stock is $25. If Wesley declares a 15% stock dividend as of June 2nd, how is it accounted for on the balance sheet? What if it is a 30% dividend instead? </t>
  </si>
  <si>
    <t xml:space="preserve"> Griffin Corporation’s Owner’s Equity has the following balances as of March 15, 2014: </t>
  </si>
  <si>
    <t xml:space="preserve">The market price of Griffin’s common stock is $40. If Griffin declares a 2-1 split on March 16th, how is it accounted for on the balance sheet? </t>
  </si>
  <si>
    <t xml:space="preserve">Common Stock ($1 par, 30,000 shares issued, 28000 outstanding) </t>
  </si>
  <si>
    <t>Less Treasury Stock</t>
  </si>
  <si>
    <t>Common Stock + addtl paid in capital/shares issued</t>
  </si>
  <si>
    <t>cont capital</t>
  </si>
  <si>
    <t>Total Owners Equity/Total Shares Outstanding</t>
  </si>
  <si>
    <t>Addtl PIC</t>
  </si>
  <si>
    <t>Beg Ret Earning + Net income - Div = End Ret Earnings</t>
  </si>
  <si>
    <t xml:space="preserve">Common Stock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</si>
</sst>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43" formatCode="_(* #,##0.00_);_(* \(#,##0.00\);_(* &quot;-&quot;??_);_(@_)"/>
    <numFmt numFmtId="164" formatCode="_(* #,##0_);_(* \(#,##0\);_(*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23">
    <xf numFmtId="0" fontId="0" fillId="0" borderId="0" xfId="0"/>
    <xf numFmtId="44" fontId="0" fillId="0" borderId="0" xfId="2" applyFont="1"/>
    <xf numFmtId="0" fontId="0" fillId="0" borderId="0" xfId="0" applyAlignment="1">
      <alignment wrapText="1"/>
    </xf>
    <xf numFmtId="3" fontId="0" fillId="0" borderId="0" xfId="0" applyNumberFormat="1"/>
    <xf numFmtId="3" fontId="0" fillId="0" borderId="0" xfId="0" applyNumberFormat="1" applyAlignment="1">
      <alignment wrapText="1"/>
    </xf>
    <xf numFmtId="0" fontId="2" fillId="0" borderId="0" xfId="0" applyFont="1"/>
    <xf numFmtId="0" fontId="0" fillId="0" borderId="1" xfId="0" applyBorder="1"/>
    <xf numFmtId="44" fontId="0" fillId="0" borderId="2" xfId="2" applyFont="1" applyBorder="1"/>
    <xf numFmtId="0" fontId="0" fillId="0" borderId="3" xfId="0" applyBorder="1"/>
    <xf numFmtId="44" fontId="0" fillId="0" borderId="4" xfId="2" applyFont="1" applyBorder="1"/>
    <xf numFmtId="0" fontId="0" fillId="0" borderId="5" xfId="0" applyBorder="1"/>
    <xf numFmtId="44" fontId="0" fillId="0" borderId="6" xfId="2" applyFont="1" applyBorder="1"/>
    <xf numFmtId="44" fontId="0" fillId="0" borderId="1" xfId="2" applyFont="1" applyBorder="1"/>
    <xf numFmtId="0" fontId="0" fillId="0" borderId="7" xfId="0" applyBorder="1"/>
    <xf numFmtId="0" fontId="0" fillId="0" borderId="2" xfId="0" applyBorder="1"/>
    <xf numFmtId="164" fontId="0" fillId="0" borderId="3" xfId="1" applyNumberFormat="1" applyFont="1" applyBorder="1"/>
    <xf numFmtId="0" fontId="0" fillId="0" borderId="0" xfId="0" applyBorder="1"/>
    <xf numFmtId="0" fontId="0" fillId="0" borderId="4" xfId="0" applyBorder="1"/>
    <xf numFmtId="44" fontId="0" fillId="0" borderId="5" xfId="2" applyFont="1" applyBorder="1"/>
    <xf numFmtId="0" fontId="0" fillId="0" borderId="8" xfId="0" applyBorder="1"/>
    <xf numFmtId="0" fontId="0" fillId="0" borderId="6" xfId="0" applyBorder="1"/>
    <xf numFmtId="9" fontId="0" fillId="0" borderId="0" xfId="0" applyNumberFormat="1" applyAlignment="1">
      <alignment horizontal="center"/>
    </xf>
    <xf numFmtId="0" fontId="0" fillId="0" borderId="0" xfId="0" applyAlignment="1">
      <alignment horizontal="center"/>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A31" sqref="A31"/>
    </sheetView>
  </sheetViews>
  <sheetFormatPr defaultRowHeight="15" x14ac:dyDescent="0.25"/>
  <cols>
    <col min="1" max="1" width="134.7109375" bestFit="1" customWidth="1"/>
    <col min="2" max="2" width="14.28515625" bestFit="1" customWidth="1"/>
    <col min="4" max="4" width="56.85546875" bestFit="1" customWidth="1"/>
    <col min="5" max="5" width="14.28515625" bestFit="1" customWidth="1"/>
  </cols>
  <sheetData>
    <row r="1" spans="1:5" x14ac:dyDescent="0.25">
      <c r="A1" t="s">
        <v>0</v>
      </c>
    </row>
    <row r="3" spans="1:5" x14ac:dyDescent="0.25">
      <c r="A3" t="s">
        <v>2</v>
      </c>
      <c r="B3" s="1">
        <v>30000</v>
      </c>
    </row>
    <row r="4" spans="1:5" x14ac:dyDescent="0.25">
      <c r="A4" t="s">
        <v>3</v>
      </c>
      <c r="B4" s="1">
        <v>300000</v>
      </c>
    </row>
    <row r="5" spans="1:5" x14ac:dyDescent="0.25">
      <c r="A5" t="s">
        <v>4</v>
      </c>
      <c r="B5" s="1">
        <v>1250000</v>
      </c>
    </row>
    <row r="6" spans="1:5" x14ac:dyDescent="0.25">
      <c r="A6" t="s">
        <v>5</v>
      </c>
      <c r="B6" s="1">
        <v>1580000</v>
      </c>
    </row>
    <row r="8" spans="1:5" x14ac:dyDescent="0.25">
      <c r="A8" t="s">
        <v>1</v>
      </c>
    </row>
    <row r="10" spans="1:5" x14ac:dyDescent="0.25">
      <c r="B10">
        <v>2000</v>
      </c>
    </row>
    <row r="11" spans="1:5" x14ac:dyDescent="0.25">
      <c r="B11">
        <v>12</v>
      </c>
    </row>
    <row r="12" spans="1:5" x14ac:dyDescent="0.25">
      <c r="B12" s="5">
        <f>B10*B11</f>
        <v>24000</v>
      </c>
    </row>
    <row r="14" spans="1:5" ht="15.75" thickBot="1" x14ac:dyDescent="0.3"/>
    <row r="15" spans="1:5" x14ac:dyDescent="0.25">
      <c r="D15" s="6" t="s">
        <v>38</v>
      </c>
      <c r="E15" s="7">
        <v>30000</v>
      </c>
    </row>
    <row r="16" spans="1:5" x14ac:dyDescent="0.25">
      <c r="D16" s="8" t="s">
        <v>3</v>
      </c>
      <c r="E16" s="9">
        <v>300000</v>
      </c>
    </row>
    <row r="17" spans="4:5" x14ac:dyDescent="0.25">
      <c r="D17" s="8" t="s">
        <v>4</v>
      </c>
      <c r="E17" s="9">
        <v>1250000</v>
      </c>
    </row>
    <row r="18" spans="4:5" x14ac:dyDescent="0.25">
      <c r="D18" s="8" t="s">
        <v>39</v>
      </c>
      <c r="E18" s="9">
        <v>-24000</v>
      </c>
    </row>
    <row r="19" spans="4:5" ht="15.75" thickBot="1" x14ac:dyDescent="0.3">
      <c r="D19" s="10" t="s">
        <v>5</v>
      </c>
      <c r="E19" s="11">
        <f>SUM(E15:E18)</f>
        <v>1556000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G24" sqref="G24"/>
    </sheetView>
  </sheetViews>
  <sheetFormatPr defaultRowHeight="15" x14ac:dyDescent="0.25"/>
  <cols>
    <col min="1" max="1" width="11.5703125" bestFit="1" customWidth="1"/>
  </cols>
  <sheetData>
    <row r="1" spans="1:8" x14ac:dyDescent="0.25">
      <c r="A1" t="s">
        <v>28</v>
      </c>
    </row>
    <row r="2" spans="1:8" x14ac:dyDescent="0.25">
      <c r="A2" t="s">
        <v>29</v>
      </c>
    </row>
    <row r="4" spans="1:8" x14ac:dyDescent="0.25">
      <c r="A4" t="s">
        <v>31</v>
      </c>
      <c r="H4">
        <v>120000</v>
      </c>
    </row>
    <row r="5" spans="1:8" x14ac:dyDescent="0.25">
      <c r="A5" t="s">
        <v>3</v>
      </c>
      <c r="H5">
        <v>450000</v>
      </c>
    </row>
    <row r="6" spans="1:8" x14ac:dyDescent="0.25">
      <c r="A6" t="s">
        <v>4</v>
      </c>
      <c r="H6">
        <v>360000</v>
      </c>
    </row>
    <row r="7" spans="1:8" x14ac:dyDescent="0.25">
      <c r="A7" t="s">
        <v>32</v>
      </c>
      <c r="H7">
        <v>-80000</v>
      </c>
    </row>
    <row r="8" spans="1:8" x14ac:dyDescent="0.25">
      <c r="A8" t="s">
        <v>5</v>
      </c>
      <c r="H8">
        <v>850000</v>
      </c>
    </row>
    <row r="12" spans="1:8" x14ac:dyDescent="0.25">
      <c r="A12" t="s">
        <v>30</v>
      </c>
    </row>
    <row r="13" spans="1:8" ht="15.75" thickBot="1" x14ac:dyDescent="0.3"/>
    <row r="14" spans="1:8" x14ac:dyDescent="0.25">
      <c r="A14" s="12">
        <f>(H4+H5)/H4</f>
        <v>4.75</v>
      </c>
      <c r="B14" s="13" t="s">
        <v>40</v>
      </c>
      <c r="C14" s="13"/>
      <c r="D14" s="13"/>
      <c r="E14" s="13"/>
      <c r="F14" s="14"/>
    </row>
    <row r="15" spans="1:8" x14ac:dyDescent="0.25">
      <c r="A15" s="15">
        <f>H4+H5</f>
        <v>570000</v>
      </c>
      <c r="B15" s="16" t="s">
        <v>41</v>
      </c>
      <c r="C15" s="16"/>
      <c r="D15" s="16"/>
      <c r="E15" s="16"/>
      <c r="F15" s="17"/>
    </row>
    <row r="16" spans="1:8" ht="15.75" thickBot="1" x14ac:dyDescent="0.3">
      <c r="A16" s="18">
        <f>H8/110000</f>
        <v>7.7272727272727275</v>
      </c>
      <c r="B16" s="19" t="s">
        <v>42</v>
      </c>
      <c r="C16" s="19"/>
      <c r="D16" s="19"/>
      <c r="E16" s="19"/>
      <c r="F16" s="2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
  <sheetViews>
    <sheetView tabSelected="1" workbookViewId="0">
      <selection activeCell="G31" sqref="G31"/>
    </sheetView>
  </sheetViews>
  <sheetFormatPr defaultRowHeight="15" x14ac:dyDescent="0.25"/>
  <cols>
    <col min="2" max="2" width="22.85546875" bestFit="1" customWidth="1"/>
  </cols>
  <sheetData>
    <row r="1" spans="1:6" x14ac:dyDescent="0.25">
      <c r="A1" t="s">
        <v>33</v>
      </c>
    </row>
    <row r="3" spans="1:6" x14ac:dyDescent="0.25">
      <c r="A3" t="s">
        <v>34</v>
      </c>
      <c r="F3">
        <v>100000</v>
      </c>
    </row>
    <row r="4" spans="1:6" x14ac:dyDescent="0.25">
      <c r="A4" t="s">
        <v>3</v>
      </c>
      <c r="F4">
        <v>280000</v>
      </c>
    </row>
    <row r="5" spans="1:6" x14ac:dyDescent="0.25">
      <c r="A5" t="s">
        <v>4</v>
      </c>
      <c r="F5">
        <v>750000</v>
      </c>
    </row>
    <row r="6" spans="1:6" x14ac:dyDescent="0.25">
      <c r="A6" t="s">
        <v>5</v>
      </c>
      <c r="F6">
        <v>1130000</v>
      </c>
    </row>
    <row r="8" spans="1:6" x14ac:dyDescent="0.25">
      <c r="A8" t="s">
        <v>35</v>
      </c>
    </row>
    <row r="9" spans="1:6" x14ac:dyDescent="0.25">
      <c r="A9" t="s">
        <v>29</v>
      </c>
    </row>
    <row r="10" spans="1:6" x14ac:dyDescent="0.25">
      <c r="A10" t="s">
        <v>29</v>
      </c>
    </row>
    <row r="12" spans="1:6" x14ac:dyDescent="0.25">
      <c r="A12" s="21">
        <v>0.15</v>
      </c>
      <c r="B12" s="22"/>
      <c r="C12" s="22"/>
      <c r="D12" s="22"/>
    </row>
    <row r="13" spans="1:6" x14ac:dyDescent="0.25">
      <c r="A13">
        <v>100000</v>
      </c>
      <c r="B13" t="s">
        <v>18</v>
      </c>
      <c r="C13">
        <f>20000*5*15%</f>
        <v>15000</v>
      </c>
      <c r="D13">
        <f>A13+C13</f>
        <v>115000</v>
      </c>
    </row>
    <row r="14" spans="1:6" ht="15.75" customHeight="1" x14ac:dyDescent="0.25">
      <c r="A14">
        <v>750000</v>
      </c>
      <c r="B14" t="s">
        <v>4</v>
      </c>
      <c r="C14">
        <f>20000*15%*25</f>
        <v>75000</v>
      </c>
      <c r="D14">
        <f>D16-D15-D13</f>
        <v>675000</v>
      </c>
    </row>
    <row r="15" spans="1:6" x14ac:dyDescent="0.25">
      <c r="A15">
        <v>280000</v>
      </c>
      <c r="B15" t="s">
        <v>43</v>
      </c>
      <c r="C15">
        <f>C14-C13</f>
        <v>60000</v>
      </c>
      <c r="D15">
        <f>A15+C15</f>
        <v>340000</v>
      </c>
    </row>
    <row r="16" spans="1:6" x14ac:dyDescent="0.25">
      <c r="B16" s="2"/>
      <c r="C16" s="4"/>
      <c r="D16">
        <v>1130000</v>
      </c>
    </row>
    <row r="17" spans="1:18" x14ac:dyDescent="0.25">
      <c r="H17" t="s">
        <v>44</v>
      </c>
    </row>
    <row r="18" spans="1:18" x14ac:dyDescent="0.25">
      <c r="C18" s="3"/>
    </row>
    <row r="19" spans="1:18" x14ac:dyDescent="0.25">
      <c r="A19" s="21">
        <v>0.3</v>
      </c>
      <c r="B19" s="22"/>
      <c r="C19" s="22"/>
      <c r="D19" s="22"/>
    </row>
    <row r="20" spans="1:18" x14ac:dyDescent="0.25">
      <c r="A20">
        <v>100000</v>
      </c>
      <c r="B20" t="s">
        <v>18</v>
      </c>
      <c r="C20">
        <f>20000*5*30%</f>
        <v>30000</v>
      </c>
      <c r="D20">
        <f>A20+C20</f>
        <v>130000</v>
      </c>
    </row>
    <row r="21" spans="1:18" x14ac:dyDescent="0.25">
      <c r="A21">
        <v>750000</v>
      </c>
      <c r="B21" t="s">
        <v>4</v>
      </c>
      <c r="C21">
        <f>20000*30%*25</f>
        <v>150000</v>
      </c>
      <c r="D21">
        <f>D23-D22-D20</f>
        <v>720000</v>
      </c>
    </row>
    <row r="22" spans="1:18" x14ac:dyDescent="0.25">
      <c r="A22">
        <v>280000</v>
      </c>
      <c r="B22" t="s">
        <v>43</v>
      </c>
      <c r="C22">
        <f>C21-C20</f>
        <v>120000</v>
      </c>
      <c r="D22">
        <v>280000</v>
      </c>
    </row>
    <row r="23" spans="1:18" x14ac:dyDescent="0.25">
      <c r="D23">
        <v>1130000</v>
      </c>
      <c r="P23">
        <v>460000</v>
      </c>
      <c r="Q23">
        <v>-46000</v>
      </c>
      <c r="R23">
        <f>SUM(P23:Q23)</f>
        <v>414000</v>
      </c>
    </row>
    <row r="24" spans="1:18" x14ac:dyDescent="0.25">
      <c r="P24">
        <v>100000</v>
      </c>
      <c r="Q24">
        <v>92000</v>
      </c>
      <c r="R24">
        <f>SUM(P24:Q24)</f>
        <v>192000</v>
      </c>
    </row>
    <row r="25" spans="1:18" x14ac:dyDescent="0.25">
      <c r="P25">
        <v>400000</v>
      </c>
      <c r="R25">
        <f>R26-R23-R24</f>
        <v>354000</v>
      </c>
    </row>
    <row r="26" spans="1:18" x14ac:dyDescent="0.25">
      <c r="P26">
        <v>960000</v>
      </c>
      <c r="Q26">
        <v>960000</v>
      </c>
      <c r="R26">
        <v>960000</v>
      </c>
    </row>
    <row r="27" spans="1:18" x14ac:dyDescent="0.25">
      <c r="G27">
        <v>400000</v>
      </c>
      <c r="L27">
        <f>30%</f>
        <v>0.3</v>
      </c>
    </row>
    <row r="28" spans="1:18" x14ac:dyDescent="0.25">
      <c r="G28">
        <v>46000</v>
      </c>
    </row>
    <row r="29" spans="1:18" x14ac:dyDescent="0.25">
      <c r="G29">
        <v>92000</v>
      </c>
    </row>
    <row r="30" spans="1:18" x14ac:dyDescent="0.25">
      <c r="G30">
        <f>G27-G28-G29</f>
        <v>262000</v>
      </c>
    </row>
  </sheetData>
  <mergeCells count="2">
    <mergeCell ref="A12:D12"/>
    <mergeCell ref="A19:D1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M35" sqref="M35"/>
    </sheetView>
  </sheetViews>
  <sheetFormatPr defaultRowHeight="15" x14ac:dyDescent="0.25"/>
  <sheetData>
    <row r="1" spans="1:6" x14ac:dyDescent="0.25">
      <c r="A1" t="s">
        <v>36</v>
      </c>
    </row>
    <row r="4" spans="1:6" x14ac:dyDescent="0.25">
      <c r="A4" t="s">
        <v>34</v>
      </c>
      <c r="F4">
        <v>20000</v>
      </c>
    </row>
    <row r="5" spans="1:6" x14ac:dyDescent="0.25">
      <c r="A5" t="s">
        <v>3</v>
      </c>
      <c r="F5">
        <v>120000</v>
      </c>
    </row>
    <row r="6" spans="1:6" x14ac:dyDescent="0.25">
      <c r="A6" t="s">
        <v>4</v>
      </c>
      <c r="F6">
        <v>550000</v>
      </c>
    </row>
    <row r="7" spans="1:6" x14ac:dyDescent="0.25">
      <c r="A7" t="s">
        <v>5</v>
      </c>
      <c r="F7">
        <v>690000</v>
      </c>
    </row>
    <row r="10" spans="1:6" x14ac:dyDescent="0.25">
      <c r="A10" t="s">
        <v>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7"/>
  <sheetViews>
    <sheetView topLeftCell="D31" workbookViewId="0">
      <selection activeCell="M48" sqref="M48"/>
    </sheetView>
  </sheetViews>
  <sheetFormatPr defaultRowHeight="15" x14ac:dyDescent="0.25"/>
  <cols>
    <col min="1" max="1" width="53.5703125" bestFit="1" customWidth="1"/>
    <col min="2" max="2" width="21" bestFit="1" customWidth="1"/>
    <col min="3" max="3" width="33.140625" bestFit="1" customWidth="1"/>
    <col min="4" max="4" width="12.5703125" bestFit="1" customWidth="1"/>
    <col min="5" max="5" width="31.5703125" bestFit="1" customWidth="1"/>
    <col min="7" max="7" width="24" bestFit="1" customWidth="1"/>
    <col min="8" max="8" width="15.140625" bestFit="1" customWidth="1"/>
    <col min="9" max="9" width="11.140625" bestFit="1" customWidth="1"/>
  </cols>
  <sheetData>
    <row r="1" spans="1:11" x14ac:dyDescent="0.25">
      <c r="A1" t="s">
        <v>6</v>
      </c>
      <c r="B1">
        <v>200000</v>
      </c>
    </row>
    <row r="2" spans="1:11" x14ac:dyDescent="0.25">
      <c r="A2" t="s">
        <v>7</v>
      </c>
      <c r="B2">
        <v>1260000</v>
      </c>
    </row>
    <row r="3" spans="1:11" x14ac:dyDescent="0.25">
      <c r="A3" t="s">
        <v>8</v>
      </c>
      <c r="B3">
        <v>1000000</v>
      </c>
    </row>
    <row r="6" spans="1:11" x14ac:dyDescent="0.25">
      <c r="C6" t="s">
        <v>9</v>
      </c>
      <c r="D6" s="1">
        <f>B1*2</f>
        <v>400000</v>
      </c>
      <c r="E6" t="s">
        <v>10</v>
      </c>
    </row>
    <row r="7" spans="1:11" x14ac:dyDescent="0.25">
      <c r="C7" t="s">
        <v>11</v>
      </c>
      <c r="D7" t="s">
        <v>12</v>
      </c>
    </row>
    <row r="8" spans="1:11" x14ac:dyDescent="0.25">
      <c r="C8" t="s">
        <v>13</v>
      </c>
      <c r="D8" t="s">
        <v>14</v>
      </c>
    </row>
    <row r="9" spans="1:11" x14ac:dyDescent="0.25">
      <c r="B9" t="s">
        <v>16</v>
      </c>
      <c r="C9" t="s">
        <v>15</v>
      </c>
    </row>
    <row r="13" spans="1:11" x14ac:dyDescent="0.25">
      <c r="K13">
        <f>6*425</f>
        <v>2550</v>
      </c>
    </row>
    <row r="14" spans="1:11" x14ac:dyDescent="0.25">
      <c r="A14" t="s">
        <v>17</v>
      </c>
      <c r="E14">
        <v>46000</v>
      </c>
      <c r="F14">
        <f>E14*10%*10</f>
        <v>46000</v>
      </c>
      <c r="G14" t="s">
        <v>18</v>
      </c>
      <c r="H14">
        <v>460000</v>
      </c>
      <c r="I14">
        <f>F14+H14</f>
        <v>506000</v>
      </c>
    </row>
    <row r="15" spans="1:11" x14ac:dyDescent="0.25">
      <c r="E15">
        <v>46000</v>
      </c>
      <c r="F15">
        <f>E15*10%*30</f>
        <v>138000</v>
      </c>
      <c r="G15" t="s">
        <v>4</v>
      </c>
      <c r="I15">
        <f>I14+I16</f>
        <v>698000</v>
      </c>
      <c r="J15">
        <f>I15-960000</f>
        <v>-262000</v>
      </c>
    </row>
    <row r="16" spans="1:11" x14ac:dyDescent="0.25">
      <c r="F16">
        <f>F15-F14</f>
        <v>92000</v>
      </c>
      <c r="G16" t="s">
        <v>19</v>
      </c>
      <c r="H16">
        <v>100000</v>
      </c>
      <c r="I16">
        <f>F16+H16</f>
        <v>192000</v>
      </c>
    </row>
    <row r="22" spans="5:11" x14ac:dyDescent="0.25">
      <c r="G22" t="s">
        <v>22</v>
      </c>
      <c r="H22" t="s">
        <v>20</v>
      </c>
      <c r="I22" t="s">
        <v>21</v>
      </c>
      <c r="J22">
        <v>9500</v>
      </c>
      <c r="K22">
        <f>J22*10</f>
        <v>95000</v>
      </c>
    </row>
    <row r="23" spans="5:11" x14ac:dyDescent="0.25">
      <c r="G23" t="s">
        <v>23</v>
      </c>
      <c r="H23">
        <v>900</v>
      </c>
      <c r="K23">
        <f>H23*100</f>
        <v>90000</v>
      </c>
    </row>
    <row r="25" spans="5:11" x14ac:dyDescent="0.25">
      <c r="G25" s="2" t="s">
        <v>24</v>
      </c>
      <c r="H25" s="4">
        <v>185500</v>
      </c>
    </row>
    <row r="26" spans="5:11" x14ac:dyDescent="0.25">
      <c r="H26">
        <f>425*(16-10)</f>
        <v>2550</v>
      </c>
    </row>
    <row r="27" spans="5:11" x14ac:dyDescent="0.25">
      <c r="H27" s="3">
        <f>SUM(H25:H26)</f>
        <v>188050</v>
      </c>
    </row>
    <row r="28" spans="5:11" x14ac:dyDescent="0.25">
      <c r="G28" t="s">
        <v>25</v>
      </c>
      <c r="H28" s="3">
        <f>H27+K22+K23</f>
        <v>373050</v>
      </c>
    </row>
    <row r="29" spans="5:11" x14ac:dyDescent="0.25">
      <c r="E29">
        <f>960000-138000</f>
        <v>822000</v>
      </c>
      <c r="G29" t="s">
        <v>4</v>
      </c>
      <c r="H29">
        <f>105500+62200</f>
        <v>167700</v>
      </c>
    </row>
    <row r="30" spans="5:11" x14ac:dyDescent="0.25">
      <c r="G30" t="s">
        <v>26</v>
      </c>
      <c r="H30">
        <f>17425-(300*17)</f>
        <v>12325</v>
      </c>
    </row>
    <row r="31" spans="5:11" x14ac:dyDescent="0.25">
      <c r="G31" t="s">
        <v>27</v>
      </c>
      <c r="H31" s="3">
        <f>H28+H29-H30</f>
        <v>528425</v>
      </c>
    </row>
    <row r="34" spans="7:15" x14ac:dyDescent="0.25">
      <c r="O34">
        <v>0</v>
      </c>
    </row>
    <row r="35" spans="7:15" x14ac:dyDescent="0.25">
      <c r="G35">
        <f>50600*10%*30</f>
        <v>151800</v>
      </c>
    </row>
    <row r="36" spans="7:15" x14ac:dyDescent="0.25">
      <c r="G36">
        <f>G35+100000</f>
        <v>251800</v>
      </c>
      <c r="H36">
        <f>50600*10%*10</f>
        <v>50600</v>
      </c>
    </row>
    <row r="37" spans="7:15" x14ac:dyDescent="0.25">
      <c r="G37">
        <v>500600</v>
      </c>
    </row>
    <row r="38" spans="7:15" x14ac:dyDescent="0.25">
      <c r="G38">
        <f>G36+G37</f>
        <v>752400</v>
      </c>
    </row>
    <row r="39" spans="7:15" x14ac:dyDescent="0.25">
      <c r="G39">
        <f>G38-960000</f>
        <v>-207600</v>
      </c>
    </row>
    <row r="44" spans="7:15" x14ac:dyDescent="0.25">
      <c r="G44" t="s">
        <v>22</v>
      </c>
      <c r="H44">
        <v>46000</v>
      </c>
      <c r="I44">
        <v>46000</v>
      </c>
      <c r="J44">
        <v>50600</v>
      </c>
      <c r="K44">
        <f>J44*10</f>
        <v>506000</v>
      </c>
    </row>
    <row r="45" spans="7:15" x14ac:dyDescent="0.25">
      <c r="G45" t="s">
        <v>23</v>
      </c>
      <c r="J45">
        <v>192000</v>
      </c>
    </row>
    <row r="46" spans="7:15" x14ac:dyDescent="0.25">
      <c r="J46">
        <v>506000</v>
      </c>
    </row>
    <row r="47" spans="7:15" x14ac:dyDescent="0.25">
      <c r="G47" s="2" t="s">
        <v>24</v>
      </c>
      <c r="H47" s="4">
        <v>100</v>
      </c>
      <c r="J47">
        <f>J45+J46</f>
        <v>698000</v>
      </c>
    </row>
    <row r="48" spans="7:15" x14ac:dyDescent="0.25">
      <c r="H48">
        <f>425*(16-10)</f>
        <v>2550</v>
      </c>
    </row>
    <row r="49" spans="7:10" x14ac:dyDescent="0.25">
      <c r="H49" s="3">
        <f>SUM(H47:H48)</f>
        <v>2650</v>
      </c>
    </row>
    <row r="50" spans="7:10" x14ac:dyDescent="0.25">
      <c r="G50" t="s">
        <v>25</v>
      </c>
      <c r="H50" s="3">
        <f>H49+K44+K45</f>
        <v>508650</v>
      </c>
      <c r="J50">
        <f>46000*30</f>
        <v>1380000</v>
      </c>
    </row>
    <row r="51" spans="7:10" x14ac:dyDescent="0.25">
      <c r="G51" t="s">
        <v>4</v>
      </c>
      <c r="H51">
        <f>105500+62200</f>
        <v>167700</v>
      </c>
    </row>
    <row r="52" spans="7:10" x14ac:dyDescent="0.25">
      <c r="G52" t="s">
        <v>26</v>
      </c>
      <c r="H52">
        <f>17425-(300*17)</f>
        <v>12325</v>
      </c>
    </row>
    <row r="53" spans="7:10" x14ac:dyDescent="0.25">
      <c r="G53" t="s">
        <v>27</v>
      </c>
      <c r="H53" s="3">
        <f>H50+H51-H52</f>
        <v>664025</v>
      </c>
    </row>
    <row r="57" spans="7:10" x14ac:dyDescent="0.25">
      <c r="J57"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vt:lpstr>
      <vt:lpstr>2</vt:lpstr>
      <vt:lpstr>3</vt:lpstr>
      <vt:lpstr>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 DIneen</dc:creator>
  <cp:lastModifiedBy>Jake DIneen</cp:lastModifiedBy>
  <dcterms:created xsi:type="dcterms:W3CDTF">2017-06-08T02:10:59Z</dcterms:created>
  <dcterms:modified xsi:type="dcterms:W3CDTF">2017-06-09T02:19:20Z</dcterms:modified>
</cp:coreProperties>
</file>