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Week 2\"/>
    </mc:Choice>
  </mc:AlternateContent>
  <bookViews>
    <workbookView xWindow="0" yWindow="0" windowWidth="28800" windowHeight="11910"/>
  </bookViews>
  <sheets>
    <sheet name="Terminology" sheetId="6" r:id="rId1"/>
    <sheet name="2" sheetId="1" r:id="rId2"/>
    <sheet name="3" sheetId="2" r:id="rId3"/>
    <sheet name="4" sheetId="3" r:id="rId4"/>
    <sheet name="5" sheetId="4" r:id="rId5"/>
    <sheet name="6" sheetId="5" r:id="rId6"/>
  </sheets>
  <calcPr calcId="171027"/>
</workbook>
</file>

<file path=xl/calcChain.xml><?xml version="1.0" encoding="utf-8"?>
<calcChain xmlns="http://schemas.openxmlformats.org/spreadsheetml/2006/main">
  <c r="H30" i="2" l="1"/>
  <c r="H31" i="2"/>
  <c r="H37" i="2"/>
  <c r="H33" i="2"/>
  <c r="H28" i="2"/>
  <c r="H23" i="2"/>
  <c r="G22" i="4"/>
  <c r="G21" i="4"/>
  <c r="C46" i="4"/>
  <c r="B46" i="4"/>
  <c r="B38" i="4"/>
  <c r="B14" i="5"/>
  <c r="B15" i="5" s="1"/>
  <c r="B6" i="5"/>
  <c r="B7" i="5"/>
  <c r="C14" i="3"/>
  <c r="C15" i="3"/>
  <c r="C28" i="3"/>
  <c r="C19" i="3"/>
  <c r="C24" i="3"/>
  <c r="C34" i="3"/>
  <c r="F6" i="1"/>
  <c r="C8" i="1"/>
  <c r="B11" i="5" l="1"/>
  <c r="B44" i="4"/>
  <c r="B34" i="4"/>
  <c r="B27" i="4"/>
  <c r="B22" i="4"/>
  <c r="C36" i="3"/>
  <c r="G20" i="3" s="1"/>
  <c r="C29" i="3"/>
  <c r="C25" i="3"/>
  <c r="C21" i="3"/>
  <c r="C16" i="3"/>
  <c r="G20" i="4" l="1"/>
  <c r="G23" i="4"/>
  <c r="G19" i="3"/>
  <c r="C30" i="3"/>
  <c r="C38" i="3" s="1"/>
  <c r="G18" i="3"/>
  <c r="C22" i="3"/>
  <c r="C39" i="3" s="1"/>
  <c r="G21" i="3" l="1"/>
  <c r="C40" i="3"/>
</calcChain>
</file>

<file path=xl/sharedStrings.xml><?xml version="1.0" encoding="utf-8"?>
<sst xmlns="http://schemas.openxmlformats.org/spreadsheetml/2006/main" count="213" uniqueCount="122">
  <si>
    <t>Account</t>
  </si>
  <si>
    <t>Beginning Retained Earnings</t>
  </si>
  <si>
    <t>$45,369</t>
  </si>
  <si>
    <t>Net Income (Loss)</t>
  </si>
  <si>
    <t>$5,231</t>
  </si>
  <si>
    <t>Dividends</t>
  </si>
  <si>
    <t>$3,863</t>
  </si>
  <si>
    <t>Ending Retained Earnings</t>
  </si>
  <si>
    <t>$48,225</t>
  </si>
  <si>
    <t>$52,216</t>
  </si>
  <si>
    <t>a.</t>
  </si>
  <si>
    <t>Salaries Payable</t>
  </si>
  <si>
    <t>b.</t>
  </si>
  <si>
    <t>Retained Earnings</t>
  </si>
  <si>
    <t xml:space="preserve">                             </t>
  </si>
  <si>
    <t>c.</t>
  </si>
  <si>
    <t>Treasury Stock</t>
  </si>
  <si>
    <t>d.</t>
  </si>
  <si>
    <t>Notes Payable</t>
  </si>
  <si>
    <t>e.</t>
  </si>
  <si>
    <t>Equipment</t>
  </si>
  <si>
    <t>f.</t>
  </si>
  <si>
    <t>Accounts Receivable</t>
  </si>
  <si>
    <t>g.</t>
  </si>
  <si>
    <t>Additional Paid in Capital</t>
  </si>
  <si>
    <t>h.</t>
  </si>
  <si>
    <t>Inventories</t>
  </si>
  <si>
    <t>Depreciation Expense</t>
  </si>
  <si>
    <t>Interest Expense</t>
  </si>
  <si>
    <t>Building</t>
  </si>
  <si>
    <t>Accounts Payable</t>
  </si>
  <si>
    <t>Accumulated Depreciation</t>
  </si>
  <si>
    <t>Salary Expense</t>
  </si>
  <si>
    <t>Cash and Short-term Equivalents</t>
  </si>
  <si>
    <t>Shareholder’s Equity</t>
  </si>
  <si>
    <t>Cost of Goods Sold</t>
  </si>
  <si>
    <t>Utility Expense</t>
  </si>
  <si>
    <t>Rent Expense</t>
  </si>
  <si>
    <t>Income Tax Expense</t>
  </si>
  <si>
    <t>Revenues</t>
  </si>
  <si>
    <t>Retained Earnings (1/1/13)</t>
  </si>
  <si>
    <t>Long-term Liabilities</t>
  </si>
  <si>
    <t>Paid-in Capital</t>
  </si>
  <si>
    <t>?</t>
  </si>
  <si>
    <t>Cash and Cash Equivalents</t>
  </si>
  <si>
    <t>Common Stock</t>
  </si>
  <si>
    <t>Equipment (net)</t>
  </si>
  <si>
    <t>Patents</t>
  </si>
  <si>
    <t>Long-Term Debt</t>
  </si>
  <si>
    <t>Additional Paid-in Capital</t>
  </si>
  <si>
    <t>Bonds Payable</t>
  </si>
  <si>
    <t>Cash</t>
  </si>
  <si>
    <t>Income Taxes Payable</t>
  </si>
  <si>
    <t>Other Current Assets</t>
  </si>
  <si>
    <t>Other Current Liabilities</t>
  </si>
  <si>
    <t>Other Noncurrent Assets</t>
  </si>
  <si>
    <t>Property, Plant, and Equipment</t>
  </si>
  <si>
    <t>Assets</t>
  </si>
  <si>
    <t>Inventory</t>
  </si>
  <si>
    <t>Plant, Property, &amp; Equipment</t>
  </si>
  <si>
    <t>Total Assets</t>
  </si>
  <si>
    <t>Liabilities and Shareholders’ Equity</t>
  </si>
  <si>
    <t>Total Liabilities</t>
  </si>
  <si>
    <t>Total Shareholders’ Equity</t>
  </si>
  <si>
    <t>Total Liabilities and Shareholder’s Equity</t>
  </si>
  <si>
    <t>Determine the values of the missing accounting information</t>
  </si>
  <si>
    <t xml:space="preserve">Indicate whether the following accounts should be classified as Assets (A), Liabilities (L), or Shareholders’ Equity (SE) </t>
  </si>
  <si>
    <t xml:space="preserve">The following accounts are for Horton Company for the year ending 2013.  Create a balance sheet for Horton for 2013. </t>
  </si>
  <si>
    <t xml:space="preserve">4. Gundlach Brewing Company has the following account values as of February 1st, 2014.  </t>
  </si>
  <si>
    <t xml:space="preserve"> </t>
  </si>
  <si>
    <t xml:space="preserve">Gundlach Brewing Company had the following transactions took place during the month of February </t>
  </si>
  <si>
    <t xml:space="preserve">1) Earned $40,000 in net income ($10,000 on credit and the rest in cash) 2) Paid $15,000 in dividends 3) Purchased $20,000 of equipment on account 4) Repaid $2,000 of outstanding long-term debt 5) Repurchased $3,000 of stock </t>
  </si>
  <si>
    <t xml:space="preserve">Construct a Balance Sheet as of March 1st, 2014 </t>
  </si>
  <si>
    <t xml:space="preserve">. Mike Hyman Company has the following account values as of December 31st, 2014.  </t>
  </si>
  <si>
    <t xml:space="preserve">Prepare a classified balance sheet as of December 31, 2014. Classify each account into current and noncurrent assets, current and non-current liabilities, and owner’s equity. </t>
  </si>
  <si>
    <r>
      <t>M</t>
    </r>
    <r>
      <rPr>
        <b/>
        <sz val="11"/>
        <color rgb="FF000000"/>
        <rFont val="Calibri"/>
        <family val="2"/>
      </rPr>
      <t>o</t>
    </r>
    <r>
      <rPr>
        <b/>
        <sz val="11"/>
        <color rgb="FF000000"/>
        <rFont val="Calibri"/>
        <family val="2"/>
      </rPr>
      <t>r</t>
    </r>
    <r>
      <rPr>
        <b/>
        <sz val="11"/>
        <color rgb="FF000000"/>
        <rFont val="Calibri"/>
        <family val="2"/>
      </rPr>
      <t>r</t>
    </r>
    <r>
      <rPr>
        <b/>
        <sz val="11"/>
        <color rgb="FF000000"/>
        <rFont val="Calibri"/>
        <family val="2"/>
      </rPr>
      <t>i</t>
    </r>
    <r>
      <rPr>
        <b/>
        <sz val="11"/>
        <color rgb="FF000000"/>
        <rFont val="Calibri"/>
        <family val="2"/>
      </rPr>
      <t>s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C</t>
    </r>
    <r>
      <rPr>
        <b/>
        <sz val="11"/>
        <color rgb="FF000000"/>
        <rFont val="Calibri"/>
        <family val="2"/>
      </rPr>
      <t>o</t>
    </r>
    <r>
      <rPr>
        <b/>
        <sz val="11"/>
        <color rgb="FF000000"/>
        <rFont val="Calibri"/>
        <family val="2"/>
      </rPr>
      <t>r</t>
    </r>
    <r>
      <rPr>
        <b/>
        <sz val="11"/>
        <color rgb="FF000000"/>
        <rFont val="Calibri"/>
        <family val="2"/>
      </rPr>
      <t>p</t>
    </r>
    <r>
      <rPr>
        <b/>
        <sz val="11"/>
        <color rgb="FF000000"/>
        <rFont val="Calibri"/>
        <family val="2"/>
      </rPr>
      <t>o</t>
    </r>
    <r>
      <rPr>
        <b/>
        <sz val="11"/>
        <color rgb="FF000000"/>
        <rFont val="Calibri"/>
        <family val="2"/>
      </rPr>
      <t>r</t>
    </r>
    <r>
      <rPr>
        <b/>
        <sz val="11"/>
        <color rgb="FF000000"/>
        <rFont val="Calibri"/>
        <family val="2"/>
      </rPr>
      <t>a</t>
    </r>
    <r>
      <rPr>
        <b/>
        <sz val="11"/>
        <color rgb="FF000000"/>
        <rFont val="Calibri"/>
        <family val="2"/>
      </rPr>
      <t>t</t>
    </r>
    <r>
      <rPr>
        <b/>
        <sz val="11"/>
        <color rgb="FF000000"/>
        <rFont val="Calibri"/>
        <family val="2"/>
      </rPr>
      <t>i</t>
    </r>
    <r>
      <rPr>
        <b/>
        <sz val="11"/>
        <color rgb="FF000000"/>
        <rFont val="Calibri"/>
        <family val="2"/>
      </rPr>
      <t>o</t>
    </r>
    <r>
      <rPr>
        <b/>
        <sz val="11"/>
        <color rgb="FF000000"/>
        <rFont val="Calibri"/>
        <family val="2"/>
      </rPr>
      <t xml:space="preserve">n
</t>
    </r>
    <r>
      <rPr>
        <b/>
        <sz val="11"/>
        <color rgb="FF000000"/>
        <rFont val="Calibri"/>
        <family val="2"/>
      </rPr>
      <t>B</t>
    </r>
    <r>
      <rPr>
        <b/>
        <sz val="11"/>
        <color rgb="FF000000"/>
        <rFont val="Calibri"/>
        <family val="2"/>
      </rPr>
      <t>a</t>
    </r>
    <r>
      <rPr>
        <b/>
        <sz val="11"/>
        <color rgb="FF000000"/>
        <rFont val="Calibri"/>
        <family val="2"/>
      </rPr>
      <t>l</t>
    </r>
    <r>
      <rPr>
        <b/>
        <sz val="11"/>
        <color rgb="FF000000"/>
        <rFont val="Calibri"/>
        <family val="2"/>
      </rPr>
      <t>an</t>
    </r>
    <r>
      <rPr>
        <b/>
        <sz val="11"/>
        <color rgb="FF000000"/>
        <rFont val="Calibri"/>
        <family val="2"/>
      </rPr>
      <t>c</t>
    </r>
    <r>
      <rPr>
        <b/>
        <sz val="11"/>
        <color rgb="FF000000"/>
        <rFont val="Calibri"/>
        <family val="2"/>
      </rPr>
      <t>e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She</t>
    </r>
    <r>
      <rPr>
        <b/>
        <sz val="11"/>
        <color rgb="FF000000"/>
        <rFont val="Calibri"/>
        <family val="2"/>
      </rPr>
      <t>e</t>
    </r>
    <r>
      <rPr>
        <b/>
        <sz val="11"/>
        <color rgb="FF000000"/>
        <rFont val="Calibri"/>
        <family val="2"/>
      </rPr>
      <t xml:space="preserve">t
</t>
    </r>
    <r>
      <rPr>
        <b/>
        <sz val="11"/>
        <color rgb="FF000000"/>
        <rFont val="Calibri"/>
        <family val="2"/>
      </rPr>
      <t>A</t>
    </r>
    <r>
      <rPr>
        <b/>
        <sz val="11"/>
        <color rgb="FF000000"/>
        <rFont val="Calibri"/>
        <family val="2"/>
      </rPr>
      <t>s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o</t>
    </r>
    <r>
      <rPr>
        <b/>
        <sz val="11"/>
        <color rgb="FF000000"/>
        <rFont val="Calibri"/>
        <family val="2"/>
      </rPr>
      <t>f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D</t>
    </r>
    <r>
      <rPr>
        <b/>
        <sz val="11"/>
        <color rgb="FF000000"/>
        <rFont val="Calibri"/>
        <family val="2"/>
      </rPr>
      <t>e</t>
    </r>
    <r>
      <rPr>
        <b/>
        <sz val="11"/>
        <color rgb="FF000000"/>
        <rFont val="Calibri"/>
        <family val="2"/>
      </rPr>
      <t>c</t>
    </r>
    <r>
      <rPr>
        <b/>
        <sz val="11"/>
        <color rgb="FF000000"/>
        <rFont val="Calibri"/>
        <family val="2"/>
      </rPr>
      <t>e</t>
    </r>
    <r>
      <rPr>
        <b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>be</t>
    </r>
    <r>
      <rPr>
        <b/>
        <sz val="11"/>
        <color rgb="FF000000"/>
        <rFont val="Calibri"/>
        <family val="2"/>
      </rPr>
      <t>r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3</t>
    </r>
    <r>
      <rPr>
        <b/>
        <sz val="11"/>
        <color rgb="FF000000"/>
        <rFont val="Calibri"/>
        <family val="2"/>
      </rPr>
      <t>1</t>
    </r>
    <r>
      <rPr>
        <b/>
        <sz val="11"/>
        <color rgb="FF000000"/>
        <rFont val="Calibri"/>
        <family val="2"/>
      </rPr>
      <t>,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0</t>
    </r>
    <r>
      <rPr>
        <b/>
        <sz val="11"/>
        <color rgb="FF000000"/>
        <rFont val="Calibri"/>
        <family val="2"/>
      </rPr>
      <t>1</t>
    </r>
    <r>
      <rPr>
        <b/>
        <sz val="11"/>
        <color rgb="FF000000"/>
        <rFont val="Calibri"/>
        <family val="2"/>
      </rPr>
      <t>4</t>
    </r>
  </si>
  <si>
    <t xml:space="preserve"> Fill in the missing values for Morris Corporation’s December 31, 2014 balance sheet. Use the following facts: </t>
  </si>
  <si>
    <t xml:space="preserve">a) Morris Corporation was incorporated on January 1, 2014. b) Common Stock of $600,000 was issued in 2014. c) Bonds of $1,400,000 were issued in 2014. d) 2014 Net income was $558,000 on sales of $980,000 (all but $202,000 was collected). e) Dividends of $90,000 were paid during the year. f) Equipment of $120,000 was purchased during the year. g) A building was purchased for $1,440,000. h) On September 30, 2014, additional common stock was sold for $25,000. </t>
  </si>
  <si>
    <t>Answer</t>
  </si>
  <si>
    <t>SE</t>
  </si>
  <si>
    <t>A</t>
  </si>
  <si>
    <t>L</t>
  </si>
  <si>
    <t>BRE + NI - D</t>
  </si>
  <si>
    <t>ERE - NI + D</t>
  </si>
  <si>
    <t>Current Assets</t>
  </si>
  <si>
    <t>Less  Accumulated Depreciation</t>
  </si>
  <si>
    <t>Total Current Assets</t>
  </si>
  <si>
    <t>Total Stockholder Equity</t>
  </si>
  <si>
    <t>Liabilities</t>
  </si>
  <si>
    <t>Net Income</t>
  </si>
  <si>
    <t>NonCurrent Assets</t>
  </si>
  <si>
    <t>Total NonCurrent Assets</t>
  </si>
  <si>
    <t>Current Liabiltiies</t>
  </si>
  <si>
    <t>NonCurrent Liabilities</t>
  </si>
  <si>
    <t>TotalCurrent Liabiltiies</t>
  </si>
  <si>
    <t>Total NonCurrent Liabiltiies</t>
  </si>
  <si>
    <t>Liabilitites</t>
  </si>
  <si>
    <t>Equity</t>
  </si>
  <si>
    <t>nonCurrent Assets</t>
  </si>
  <si>
    <t>Total CurrentLiabilities</t>
  </si>
  <si>
    <t>NonCurrent Liabiltiies</t>
  </si>
  <si>
    <t>Total Noncurrent Liabilities</t>
  </si>
  <si>
    <t>Paid in capital</t>
  </si>
  <si>
    <t>Formula</t>
  </si>
  <si>
    <t xml:space="preserve">Total SE </t>
  </si>
  <si>
    <t>Total Liabilities + SE</t>
  </si>
  <si>
    <t>Balance</t>
  </si>
  <si>
    <t>+</t>
  </si>
  <si>
    <t>-</t>
  </si>
  <si>
    <t>Steps</t>
  </si>
  <si>
    <t>Long term Deby</t>
  </si>
  <si>
    <t>Accounts Rec</t>
  </si>
  <si>
    <t>Total SE</t>
  </si>
  <si>
    <t>Total L + SE</t>
  </si>
  <si>
    <t>Revenue</t>
  </si>
  <si>
    <t>Beginning Retained Earnings = 0</t>
  </si>
  <si>
    <t>Total Liabilitites</t>
  </si>
  <si>
    <t>Total Shareholder Equity</t>
  </si>
  <si>
    <t>Net income = Revenue - All Expenses</t>
  </si>
  <si>
    <t>Beg Retained Earnings</t>
  </si>
  <si>
    <t>RE End</t>
  </si>
  <si>
    <t>Expenses and revenue are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</si>
</sst>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3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0" fillId="3" borderId="0" xfId="0" applyFill="1"/>
    <xf numFmtId="0" fontId="2" fillId="2" borderId="2" xfId="0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left" vertical="top"/>
    </xf>
    <xf numFmtId="3" fontId="2" fillId="2" borderId="1" xfId="0" applyNumberFormat="1" applyFont="1" applyFill="1" applyBorder="1" applyAlignment="1">
      <alignment horizontal="left" vertical="top"/>
    </xf>
    <xf numFmtId="3" fontId="2" fillId="2" borderId="1" xfId="0" applyNumberFormat="1" applyFont="1" applyFill="1" applyBorder="1" applyAlignment="1">
      <alignment horizontal="right" vertical="top"/>
    </xf>
    <xf numFmtId="3" fontId="0" fillId="0" borderId="0" xfId="0" applyNumberFormat="1"/>
    <xf numFmtId="3" fontId="2" fillId="3" borderId="1" xfId="0" applyNumberFormat="1" applyFont="1" applyFill="1" applyBorder="1" applyAlignment="1">
      <alignment horizontal="left" vertical="top"/>
    </xf>
    <xf numFmtId="3" fontId="2" fillId="3" borderId="1" xfId="0" applyNumberFormat="1" applyFont="1" applyFill="1" applyBorder="1" applyAlignment="1">
      <alignment horizontal="right" vertical="top"/>
    </xf>
    <xf numFmtId="6" fontId="2" fillId="2" borderId="1" xfId="0" applyNumberFormat="1" applyFont="1" applyFill="1" applyBorder="1" applyAlignment="1">
      <alignment horizontal="left" vertical="top"/>
    </xf>
    <xf numFmtId="6" fontId="2" fillId="3" borderId="1" xfId="0" applyNumberFormat="1" applyFont="1" applyFill="1" applyBorder="1" applyAlignment="1">
      <alignment horizontal="left" vertical="top"/>
    </xf>
    <xf numFmtId="6" fontId="0" fillId="0" borderId="0" xfId="0" applyNumberFormat="1"/>
    <xf numFmtId="6" fontId="0" fillId="3" borderId="0" xfId="0" applyNumberFormat="1" applyFill="1"/>
    <xf numFmtId="6" fontId="2" fillId="3" borderId="1" xfId="0" applyNumberFormat="1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0" fontId="0" fillId="0" borderId="0" xfId="0" applyAlignment="1">
      <alignment horizontal="center" wrapText="1"/>
    </xf>
    <xf numFmtId="165" fontId="0" fillId="0" borderId="0" xfId="1" applyNumberFormat="1" applyFont="1"/>
    <xf numFmtId="0" fontId="0" fillId="0" borderId="0" xfId="0" applyAlignment="1">
      <alignment horizontal="center"/>
    </xf>
    <xf numFmtId="167" fontId="2" fillId="2" borderId="1" xfId="2" applyNumberFormat="1" applyFont="1" applyFill="1" applyBorder="1" applyAlignment="1">
      <alignment horizontal="right" vertical="top"/>
    </xf>
    <xf numFmtId="167" fontId="2" fillId="3" borderId="1" xfId="2" applyNumberFormat="1" applyFont="1" applyFill="1" applyBorder="1" applyAlignment="1">
      <alignment horizontal="right" vertical="top"/>
    </xf>
    <xf numFmtId="167" fontId="2" fillId="3" borderId="1" xfId="2" applyNumberFormat="1" applyFont="1" applyFill="1" applyBorder="1" applyAlignment="1">
      <alignment horizontal="right" vertical="top"/>
    </xf>
    <xf numFmtId="167" fontId="2" fillId="2" borderId="1" xfId="2" applyNumberFormat="1" applyFont="1" applyFill="1" applyBorder="1" applyAlignment="1">
      <alignment horizontal="right" vertical="top"/>
    </xf>
    <xf numFmtId="165" fontId="0" fillId="0" borderId="0" xfId="0" applyNumberFormat="1"/>
    <xf numFmtId="0" fontId="0" fillId="0" borderId="3" xfId="0" applyBorder="1"/>
    <xf numFmtId="0" fontId="2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3" fontId="0" fillId="0" borderId="3" xfId="0" applyNumberFormat="1" applyBorder="1"/>
    <xf numFmtId="0" fontId="2" fillId="2" borderId="3" xfId="0" applyFont="1" applyFill="1" applyBorder="1" applyAlignment="1">
      <alignment horizontal="right" vertical="top"/>
    </xf>
    <xf numFmtId="6" fontId="2" fillId="2" borderId="3" xfId="0" applyNumberFormat="1" applyFont="1" applyFill="1" applyBorder="1" applyAlignment="1">
      <alignment horizontal="left" vertical="top"/>
    </xf>
    <xf numFmtId="0" fontId="1" fillId="0" borderId="3" xfId="0" applyFont="1" applyBorder="1"/>
    <xf numFmtId="6" fontId="1" fillId="0" borderId="3" xfId="0" applyNumberFormat="1" applyFont="1" applyBorder="1"/>
    <xf numFmtId="0" fontId="0" fillId="3" borderId="3" xfId="0" applyFill="1" applyBorder="1"/>
    <xf numFmtId="6" fontId="0" fillId="3" borderId="3" xfId="0" applyNumberFormat="1" applyFill="1" applyBorder="1"/>
    <xf numFmtId="0" fontId="1" fillId="3" borderId="3" xfId="0" applyFont="1" applyFill="1" applyBorder="1"/>
    <xf numFmtId="6" fontId="1" fillId="3" borderId="3" xfId="0" applyNumberFormat="1" applyFont="1" applyFill="1" applyBorder="1"/>
    <xf numFmtId="6" fontId="0" fillId="0" borderId="3" xfId="0" applyNumberFormat="1" applyBorder="1"/>
    <xf numFmtId="165" fontId="0" fillId="0" borderId="3" xfId="1" applyNumberFormat="1" applyFont="1" applyBorder="1"/>
    <xf numFmtId="165" fontId="2" fillId="2" borderId="3" xfId="1" applyNumberFormat="1" applyFont="1" applyFill="1" applyBorder="1" applyAlignment="1">
      <alignment horizontal="right" vertical="top"/>
    </xf>
    <xf numFmtId="165" fontId="1" fillId="0" borderId="3" xfId="1" applyNumberFormat="1" applyFont="1" applyBorder="1"/>
    <xf numFmtId="0" fontId="1" fillId="2" borderId="3" xfId="0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/>
    </xf>
    <xf numFmtId="165" fontId="2" fillId="2" borderId="3" xfId="1" applyNumberFormat="1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165" fontId="2" fillId="3" borderId="3" xfId="1" applyNumberFormat="1" applyFont="1" applyFill="1" applyBorder="1" applyAlignment="1">
      <alignment horizontal="left" vertical="top"/>
    </xf>
    <xf numFmtId="165" fontId="0" fillId="2" borderId="3" xfId="1" applyNumberFormat="1" applyFont="1" applyFill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1"/>
  <sheetViews>
    <sheetView tabSelected="1" workbookViewId="0">
      <selection activeCell="B27" sqref="B27"/>
    </sheetView>
  </sheetViews>
  <sheetFormatPr defaultRowHeight="15" x14ac:dyDescent="0.25"/>
  <cols>
    <col min="1" max="1" width="3.28515625" bestFit="1" customWidth="1"/>
    <col min="2" max="2" width="107.42578125" bestFit="1" customWidth="1"/>
  </cols>
  <sheetData>
    <row r="1" spans="1:3" x14ac:dyDescent="0.25">
      <c r="B1" s="32" t="s">
        <v>66</v>
      </c>
      <c r="C1" s="32"/>
    </row>
    <row r="2" spans="1:3" x14ac:dyDescent="0.25">
      <c r="B2" s="32"/>
      <c r="C2" s="32"/>
    </row>
    <row r="3" spans="1:3" x14ac:dyDescent="0.25">
      <c r="B3" s="32"/>
      <c r="C3" s="42" t="s">
        <v>78</v>
      </c>
    </row>
    <row r="4" spans="1:3" x14ac:dyDescent="0.25">
      <c r="A4" s="4" t="s">
        <v>10</v>
      </c>
      <c r="B4" s="54" t="s">
        <v>11</v>
      </c>
      <c r="C4" s="40" t="s">
        <v>81</v>
      </c>
    </row>
    <row r="5" spans="1:3" x14ac:dyDescent="0.25">
      <c r="A5" s="4" t="s">
        <v>12</v>
      </c>
      <c r="B5" s="54" t="s">
        <v>13</v>
      </c>
      <c r="C5" s="40" t="s">
        <v>79</v>
      </c>
    </row>
    <row r="6" spans="1:3" x14ac:dyDescent="0.25">
      <c r="A6" s="4" t="s">
        <v>15</v>
      </c>
      <c r="B6" s="54" t="s">
        <v>16</v>
      </c>
      <c r="C6" s="40" t="s">
        <v>79</v>
      </c>
    </row>
    <row r="7" spans="1:3" x14ac:dyDescent="0.25">
      <c r="A7" s="4" t="s">
        <v>17</v>
      </c>
      <c r="B7" s="54" t="s">
        <v>18</v>
      </c>
      <c r="C7" s="40" t="s">
        <v>81</v>
      </c>
    </row>
    <row r="8" spans="1:3" x14ac:dyDescent="0.25">
      <c r="A8" s="4" t="s">
        <v>19</v>
      </c>
      <c r="B8" s="54" t="s">
        <v>20</v>
      </c>
      <c r="C8" s="40" t="s">
        <v>80</v>
      </c>
    </row>
    <row r="9" spans="1:3" x14ac:dyDescent="0.25">
      <c r="A9" s="7" t="s">
        <v>21</v>
      </c>
      <c r="B9" s="54" t="s">
        <v>22</v>
      </c>
      <c r="C9" s="40" t="s">
        <v>80</v>
      </c>
    </row>
    <row r="10" spans="1:3" x14ac:dyDescent="0.25">
      <c r="A10" s="4" t="s">
        <v>23</v>
      </c>
      <c r="B10" s="54" t="s">
        <v>24</v>
      </c>
      <c r="C10" s="40" t="s">
        <v>79</v>
      </c>
    </row>
    <row r="11" spans="1:3" x14ac:dyDescent="0.25">
      <c r="A11" s="4" t="s">
        <v>25</v>
      </c>
      <c r="B11" s="54" t="s">
        <v>26</v>
      </c>
      <c r="C11" s="40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17"/>
  <sheetViews>
    <sheetView workbookViewId="0">
      <selection activeCell="F12" sqref="F12:G12"/>
    </sheetView>
  </sheetViews>
  <sheetFormatPr defaultRowHeight="15" x14ac:dyDescent="0.25"/>
  <cols>
    <col min="1" max="1" width="3.28515625" bestFit="1" customWidth="1"/>
    <col min="2" max="2" width="25.140625" customWidth="1"/>
    <col min="3" max="3" width="1.7109375" customWidth="1"/>
    <col min="4" max="4" width="20.42578125" customWidth="1"/>
    <col min="5" max="5" width="9" customWidth="1"/>
    <col min="6" max="6" width="31" customWidth="1"/>
    <col min="7" max="7" width="11" bestFit="1" customWidth="1"/>
  </cols>
  <sheetData>
    <row r="1" spans="1:7" x14ac:dyDescent="0.25">
      <c r="B1" s="26" t="s">
        <v>65</v>
      </c>
      <c r="C1" s="26"/>
      <c r="D1" s="26"/>
      <c r="E1" s="26"/>
      <c r="F1" s="26"/>
    </row>
    <row r="5" spans="1:7" ht="15.4" customHeight="1" x14ac:dyDescent="0.25">
      <c r="A5" s="23" t="s">
        <v>0</v>
      </c>
      <c r="B5" s="23"/>
      <c r="C5" s="23">
        <v>2013</v>
      </c>
      <c r="D5" s="23"/>
      <c r="E5" s="23"/>
      <c r="F5" s="1">
        <v>2014</v>
      </c>
    </row>
    <row r="6" spans="1:7" ht="13.9" customHeight="1" x14ac:dyDescent="0.25">
      <c r="A6" s="22" t="s">
        <v>1</v>
      </c>
      <c r="B6" s="22"/>
      <c r="C6" s="27" t="s">
        <v>2</v>
      </c>
      <c r="D6" s="27"/>
      <c r="E6" s="27"/>
      <c r="F6" s="28" t="str">
        <f>C9</f>
        <v>$48,225</v>
      </c>
    </row>
    <row r="7" spans="1:7" ht="13.9" customHeight="1" x14ac:dyDescent="0.25">
      <c r="A7" s="22" t="s">
        <v>3</v>
      </c>
      <c r="B7" s="22"/>
      <c r="C7" s="27" t="s">
        <v>4</v>
      </c>
      <c r="D7" s="27"/>
      <c r="E7" s="27"/>
      <c r="F7" s="28">
        <v>7854</v>
      </c>
    </row>
    <row r="8" spans="1:7" ht="13.9" customHeight="1" x14ac:dyDescent="0.25">
      <c r="A8" s="22" t="s">
        <v>5</v>
      </c>
      <c r="B8" s="22"/>
      <c r="C8" s="29">
        <f>(C6+C7)-C9</f>
        <v>2375</v>
      </c>
      <c r="D8" s="29"/>
      <c r="E8" s="29"/>
      <c r="F8" s="30" t="s">
        <v>6</v>
      </c>
    </row>
    <row r="9" spans="1:7" ht="13.7" customHeight="1" x14ac:dyDescent="0.25">
      <c r="A9" s="22" t="s">
        <v>7</v>
      </c>
      <c r="B9" s="22"/>
      <c r="C9" s="27" t="s">
        <v>8</v>
      </c>
      <c r="D9" s="27"/>
      <c r="E9" s="27"/>
      <c r="F9" s="30" t="s">
        <v>9</v>
      </c>
    </row>
    <row r="10" spans="1:7" ht="15.2" customHeight="1" x14ac:dyDescent="0.25">
      <c r="A10" s="5"/>
    </row>
    <row r="11" spans="1:7" ht="13.35" customHeight="1" x14ac:dyDescent="0.25">
      <c r="A11" s="6" t="s">
        <v>14</v>
      </c>
      <c r="G11" s="8" t="s">
        <v>103</v>
      </c>
    </row>
    <row r="12" spans="1:7" ht="13.35" customHeight="1" x14ac:dyDescent="0.25">
      <c r="A12" s="5"/>
      <c r="F12" s="9" t="s">
        <v>7</v>
      </c>
      <c r="G12" t="s">
        <v>82</v>
      </c>
    </row>
    <row r="13" spans="1:7" ht="13.35" customHeight="1" x14ac:dyDescent="0.25">
      <c r="A13" s="5"/>
      <c r="F13" s="9" t="s">
        <v>1</v>
      </c>
      <c r="G13" t="s">
        <v>83</v>
      </c>
    </row>
    <row r="14" spans="1:7" ht="13.35" customHeight="1" x14ac:dyDescent="0.25">
      <c r="A14" s="5"/>
    </row>
    <row r="15" spans="1:7" ht="13.35" customHeight="1" x14ac:dyDescent="0.25">
      <c r="A15" s="6" t="s">
        <v>14</v>
      </c>
    </row>
    <row r="16" spans="1:7" ht="13.35" customHeight="1" x14ac:dyDescent="0.25">
      <c r="A16" s="6" t="s">
        <v>14</v>
      </c>
    </row>
    <row r="17" spans="1:1" ht="26.25" customHeight="1" x14ac:dyDescent="0.25">
      <c r="A17" s="5"/>
    </row>
  </sheetData>
  <mergeCells count="11">
    <mergeCell ref="B1:F1"/>
    <mergeCell ref="A8:B8"/>
    <mergeCell ref="C8:E8"/>
    <mergeCell ref="A9:B9"/>
    <mergeCell ref="C9:E9"/>
    <mergeCell ref="A5:B5"/>
    <mergeCell ref="C5:E5"/>
    <mergeCell ref="A6:B6"/>
    <mergeCell ref="C6:E6"/>
    <mergeCell ref="A7:B7"/>
    <mergeCell ref="C7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41"/>
  <sheetViews>
    <sheetView topLeftCell="A7" workbookViewId="0">
      <selection activeCell="F34" sqref="F34"/>
    </sheetView>
  </sheetViews>
  <sheetFormatPr defaultRowHeight="15" x14ac:dyDescent="0.25"/>
  <cols>
    <col min="1" max="1" width="32.42578125" customWidth="1"/>
    <col min="2" max="2" width="14.140625" customWidth="1"/>
    <col min="3" max="3" width="26.85546875" customWidth="1"/>
    <col min="4" max="4" width="19.5703125" customWidth="1"/>
    <col min="5" max="5" width="9.5703125" bestFit="1" customWidth="1"/>
    <col min="6" max="6" width="41.7109375" bestFit="1" customWidth="1"/>
    <col min="7" max="7" width="30.42578125" bestFit="1" customWidth="1"/>
    <col min="8" max="8" width="11" bestFit="1" customWidth="1"/>
  </cols>
  <sheetData>
    <row r="1" spans="1:6" x14ac:dyDescent="0.25">
      <c r="A1" t="s">
        <v>67</v>
      </c>
    </row>
    <row r="6" spans="1:6" ht="13.7" customHeight="1" x14ac:dyDescent="0.25">
      <c r="A6" s="2" t="s">
        <v>27</v>
      </c>
      <c r="B6" s="12">
        <v>8000</v>
      </c>
      <c r="C6" s="11" t="s">
        <v>28</v>
      </c>
      <c r="D6" s="16">
        <v>6000</v>
      </c>
    </row>
    <row r="7" spans="1:6" ht="13.9" customHeight="1" x14ac:dyDescent="0.25">
      <c r="A7" s="11" t="s">
        <v>22</v>
      </c>
      <c r="B7" s="12">
        <v>50000</v>
      </c>
      <c r="C7" s="2" t="s">
        <v>5</v>
      </c>
      <c r="D7" s="13">
        <v>2500</v>
      </c>
    </row>
    <row r="8" spans="1:6" ht="13.9" customHeight="1" x14ac:dyDescent="0.25">
      <c r="A8" s="11" t="s">
        <v>29</v>
      </c>
      <c r="B8" s="12">
        <v>133000</v>
      </c>
      <c r="C8" s="11" t="s">
        <v>30</v>
      </c>
      <c r="D8" s="15">
        <v>62000</v>
      </c>
    </row>
    <row r="9" spans="1:6" ht="13.9" customHeight="1" x14ac:dyDescent="0.25">
      <c r="A9" s="11" t="s">
        <v>31</v>
      </c>
      <c r="B9" s="12">
        <v>-8000</v>
      </c>
      <c r="C9" s="11" t="s">
        <v>32</v>
      </c>
      <c r="D9" s="15">
        <v>12000</v>
      </c>
    </row>
    <row r="10" spans="1:6" ht="13.9" customHeight="1" x14ac:dyDescent="0.25">
      <c r="A10" s="11" t="s">
        <v>33</v>
      </c>
      <c r="B10" s="12">
        <v>30000</v>
      </c>
      <c r="C10" s="2" t="s">
        <v>34</v>
      </c>
      <c r="D10" s="12">
        <v>106000</v>
      </c>
      <c r="F10" s="8" t="s">
        <v>121</v>
      </c>
    </row>
    <row r="11" spans="1:6" ht="13.9" customHeight="1" x14ac:dyDescent="0.25">
      <c r="A11" s="11" t="s">
        <v>35</v>
      </c>
      <c r="B11" s="15">
        <v>32000</v>
      </c>
      <c r="C11" s="11" t="s">
        <v>36</v>
      </c>
      <c r="D11" s="16">
        <v>4000</v>
      </c>
    </row>
    <row r="12" spans="1:6" ht="13.9" customHeight="1" x14ac:dyDescent="0.25">
      <c r="A12" s="11" t="s">
        <v>37</v>
      </c>
      <c r="B12" s="15">
        <v>6000</v>
      </c>
      <c r="C12" s="11" t="s">
        <v>38</v>
      </c>
      <c r="D12" s="16">
        <v>3000</v>
      </c>
    </row>
    <row r="13" spans="1:6" ht="13.9" customHeight="1" x14ac:dyDescent="0.25">
      <c r="A13" s="11" t="s">
        <v>39</v>
      </c>
      <c r="B13" s="15">
        <v>74000</v>
      </c>
      <c r="C13" s="2" t="s">
        <v>40</v>
      </c>
      <c r="D13" s="12">
        <v>87500</v>
      </c>
      <c r="E13" t="s">
        <v>119</v>
      </c>
    </row>
    <row r="14" spans="1:6" ht="13.7" customHeight="1" x14ac:dyDescent="0.25">
      <c r="A14" s="11" t="s">
        <v>41</v>
      </c>
      <c r="B14" s="15">
        <v>37000</v>
      </c>
      <c r="C14" s="2" t="s">
        <v>42</v>
      </c>
      <c r="D14" s="3" t="s">
        <v>43</v>
      </c>
    </row>
    <row r="18" spans="7:8" x14ac:dyDescent="0.25">
      <c r="G18" s="32" t="s">
        <v>57</v>
      </c>
      <c r="H18" s="32"/>
    </row>
    <row r="19" spans="7:8" x14ac:dyDescent="0.25">
      <c r="G19" s="33" t="s">
        <v>33</v>
      </c>
      <c r="H19" s="33">
        <v>30000</v>
      </c>
    </row>
    <row r="20" spans="7:8" x14ac:dyDescent="0.25">
      <c r="G20" s="33" t="s">
        <v>22</v>
      </c>
      <c r="H20" s="33">
        <v>50000</v>
      </c>
    </row>
    <row r="21" spans="7:8" x14ac:dyDescent="0.25">
      <c r="G21" s="33" t="s">
        <v>29</v>
      </c>
      <c r="H21" s="33">
        <v>133000</v>
      </c>
    </row>
    <row r="22" spans="7:8" x14ac:dyDescent="0.25">
      <c r="G22" s="33" t="s">
        <v>85</v>
      </c>
      <c r="H22" s="33">
        <v>-8000</v>
      </c>
    </row>
    <row r="23" spans="7:8" x14ac:dyDescent="0.25">
      <c r="G23" s="33" t="s">
        <v>60</v>
      </c>
      <c r="H23" s="32">
        <f>SUM(H19:H22)</f>
        <v>205000</v>
      </c>
    </row>
    <row r="24" spans="7:8" x14ac:dyDescent="0.25">
      <c r="G24" s="32"/>
      <c r="H24" s="32"/>
    </row>
    <row r="25" spans="7:8" x14ac:dyDescent="0.25">
      <c r="G25" s="33" t="s">
        <v>88</v>
      </c>
      <c r="H25" s="32"/>
    </row>
    <row r="26" spans="7:8" x14ac:dyDescent="0.25">
      <c r="G26" s="33" t="s">
        <v>30</v>
      </c>
      <c r="H26" s="33">
        <v>62000</v>
      </c>
    </row>
    <row r="27" spans="7:8" x14ac:dyDescent="0.25">
      <c r="G27" s="34" t="s">
        <v>41</v>
      </c>
      <c r="H27" s="34">
        <v>37000</v>
      </c>
    </row>
    <row r="28" spans="7:8" x14ac:dyDescent="0.25">
      <c r="G28" s="33" t="s">
        <v>116</v>
      </c>
      <c r="H28" s="32">
        <f>SUM(H26:H27)</f>
        <v>99000</v>
      </c>
    </row>
    <row r="29" spans="7:8" x14ac:dyDescent="0.25">
      <c r="G29" s="32"/>
      <c r="H29" s="32"/>
    </row>
    <row r="30" spans="7:8" x14ac:dyDescent="0.25">
      <c r="G30" s="33" t="s">
        <v>102</v>
      </c>
      <c r="H30" s="35">
        <f>H32-H31</f>
        <v>18000</v>
      </c>
    </row>
    <row r="31" spans="7:8" x14ac:dyDescent="0.25">
      <c r="G31" s="33" t="s">
        <v>40</v>
      </c>
      <c r="H31" s="35">
        <f>H37</f>
        <v>88000</v>
      </c>
    </row>
    <row r="32" spans="7:8" x14ac:dyDescent="0.25">
      <c r="G32" s="35" t="s">
        <v>117</v>
      </c>
      <c r="H32" s="32">
        <v>106000</v>
      </c>
    </row>
    <row r="33" spans="2:8" x14ac:dyDescent="0.25">
      <c r="G33" s="33" t="s">
        <v>105</v>
      </c>
      <c r="H33" s="32">
        <f>H28+H32</f>
        <v>205000</v>
      </c>
    </row>
    <row r="34" spans="2:8" x14ac:dyDescent="0.25">
      <c r="G34" s="32"/>
      <c r="H34" s="32"/>
    </row>
    <row r="35" spans="2:8" x14ac:dyDescent="0.25">
      <c r="G35" s="33" t="s">
        <v>118</v>
      </c>
      <c r="H35" s="32">
        <v>3000</v>
      </c>
    </row>
    <row r="36" spans="2:8" x14ac:dyDescent="0.25">
      <c r="G36" s="36" t="s">
        <v>7</v>
      </c>
      <c r="H36" s="32" t="s">
        <v>82</v>
      </c>
    </row>
    <row r="37" spans="2:8" x14ac:dyDescent="0.25">
      <c r="G37" s="32" t="s">
        <v>120</v>
      </c>
      <c r="H37" s="35">
        <f>D13+H35-D7</f>
        <v>88000</v>
      </c>
    </row>
    <row r="41" spans="2:8" x14ac:dyDescent="0.25">
      <c r="B41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40"/>
  <sheetViews>
    <sheetView topLeftCell="A7" workbookViewId="0">
      <selection activeCell="G38" sqref="G38"/>
    </sheetView>
  </sheetViews>
  <sheetFormatPr defaultRowHeight="15" x14ac:dyDescent="0.25"/>
  <cols>
    <col min="1" max="1" width="30.85546875" customWidth="1"/>
    <col min="2" max="2" width="31" customWidth="1"/>
    <col min="3" max="3" width="10.85546875" bestFit="1" customWidth="1"/>
    <col min="6" max="6" width="10.28515625" bestFit="1" customWidth="1"/>
  </cols>
  <sheetData>
    <row r="1" spans="1:12" ht="13.7" customHeight="1" x14ac:dyDescent="0.25">
      <c r="A1" s="11" t="s">
        <v>30</v>
      </c>
      <c r="B1" s="18">
        <v>100000</v>
      </c>
      <c r="E1" t="s">
        <v>68</v>
      </c>
    </row>
    <row r="2" spans="1:12" ht="13.9" customHeight="1" x14ac:dyDescent="0.25">
      <c r="A2" s="11" t="s">
        <v>22</v>
      </c>
      <c r="B2" s="18">
        <v>50000</v>
      </c>
      <c r="E2" t="s">
        <v>70</v>
      </c>
    </row>
    <row r="3" spans="1:12" ht="13.9" customHeight="1" x14ac:dyDescent="0.25">
      <c r="A3" s="11" t="s">
        <v>44</v>
      </c>
      <c r="B3" s="18">
        <v>140000</v>
      </c>
      <c r="E3" s="24" t="s">
        <v>71</v>
      </c>
      <c r="F3" s="24"/>
      <c r="G3" s="24"/>
      <c r="H3" s="24"/>
      <c r="I3" s="24"/>
      <c r="J3" s="24"/>
      <c r="K3" s="24"/>
      <c r="L3" s="24"/>
    </row>
    <row r="4" spans="1:12" ht="13.9" customHeight="1" x14ac:dyDescent="0.25">
      <c r="A4" s="2" t="s">
        <v>45</v>
      </c>
      <c r="B4" s="17">
        <v>95000</v>
      </c>
      <c r="E4" s="24"/>
      <c r="F4" s="24"/>
      <c r="G4" s="24"/>
      <c r="H4" s="24"/>
      <c r="I4" s="24"/>
      <c r="J4" s="24"/>
      <c r="K4" s="24"/>
      <c r="L4" s="24"/>
    </row>
    <row r="5" spans="1:12" ht="13.9" customHeight="1" x14ac:dyDescent="0.25">
      <c r="A5" s="11" t="s">
        <v>46</v>
      </c>
      <c r="B5" s="18">
        <v>60000</v>
      </c>
      <c r="E5" s="24"/>
      <c r="F5" s="24"/>
      <c r="G5" s="24"/>
      <c r="H5" s="24"/>
      <c r="I5" s="24"/>
      <c r="J5" s="24"/>
      <c r="K5" s="24"/>
      <c r="L5" s="24"/>
    </row>
    <row r="6" spans="1:12" ht="13.9" customHeight="1" x14ac:dyDescent="0.25">
      <c r="A6" s="11" t="s">
        <v>47</v>
      </c>
      <c r="B6" s="18">
        <v>25000</v>
      </c>
      <c r="E6" s="24"/>
      <c r="F6" s="24"/>
      <c r="G6" s="24"/>
      <c r="H6" s="24"/>
      <c r="I6" s="24"/>
      <c r="J6" s="24"/>
      <c r="K6" s="24"/>
      <c r="L6" s="24"/>
    </row>
    <row r="7" spans="1:12" ht="13.9" customHeight="1" x14ac:dyDescent="0.25">
      <c r="A7" s="2" t="s">
        <v>48</v>
      </c>
      <c r="B7" s="2">
        <v>38000</v>
      </c>
      <c r="E7" s="24"/>
      <c r="F7" s="24"/>
      <c r="G7" s="24"/>
      <c r="H7" s="24"/>
      <c r="I7" s="24"/>
      <c r="J7" s="24"/>
      <c r="K7" s="24"/>
      <c r="L7" s="24"/>
    </row>
    <row r="8" spans="1:12" ht="13.9" customHeight="1" x14ac:dyDescent="0.25">
      <c r="A8" s="2" t="s">
        <v>13</v>
      </c>
      <c r="B8" s="17">
        <v>60000</v>
      </c>
      <c r="E8" s="24"/>
      <c r="F8" s="24"/>
      <c r="G8" s="24"/>
      <c r="H8" s="24"/>
      <c r="I8" s="24"/>
      <c r="J8" s="24"/>
      <c r="K8" s="24"/>
      <c r="L8" s="24"/>
    </row>
    <row r="9" spans="1:12" ht="13.7" customHeight="1" x14ac:dyDescent="0.25">
      <c r="A9" s="2" t="s">
        <v>16</v>
      </c>
      <c r="B9" s="17">
        <v>-23000</v>
      </c>
      <c r="E9" t="s">
        <v>72</v>
      </c>
    </row>
    <row r="13" spans="1:12" x14ac:dyDescent="0.25">
      <c r="B13" s="32" t="s">
        <v>84</v>
      </c>
      <c r="C13" s="32"/>
    </row>
    <row r="14" spans="1:12" x14ac:dyDescent="0.25">
      <c r="B14" s="33" t="s">
        <v>44</v>
      </c>
      <c r="C14" s="37">
        <f>140000+10000-15000-2000-3000+20000</f>
        <v>150000</v>
      </c>
    </row>
    <row r="15" spans="1:12" x14ac:dyDescent="0.25">
      <c r="B15" s="33" t="s">
        <v>22</v>
      </c>
      <c r="C15" s="37">
        <f>50000+10000</f>
        <v>60000</v>
      </c>
    </row>
    <row r="16" spans="1:12" x14ac:dyDescent="0.25">
      <c r="B16" s="38" t="s">
        <v>86</v>
      </c>
      <c r="C16" s="39">
        <f>SUM(C14:C15)</f>
        <v>210000</v>
      </c>
    </row>
    <row r="17" spans="2:7" x14ac:dyDescent="0.25">
      <c r="B17" s="32"/>
      <c r="C17" s="32"/>
    </row>
    <row r="18" spans="2:7" x14ac:dyDescent="0.25">
      <c r="B18" s="32" t="s">
        <v>90</v>
      </c>
      <c r="C18" s="32"/>
      <c r="F18" t="s">
        <v>57</v>
      </c>
      <c r="G18" s="19">
        <f>C16+C21</f>
        <v>315000</v>
      </c>
    </row>
    <row r="19" spans="2:7" x14ac:dyDescent="0.25">
      <c r="B19" s="33" t="s">
        <v>46</v>
      </c>
      <c r="C19" s="37">
        <f>60000+20000</f>
        <v>80000</v>
      </c>
      <c r="F19" t="s">
        <v>96</v>
      </c>
      <c r="G19" s="19">
        <f>C25+C29</f>
        <v>158000</v>
      </c>
    </row>
    <row r="20" spans="2:7" x14ac:dyDescent="0.25">
      <c r="B20" s="33" t="s">
        <v>47</v>
      </c>
      <c r="C20" s="37">
        <v>25000</v>
      </c>
      <c r="F20" t="s">
        <v>97</v>
      </c>
      <c r="G20" s="19">
        <f>C36</f>
        <v>157000</v>
      </c>
    </row>
    <row r="21" spans="2:7" x14ac:dyDescent="0.25">
      <c r="B21" s="38" t="s">
        <v>91</v>
      </c>
      <c r="C21" s="39">
        <f>SUM(C19:C20)</f>
        <v>105000</v>
      </c>
      <c r="G21" s="20">
        <f>G18-(G19+G20)</f>
        <v>0</v>
      </c>
    </row>
    <row r="22" spans="2:7" x14ac:dyDescent="0.25">
      <c r="B22" s="40" t="s">
        <v>60</v>
      </c>
      <c r="C22" s="41">
        <f>C16+C21</f>
        <v>315000</v>
      </c>
    </row>
    <row r="23" spans="2:7" x14ac:dyDescent="0.25">
      <c r="B23" s="32" t="s">
        <v>92</v>
      </c>
      <c r="C23" s="32"/>
    </row>
    <row r="24" spans="2:7" x14ac:dyDescent="0.25">
      <c r="B24" s="33" t="s">
        <v>30</v>
      </c>
      <c r="C24" s="37">
        <f>100000+20000</f>
        <v>120000</v>
      </c>
      <c r="E24" s="26" t="s">
        <v>109</v>
      </c>
      <c r="F24" s="26"/>
      <c r="G24" s="26"/>
    </row>
    <row r="25" spans="2:7" x14ac:dyDescent="0.25">
      <c r="B25" s="38" t="s">
        <v>94</v>
      </c>
      <c r="C25" s="39">
        <f>C24</f>
        <v>120000</v>
      </c>
      <c r="E25" t="s">
        <v>107</v>
      </c>
      <c r="F25">
        <v>40000</v>
      </c>
      <c r="G25" t="s">
        <v>13</v>
      </c>
    </row>
    <row r="26" spans="2:7" x14ac:dyDescent="0.25">
      <c r="B26" s="32"/>
      <c r="C26" s="32"/>
      <c r="E26" t="s">
        <v>107</v>
      </c>
      <c r="F26">
        <v>10000</v>
      </c>
      <c r="G26" t="s">
        <v>111</v>
      </c>
    </row>
    <row r="27" spans="2:7" x14ac:dyDescent="0.25">
      <c r="B27" s="32" t="s">
        <v>93</v>
      </c>
      <c r="C27" s="32"/>
      <c r="E27" t="s">
        <v>108</v>
      </c>
      <c r="F27">
        <v>15000</v>
      </c>
      <c r="G27" t="s">
        <v>5</v>
      </c>
    </row>
    <row r="28" spans="2:7" x14ac:dyDescent="0.25">
      <c r="B28" s="33" t="s">
        <v>48</v>
      </c>
      <c r="C28" s="33">
        <f>40000-2000</f>
        <v>38000</v>
      </c>
      <c r="E28" t="s">
        <v>108</v>
      </c>
      <c r="F28">
        <v>15000</v>
      </c>
      <c r="G28" t="s">
        <v>51</v>
      </c>
    </row>
    <row r="29" spans="2:7" x14ac:dyDescent="0.25">
      <c r="B29" s="38" t="s">
        <v>95</v>
      </c>
      <c r="C29" s="39">
        <f>C28</f>
        <v>38000</v>
      </c>
      <c r="E29" t="s">
        <v>107</v>
      </c>
      <c r="F29">
        <v>20000</v>
      </c>
      <c r="G29" t="s">
        <v>20</v>
      </c>
    </row>
    <row r="30" spans="2:7" x14ac:dyDescent="0.25">
      <c r="B30" s="40" t="s">
        <v>62</v>
      </c>
      <c r="C30" s="41">
        <f>C25+C29</f>
        <v>158000</v>
      </c>
      <c r="E30" t="s">
        <v>107</v>
      </c>
      <c r="F30">
        <v>20000</v>
      </c>
      <c r="G30" t="s">
        <v>30</v>
      </c>
    </row>
    <row r="31" spans="2:7" x14ac:dyDescent="0.25">
      <c r="B31" s="32"/>
      <c r="C31" s="32"/>
      <c r="E31" t="s">
        <v>108</v>
      </c>
      <c r="F31">
        <v>2000</v>
      </c>
      <c r="G31" t="s">
        <v>110</v>
      </c>
    </row>
    <row r="32" spans="2:7" x14ac:dyDescent="0.25">
      <c r="B32" s="33" t="s">
        <v>87</v>
      </c>
      <c r="C32" s="32"/>
      <c r="E32" t="s">
        <v>108</v>
      </c>
      <c r="F32">
        <v>2000</v>
      </c>
      <c r="G32" t="s">
        <v>51</v>
      </c>
    </row>
    <row r="33" spans="2:7" x14ac:dyDescent="0.25">
      <c r="B33" s="33" t="s">
        <v>45</v>
      </c>
      <c r="C33" s="37">
        <v>95000</v>
      </c>
      <c r="E33" t="s">
        <v>108</v>
      </c>
      <c r="F33">
        <v>3000</v>
      </c>
      <c r="G33" t="s">
        <v>51</v>
      </c>
    </row>
    <row r="34" spans="2:7" x14ac:dyDescent="0.25">
      <c r="B34" s="33" t="s">
        <v>13</v>
      </c>
      <c r="C34" s="37">
        <f>60000+40000-15000</f>
        <v>85000</v>
      </c>
      <c r="E34" t="s">
        <v>108</v>
      </c>
      <c r="F34">
        <v>3000</v>
      </c>
      <c r="G34" t="s">
        <v>16</v>
      </c>
    </row>
    <row r="35" spans="2:7" x14ac:dyDescent="0.25">
      <c r="B35" s="33" t="s">
        <v>16</v>
      </c>
      <c r="C35" s="37">
        <v>-23000</v>
      </c>
    </row>
    <row r="36" spans="2:7" x14ac:dyDescent="0.25">
      <c r="B36" s="42" t="s">
        <v>104</v>
      </c>
      <c r="C36" s="43">
        <f>SUM(C33:C35)</f>
        <v>157000</v>
      </c>
    </row>
    <row r="37" spans="2:7" x14ac:dyDescent="0.25">
      <c r="B37" s="32"/>
      <c r="C37" s="32"/>
    </row>
    <row r="38" spans="2:7" x14ac:dyDescent="0.25">
      <c r="B38" s="33" t="s">
        <v>105</v>
      </c>
      <c r="C38" s="44">
        <f>C30+C36</f>
        <v>315000</v>
      </c>
    </row>
    <row r="39" spans="2:7" x14ac:dyDescent="0.25">
      <c r="B39" s="33" t="s">
        <v>60</v>
      </c>
      <c r="C39" s="44">
        <f>C22</f>
        <v>315000</v>
      </c>
    </row>
    <row r="40" spans="2:7" x14ac:dyDescent="0.25">
      <c r="B40" s="33" t="s">
        <v>106</v>
      </c>
      <c r="C40" s="44">
        <f>C38-C39</f>
        <v>0</v>
      </c>
    </row>
  </sheetData>
  <mergeCells count="2">
    <mergeCell ref="E3:L8"/>
    <mergeCell ref="E24:G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46"/>
  <sheetViews>
    <sheetView topLeftCell="A13" workbookViewId="0">
      <selection activeCell="A17" sqref="A17:B46"/>
    </sheetView>
  </sheetViews>
  <sheetFormatPr defaultRowHeight="15" x14ac:dyDescent="0.25"/>
  <cols>
    <col min="1" max="1" width="35.42578125" customWidth="1"/>
    <col min="2" max="2" width="31" customWidth="1"/>
    <col min="6" max="6" width="9.5703125" bestFit="1" customWidth="1"/>
  </cols>
  <sheetData>
    <row r="1" spans="1:5" ht="13.7" customHeight="1" x14ac:dyDescent="0.25">
      <c r="A1" s="11" t="s">
        <v>30</v>
      </c>
      <c r="B1" s="21">
        <v>37459</v>
      </c>
      <c r="E1" t="s">
        <v>73</v>
      </c>
    </row>
    <row r="2" spans="1:5" ht="13.9" customHeight="1" x14ac:dyDescent="0.25">
      <c r="A2" s="11" t="s">
        <v>22</v>
      </c>
      <c r="B2" s="16">
        <v>68899</v>
      </c>
      <c r="E2" t="s">
        <v>74</v>
      </c>
    </row>
    <row r="3" spans="1:5" ht="13.9" customHeight="1" x14ac:dyDescent="0.25">
      <c r="A3" s="11" t="s">
        <v>49</v>
      </c>
      <c r="B3" s="16">
        <v>120449</v>
      </c>
    </row>
    <row r="4" spans="1:5" ht="13.9" customHeight="1" x14ac:dyDescent="0.25">
      <c r="A4" s="11" t="s">
        <v>50</v>
      </c>
      <c r="B4" s="16">
        <v>18313</v>
      </c>
    </row>
    <row r="5" spans="1:5" ht="13.9" customHeight="1" x14ac:dyDescent="0.25">
      <c r="A5" s="11" t="s">
        <v>51</v>
      </c>
      <c r="B5" s="16">
        <v>8541</v>
      </c>
    </row>
    <row r="6" spans="1:5" ht="13.9" customHeight="1" x14ac:dyDescent="0.25">
      <c r="A6" s="11" t="s">
        <v>45</v>
      </c>
      <c r="B6" s="16">
        <v>4000</v>
      </c>
    </row>
    <row r="7" spans="1:5" ht="13.9" customHeight="1" x14ac:dyDescent="0.25">
      <c r="A7" s="11" t="s">
        <v>52</v>
      </c>
      <c r="B7" s="16">
        <v>12000</v>
      </c>
    </row>
    <row r="8" spans="1:5" ht="13.9" customHeight="1" x14ac:dyDescent="0.25">
      <c r="A8" s="11" t="s">
        <v>26</v>
      </c>
      <c r="B8" s="16">
        <v>137500</v>
      </c>
    </row>
    <row r="9" spans="1:5" ht="13.9" customHeight="1" x14ac:dyDescent="0.25">
      <c r="A9" s="11" t="s">
        <v>53</v>
      </c>
      <c r="B9" s="16">
        <v>1545</v>
      </c>
    </row>
    <row r="10" spans="1:5" ht="13.9" customHeight="1" x14ac:dyDescent="0.25">
      <c r="A10" s="11" t="s">
        <v>54</v>
      </c>
      <c r="B10" s="10">
        <v>100</v>
      </c>
    </row>
    <row r="11" spans="1:5" ht="13.9" customHeight="1" x14ac:dyDescent="0.25">
      <c r="A11" s="11" t="s">
        <v>55</v>
      </c>
      <c r="B11" s="10">
        <v>110</v>
      </c>
    </row>
    <row r="12" spans="1:5" ht="13.9" customHeight="1" x14ac:dyDescent="0.25">
      <c r="A12" s="11" t="s">
        <v>56</v>
      </c>
      <c r="B12" s="16">
        <v>127451</v>
      </c>
    </row>
    <row r="13" spans="1:5" ht="13.9" customHeight="1" x14ac:dyDescent="0.25">
      <c r="A13" s="11" t="s">
        <v>13</v>
      </c>
      <c r="B13" s="16">
        <v>137735</v>
      </c>
    </row>
    <row r="14" spans="1:5" ht="13.7" customHeight="1" x14ac:dyDescent="0.25">
      <c r="A14" s="11" t="s">
        <v>11</v>
      </c>
      <c r="B14" s="16">
        <v>13990</v>
      </c>
    </row>
    <row r="17" spans="1:7" x14ac:dyDescent="0.25">
      <c r="A17" s="34" t="s">
        <v>84</v>
      </c>
      <c r="B17" s="45"/>
    </row>
    <row r="18" spans="1:7" x14ac:dyDescent="0.25">
      <c r="A18" s="33" t="s">
        <v>51</v>
      </c>
      <c r="B18" s="46">
        <v>8541</v>
      </c>
    </row>
    <row r="19" spans="1:7" x14ac:dyDescent="0.25">
      <c r="A19" s="33" t="s">
        <v>22</v>
      </c>
      <c r="B19" s="46">
        <v>68899</v>
      </c>
    </row>
    <row r="20" spans="1:7" x14ac:dyDescent="0.25">
      <c r="A20" s="33" t="s">
        <v>26</v>
      </c>
      <c r="B20" s="46">
        <v>137500</v>
      </c>
      <c r="F20" t="s">
        <v>57</v>
      </c>
      <c r="G20" s="14">
        <f>B22+B27</f>
        <v>344046</v>
      </c>
    </row>
    <row r="21" spans="1:7" x14ac:dyDescent="0.25">
      <c r="A21" s="33" t="s">
        <v>53</v>
      </c>
      <c r="B21" s="46">
        <v>1545</v>
      </c>
      <c r="F21" t="s">
        <v>88</v>
      </c>
      <c r="G21" s="31">
        <f>B34+B38</f>
        <v>81862</v>
      </c>
    </row>
    <row r="22" spans="1:7" x14ac:dyDescent="0.25">
      <c r="A22" s="38" t="s">
        <v>86</v>
      </c>
      <c r="B22" s="47">
        <f>SUM(B18:B21)</f>
        <v>216485</v>
      </c>
      <c r="F22" t="s">
        <v>97</v>
      </c>
      <c r="G22" s="14">
        <f>B44</f>
        <v>262184</v>
      </c>
    </row>
    <row r="23" spans="1:7" x14ac:dyDescent="0.25">
      <c r="A23" s="32"/>
      <c r="B23" s="45"/>
      <c r="G23" s="20">
        <f>G20-(G21+G22)</f>
        <v>0</v>
      </c>
    </row>
    <row r="24" spans="1:7" x14ac:dyDescent="0.25">
      <c r="A24" s="34" t="s">
        <v>98</v>
      </c>
      <c r="B24" s="45"/>
    </row>
    <row r="25" spans="1:7" x14ac:dyDescent="0.25">
      <c r="A25" s="33" t="s">
        <v>56</v>
      </c>
      <c r="B25" s="46">
        <v>127451</v>
      </c>
    </row>
    <row r="26" spans="1:7" x14ac:dyDescent="0.25">
      <c r="A26" s="33" t="s">
        <v>55</v>
      </c>
      <c r="B26" s="46">
        <v>110</v>
      </c>
    </row>
    <row r="27" spans="1:7" x14ac:dyDescent="0.25">
      <c r="A27" s="38" t="s">
        <v>91</v>
      </c>
      <c r="B27" s="47">
        <f>SUM(B25:B26)</f>
        <v>127561</v>
      </c>
    </row>
    <row r="28" spans="1:7" x14ac:dyDescent="0.25">
      <c r="A28" s="32"/>
      <c r="B28" s="45"/>
    </row>
    <row r="29" spans="1:7" x14ac:dyDescent="0.25">
      <c r="A29" s="34" t="s">
        <v>92</v>
      </c>
      <c r="B29" s="45"/>
    </row>
    <row r="30" spans="1:7" x14ac:dyDescent="0.25">
      <c r="A30" s="33" t="s">
        <v>30</v>
      </c>
      <c r="B30" s="46">
        <v>37459</v>
      </c>
    </row>
    <row r="31" spans="1:7" x14ac:dyDescent="0.25">
      <c r="A31" s="33" t="s">
        <v>54</v>
      </c>
      <c r="B31" s="46">
        <v>100</v>
      </c>
    </row>
    <row r="32" spans="1:7" x14ac:dyDescent="0.25">
      <c r="A32" s="33" t="s">
        <v>52</v>
      </c>
      <c r="B32" s="46">
        <v>12000</v>
      </c>
    </row>
    <row r="33" spans="1:3" x14ac:dyDescent="0.25">
      <c r="A33" s="33" t="s">
        <v>11</v>
      </c>
      <c r="B33" s="46">
        <v>13990</v>
      </c>
    </row>
    <row r="34" spans="1:3" x14ac:dyDescent="0.25">
      <c r="A34" s="38" t="s">
        <v>99</v>
      </c>
      <c r="B34" s="47">
        <f>SUM(B30:B33)</f>
        <v>63549</v>
      </c>
    </row>
    <row r="35" spans="1:3" x14ac:dyDescent="0.25">
      <c r="A35" s="32"/>
      <c r="B35" s="45"/>
    </row>
    <row r="36" spans="1:3" x14ac:dyDescent="0.25">
      <c r="A36" s="34" t="s">
        <v>100</v>
      </c>
      <c r="B36" s="45"/>
    </row>
    <row r="37" spans="1:3" x14ac:dyDescent="0.25">
      <c r="A37" s="33" t="s">
        <v>50</v>
      </c>
      <c r="B37" s="46">
        <v>18313</v>
      </c>
    </row>
    <row r="38" spans="1:3" x14ac:dyDescent="0.25">
      <c r="A38" s="38" t="s">
        <v>101</v>
      </c>
      <c r="B38" s="47">
        <f>SUM(B37)</f>
        <v>18313</v>
      </c>
    </row>
    <row r="39" spans="1:3" x14ac:dyDescent="0.25">
      <c r="A39" s="32"/>
      <c r="B39" s="45"/>
    </row>
    <row r="40" spans="1:3" x14ac:dyDescent="0.25">
      <c r="A40" s="38" t="s">
        <v>97</v>
      </c>
      <c r="B40" s="45"/>
    </row>
    <row r="41" spans="1:3" x14ac:dyDescent="0.25">
      <c r="A41" s="33" t="s">
        <v>49</v>
      </c>
      <c r="B41" s="46">
        <v>120449</v>
      </c>
    </row>
    <row r="42" spans="1:3" x14ac:dyDescent="0.25">
      <c r="A42" s="33" t="s">
        <v>45</v>
      </c>
      <c r="B42" s="46">
        <v>4000</v>
      </c>
    </row>
    <row r="43" spans="1:3" x14ac:dyDescent="0.25">
      <c r="A43" s="33" t="s">
        <v>13</v>
      </c>
      <c r="B43" s="46">
        <v>137735</v>
      </c>
    </row>
    <row r="44" spans="1:3" x14ac:dyDescent="0.25">
      <c r="A44" s="38" t="s">
        <v>112</v>
      </c>
      <c r="B44" s="47">
        <f>SUM(B41:B43)</f>
        <v>262184</v>
      </c>
    </row>
    <row r="45" spans="1:3" x14ac:dyDescent="0.25">
      <c r="A45" s="32"/>
      <c r="B45" s="45"/>
    </row>
    <row r="46" spans="1:3" x14ac:dyDescent="0.25">
      <c r="A46" s="34" t="s">
        <v>113</v>
      </c>
      <c r="B46" s="45">
        <f>B34+B44+B38</f>
        <v>344046</v>
      </c>
      <c r="C46" s="31">
        <f>B22+B27</f>
        <v>344046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25"/>
  <sheetViews>
    <sheetView workbookViewId="0">
      <selection activeCell="C23" sqref="C23"/>
    </sheetView>
  </sheetViews>
  <sheetFormatPr defaultRowHeight="15" x14ac:dyDescent="0.25"/>
  <cols>
    <col min="1" max="1" width="42.28515625" customWidth="1"/>
    <col min="2" max="2" width="15.28515625" customWidth="1"/>
    <col min="3" max="4" width="10.5703125" bestFit="1" customWidth="1"/>
    <col min="8" max="8" width="11.28515625" bestFit="1" customWidth="1"/>
  </cols>
  <sheetData>
    <row r="1" spans="1:13" ht="40.9" customHeight="1" x14ac:dyDescent="0.25">
      <c r="A1" s="48" t="s">
        <v>75</v>
      </c>
      <c r="B1" s="48"/>
      <c r="F1" t="s">
        <v>76</v>
      </c>
    </row>
    <row r="2" spans="1:13" ht="13.9" customHeight="1" x14ac:dyDescent="0.25">
      <c r="A2" s="34" t="s">
        <v>57</v>
      </c>
      <c r="B2" s="49"/>
      <c r="F2" t="s">
        <v>69</v>
      </c>
    </row>
    <row r="3" spans="1:13" ht="13.9" customHeight="1" x14ac:dyDescent="0.25">
      <c r="A3" s="33" t="s">
        <v>51</v>
      </c>
      <c r="B3" s="50">
        <v>320000</v>
      </c>
      <c r="F3" s="24" t="s">
        <v>77</v>
      </c>
      <c r="G3" s="24"/>
      <c r="H3" s="24"/>
      <c r="I3" s="24"/>
      <c r="J3" s="24"/>
      <c r="K3" s="24"/>
      <c r="L3" s="24"/>
      <c r="M3" s="24"/>
    </row>
    <row r="4" spans="1:13" ht="13.9" customHeight="1" x14ac:dyDescent="0.25">
      <c r="A4" s="33" t="s">
        <v>22</v>
      </c>
      <c r="B4" s="50">
        <v>202000</v>
      </c>
      <c r="F4" s="24"/>
      <c r="G4" s="24"/>
      <c r="H4" s="24"/>
      <c r="I4" s="24"/>
      <c r="J4" s="24"/>
      <c r="K4" s="24"/>
      <c r="L4" s="24"/>
      <c r="M4" s="24"/>
    </row>
    <row r="5" spans="1:13" ht="13.9" customHeight="1" x14ac:dyDescent="0.25">
      <c r="A5" s="33" t="s">
        <v>58</v>
      </c>
      <c r="B5" s="50">
        <v>600000</v>
      </c>
      <c r="F5" s="24"/>
      <c r="G5" s="24"/>
      <c r="H5" s="24"/>
      <c r="I5" s="24"/>
      <c r="J5" s="24"/>
      <c r="K5" s="24"/>
      <c r="L5" s="24"/>
      <c r="M5" s="24"/>
    </row>
    <row r="6" spans="1:13" ht="13.9" customHeight="1" x14ac:dyDescent="0.25">
      <c r="A6" s="33" t="s">
        <v>59</v>
      </c>
      <c r="B6" s="50">
        <f>1440000+120000</f>
        <v>1560000</v>
      </c>
      <c r="F6" s="24"/>
      <c r="G6" s="24"/>
      <c r="H6" s="24"/>
      <c r="I6" s="24"/>
      <c r="J6" s="24"/>
      <c r="K6" s="24"/>
      <c r="L6" s="24"/>
      <c r="M6" s="24"/>
    </row>
    <row r="7" spans="1:13" ht="13.9" customHeight="1" x14ac:dyDescent="0.25">
      <c r="A7" s="51" t="s">
        <v>60</v>
      </c>
      <c r="B7" s="52">
        <f>SUM(B3:B6)</f>
        <v>2682000</v>
      </c>
      <c r="F7" s="24"/>
      <c r="G7" s="24"/>
      <c r="H7" s="24"/>
      <c r="I7" s="24"/>
      <c r="J7" s="24"/>
      <c r="K7" s="24"/>
      <c r="L7" s="24"/>
      <c r="M7" s="24"/>
    </row>
    <row r="8" spans="1:13" ht="13.9" customHeight="1" x14ac:dyDescent="0.25">
      <c r="A8" s="34" t="s">
        <v>61</v>
      </c>
      <c r="B8" s="53"/>
      <c r="F8" s="24"/>
      <c r="G8" s="24"/>
      <c r="H8" s="24"/>
      <c r="I8" s="24"/>
      <c r="J8" s="24"/>
      <c r="K8" s="24"/>
      <c r="L8" s="24"/>
      <c r="M8" s="24"/>
    </row>
    <row r="9" spans="1:13" ht="13.9" customHeight="1" x14ac:dyDescent="0.25">
      <c r="A9" s="33" t="s">
        <v>30</v>
      </c>
      <c r="B9" s="50">
        <v>189000</v>
      </c>
      <c r="F9" s="24"/>
      <c r="G9" s="24"/>
      <c r="H9" s="24"/>
      <c r="I9" s="24"/>
      <c r="J9" s="24"/>
      <c r="K9" s="24"/>
      <c r="L9" s="24"/>
      <c r="M9" s="24"/>
    </row>
    <row r="10" spans="1:13" ht="13.9" customHeight="1" x14ac:dyDescent="0.25">
      <c r="A10" s="33" t="s">
        <v>50</v>
      </c>
      <c r="B10" s="50">
        <v>1400000</v>
      </c>
      <c r="F10" s="24"/>
      <c r="G10" s="24"/>
      <c r="H10" s="24"/>
      <c r="I10" s="24"/>
      <c r="J10" s="24"/>
      <c r="K10" s="24"/>
      <c r="L10" s="24"/>
      <c r="M10" s="24"/>
    </row>
    <row r="11" spans="1:13" ht="13.9" customHeight="1" x14ac:dyDescent="0.25">
      <c r="A11" s="51" t="s">
        <v>62</v>
      </c>
      <c r="B11" s="52">
        <f>SUM(B9:B10)</f>
        <v>1589000</v>
      </c>
      <c r="F11" s="24"/>
      <c r="G11" s="24"/>
      <c r="H11" s="24"/>
      <c r="I11" s="24"/>
      <c r="J11" s="24"/>
      <c r="K11" s="24"/>
      <c r="L11" s="24"/>
      <c r="M11" s="24"/>
    </row>
    <row r="12" spans="1:13" ht="14.1" customHeight="1" x14ac:dyDescent="0.25">
      <c r="A12" s="33" t="s">
        <v>45</v>
      </c>
      <c r="B12" s="50">
        <v>625000</v>
      </c>
      <c r="C12" s="31"/>
      <c r="D12" s="31"/>
      <c r="F12" s="24"/>
      <c r="G12" s="24"/>
      <c r="H12" s="24"/>
      <c r="I12" s="24"/>
      <c r="J12" s="24"/>
      <c r="K12" s="24"/>
      <c r="L12" s="24"/>
      <c r="M12" s="24"/>
    </row>
    <row r="13" spans="1:13" ht="13.9" customHeight="1" x14ac:dyDescent="0.25">
      <c r="A13" s="33" t="s">
        <v>13</v>
      </c>
      <c r="B13" s="50">
        <v>468000</v>
      </c>
      <c r="D13" s="31"/>
      <c r="F13" s="24"/>
      <c r="G13" s="24"/>
      <c r="H13" s="24"/>
      <c r="I13" s="24"/>
      <c r="J13" s="24"/>
      <c r="K13" s="24"/>
      <c r="L13" s="24"/>
      <c r="M13" s="24"/>
    </row>
    <row r="14" spans="1:13" ht="13.9" customHeight="1" x14ac:dyDescent="0.25">
      <c r="A14" s="51" t="s">
        <v>63</v>
      </c>
      <c r="B14" s="52">
        <f>SUM(B12:B13)</f>
        <v>1093000</v>
      </c>
      <c r="F14" s="24"/>
      <c r="G14" s="24"/>
      <c r="H14" s="24"/>
      <c r="I14" s="24"/>
      <c r="J14" s="24"/>
      <c r="K14" s="24"/>
      <c r="L14" s="24"/>
      <c r="M14" s="24"/>
    </row>
    <row r="15" spans="1:13" ht="13.9" customHeight="1" x14ac:dyDescent="0.25">
      <c r="A15" s="51" t="s">
        <v>64</v>
      </c>
      <c r="B15" s="52">
        <f>SUM(B11+B14)</f>
        <v>2682000</v>
      </c>
      <c r="D15" s="31"/>
      <c r="F15" s="24"/>
      <c r="G15" s="24"/>
      <c r="H15" s="24"/>
      <c r="I15" s="24"/>
      <c r="J15" s="24"/>
      <c r="K15" s="24"/>
      <c r="L15" s="24"/>
      <c r="M15" s="24"/>
    </row>
    <row r="16" spans="1:13" x14ac:dyDescent="0.25">
      <c r="B16" s="25"/>
      <c r="D16" s="31"/>
      <c r="F16" s="24"/>
      <c r="G16" s="24"/>
      <c r="H16" s="24"/>
      <c r="I16" s="24"/>
      <c r="J16" s="24"/>
      <c r="K16" s="24"/>
      <c r="L16" s="24"/>
      <c r="M16" s="24"/>
    </row>
    <row r="17" spans="2:13" x14ac:dyDescent="0.25">
      <c r="B17" s="25"/>
      <c r="F17" s="24"/>
      <c r="G17" s="24"/>
      <c r="H17" s="24"/>
      <c r="I17" s="24"/>
      <c r="J17" s="24"/>
      <c r="K17" s="24"/>
      <c r="L17" s="24"/>
      <c r="M17" s="24"/>
    </row>
    <row r="18" spans="2:13" x14ac:dyDescent="0.25">
      <c r="B18" s="25"/>
    </row>
    <row r="19" spans="2:13" x14ac:dyDescent="0.25">
      <c r="B19" s="25"/>
    </row>
    <row r="20" spans="2:13" x14ac:dyDescent="0.25">
      <c r="B20" s="25"/>
      <c r="H20" t="s">
        <v>89</v>
      </c>
      <c r="I20">
        <v>558000</v>
      </c>
    </row>
    <row r="21" spans="2:13" x14ac:dyDescent="0.25">
      <c r="H21" t="s">
        <v>114</v>
      </c>
    </row>
    <row r="22" spans="2:13" x14ac:dyDescent="0.25">
      <c r="H22" t="s">
        <v>5</v>
      </c>
    </row>
    <row r="24" spans="2:13" x14ac:dyDescent="0.25">
      <c r="K24" t="s">
        <v>82</v>
      </c>
    </row>
    <row r="25" spans="2:13" x14ac:dyDescent="0.25">
      <c r="K25" t="s">
        <v>115</v>
      </c>
    </row>
  </sheetData>
  <mergeCells count="2">
    <mergeCell ref="A1:B1"/>
    <mergeCell ref="F3:M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Terminology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2017-04-12T23:25:33Z</dcterms:created>
  <dcterms:modified xsi:type="dcterms:W3CDTF">2017-04-14T02:29:04Z</dcterms:modified>
</cp:coreProperties>
</file>