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5 - Accts Rec\"/>
    </mc:Choice>
  </mc:AlternateContent>
  <bookViews>
    <workbookView xWindow="0" yWindow="0" windowWidth="28800" windowHeight="12210" activeTab="4"/>
  </bookViews>
  <sheets>
    <sheet name="1" sheetId="1" r:id="rId1"/>
    <sheet name="2" sheetId="2" r:id="rId2"/>
    <sheet name="3" sheetId="3" r:id="rId3"/>
    <sheet name="4" sheetId="5" r:id="rId4"/>
    <sheet name="5" sheetId="4" r:id="rId5"/>
  </sheets>
  <calcPr calcId="171027"/>
</workbook>
</file>

<file path=xl/calcChain.xml><?xml version="1.0" encoding="utf-8"?>
<calcChain xmlns="http://schemas.openxmlformats.org/spreadsheetml/2006/main">
  <c r="B46" i="4" l="1"/>
  <c r="C43" i="4"/>
  <c r="C29" i="4"/>
  <c r="C30" i="4" s="1"/>
  <c r="A34" i="4" s="1"/>
  <c r="A35" i="4" s="1"/>
  <c r="B45" i="4"/>
  <c r="B18" i="2"/>
  <c r="B19" i="2" s="1"/>
  <c r="B22" i="4"/>
  <c r="E25" i="2"/>
  <c r="E13" i="3"/>
  <c r="B19" i="5"/>
  <c r="I28" i="5"/>
  <c r="I29" i="5"/>
  <c r="B18" i="5"/>
  <c r="N21" i="5"/>
  <c r="N22" i="5" s="1"/>
  <c r="B13" i="1"/>
  <c r="A16" i="5" l="1"/>
  <c r="F13" i="2"/>
  <c r="E13" i="2"/>
  <c r="D13" i="2"/>
  <c r="C13" i="2"/>
</calcChain>
</file>

<file path=xl/comments1.xml><?xml version="1.0" encoding="utf-8"?>
<comments xmlns="http://schemas.openxmlformats.org/spreadsheetml/2006/main">
  <authors>
    <author>Jake DIneen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Jake DIneen:</t>
        </r>
        <r>
          <rPr>
            <sz val="9"/>
            <color indexed="81"/>
            <rFont val="Tahoma"/>
            <family val="2"/>
          </rPr>
          <t xml:space="preserve">
Might not have any.
</t>
        </r>
      </text>
    </comment>
  </commentList>
</comments>
</file>

<file path=xl/sharedStrings.xml><?xml version="1.0" encoding="utf-8"?>
<sst xmlns="http://schemas.openxmlformats.org/spreadsheetml/2006/main" count="181" uniqueCount="63">
  <si>
    <t>Accounts Receivable</t>
  </si>
  <si>
    <t>Allowance for Bad Debts</t>
  </si>
  <si>
    <r>
      <rPr>
        <sz val="12"/>
        <color rgb="FF000000"/>
        <rFont val="Calibri"/>
        <family val="2"/>
      </rPr>
      <t>Company</t>
    </r>
  </si>
  <si>
    <r>
      <rPr>
        <u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Overall</t>
    </r>
  </si>
  <si>
    <r>
      <rPr>
        <u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&lt;30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days</t>
    </r>
  </si>
  <si>
    <r>
      <rPr>
        <u/>
        <sz val="12"/>
        <color rgb="FF000000"/>
        <rFont val="Calibri"/>
        <family val="2"/>
      </rPr>
      <t>31</t>
    </r>
    <r>
      <rPr>
        <sz val="12"/>
        <color rgb="FF000000"/>
        <rFont val="Calibri"/>
        <family val="2"/>
      </rPr>
      <t>‐</t>
    </r>
    <r>
      <rPr>
        <sz val="12"/>
        <color rgb="FF000000"/>
        <rFont val="Calibri"/>
        <family val="2"/>
      </rPr>
      <t>60</t>
    </r>
  </si>
  <si>
    <r>
      <rPr>
        <u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‐</t>
    </r>
    <r>
      <rPr>
        <sz val="12"/>
        <color rgb="FF000000"/>
        <rFont val="Calibri"/>
        <family val="2"/>
      </rPr>
      <t>120</t>
    </r>
  </si>
  <si>
    <r>
      <rPr>
        <u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&gt;120</t>
    </r>
  </si>
  <si>
    <t>A Corp</t>
  </si>
  <si>
    <t>B Corp</t>
  </si>
  <si>
    <t>C Corp</t>
  </si>
  <si>
    <t>D Corp</t>
  </si>
  <si>
    <t>E Corp</t>
  </si>
  <si>
    <t>F Corp</t>
  </si>
  <si>
    <t>Total</t>
  </si>
  <si>
    <t>Bad debt expense</t>
  </si>
  <si>
    <t>8,000</t>
  </si>
  <si>
    <t>Cash Sales</t>
  </si>
  <si>
    <t>Credit Sales</t>
  </si>
  <si>
    <t>Accounts Receivable (1/1)</t>
  </si>
  <si>
    <t>Accounts Receivable (12/31)</t>
  </si>
  <si>
    <t>Allowance for Bad Debts (1/1)</t>
  </si>
  <si>
    <r>
      <rPr>
        <sz val="11"/>
        <color rgb="FF000000"/>
        <rFont val="Calibri"/>
        <family val="2"/>
      </rPr>
      <t>Write</t>
    </r>
    <r>
      <rPr>
        <sz val="11"/>
        <color rgb="FF000000"/>
        <rFont val="Calibri"/>
        <family val="2"/>
      </rPr>
      <t>‐</t>
    </r>
    <r>
      <rPr>
        <sz val="11"/>
        <color rgb="FF000000"/>
        <rFont val="Calibri"/>
        <family val="2"/>
      </rPr>
      <t>offs</t>
    </r>
  </si>
  <si>
    <t>Credit sales</t>
  </si>
  <si>
    <t>Sales returns and allowances</t>
  </si>
  <si>
    <t>Accounts receivable (1/1)</t>
  </si>
  <si>
    <t>Cash collections</t>
  </si>
  <si>
    <t>Allowance for bad debts (1/1)</t>
  </si>
  <si>
    <r>
      <rPr>
        <sz val="12"/>
        <color rgb="FF000000"/>
        <rFont val="Calibri"/>
        <family val="2"/>
      </rPr>
      <t>Writ</t>
    </r>
    <r>
      <rPr>
        <sz val="12"/>
        <color rgb="FF000000"/>
        <rFont val="Calibri"/>
        <family val="2"/>
      </rPr>
      <t>e</t>
    </r>
    <r>
      <rPr>
        <sz val="12"/>
        <color rgb="FF000000"/>
        <rFont val="Calibri"/>
        <family val="2"/>
      </rPr>
      <t>‐</t>
    </r>
    <r>
      <rPr>
        <sz val="12"/>
        <color rgb="FF000000"/>
        <rFont val="Calibri"/>
        <family val="2"/>
      </rPr>
      <t>offs</t>
    </r>
  </si>
  <si>
    <t>Historically, Roy Inc. has not collected: 2% of receivables less than 30 days old, 6% of  receivables 31 to 60 days old, 30% of receivables 61 to 120 days old, and 60% of receivables  greater than 120 days old. </t>
  </si>
  <si>
    <t>Questions:   a. Compute the allowance for bad debts ending balance.  b. How much will Roy record on its balance sheet for December 31, 2013 as net Accounts  Receivable? </t>
  </si>
  <si>
    <t xml:space="preserve">Question:     How much Accounts Receivable was written off in 2013?  </t>
  </si>
  <si>
    <t>What is bad debt expense if bad debts are estimated as 4% of credit sales? Instead,  assume bad debts are estimated as 12% of accounts receivable at year‐end. What is the  bad debt expense? </t>
  </si>
  <si>
    <t xml:space="preserve"> </t>
  </si>
  <si>
    <t>What is the ending accounts receivable (A/R) balance for 2015?   </t>
  </si>
  <si>
    <t>     </t>
  </si>
  <si>
    <t>How much is bad debt expense (using the percentage of credit sales method and assuming  1.5% of credit sales are uncollectible)?            What is the net realizable value (NRV) reported on the balance sheet for receivables if the  percentage of credit sales method is used?     </t>
  </si>
  <si>
    <t>       </t>
  </si>
  <si>
    <t>How much is the bad debt expense and the net realizable value of receivables if the  percentage of receivables method is used (assume 10% of ending receivables will be  uncollectible)</t>
  </si>
  <si>
    <t>BDE</t>
  </si>
  <si>
    <t>Writeoff</t>
  </si>
  <si>
    <t>A</t>
  </si>
  <si>
    <t>B</t>
  </si>
  <si>
    <t>A.</t>
  </si>
  <si>
    <t>B.</t>
  </si>
  <si>
    <t>Beg Bal</t>
  </si>
  <si>
    <t>Sales R&amp;A</t>
  </si>
  <si>
    <t>Cash Collections</t>
  </si>
  <si>
    <t>Writeoffs</t>
  </si>
  <si>
    <t>End Bal</t>
  </si>
  <si>
    <t>Beginning Allowance + Bad debt Expense - Ending Allowance = Writeoffs</t>
  </si>
  <si>
    <t>Beginning Allowance + New Bad Debt - Writeoffs = Ending Allowance</t>
  </si>
  <si>
    <t>Beg Allowance</t>
  </si>
  <si>
    <t>Ending Allowance</t>
  </si>
  <si>
    <t>Allowance For Bad debt</t>
  </si>
  <si>
    <r>
      <t xml:space="preserve">Estimated Bad Debt Expense is $9,100 in 2013 and $9,300 for 2012.    </t>
    </r>
    <r>
      <rPr>
        <b/>
        <sz val="11"/>
        <color rgb="FF000000"/>
        <rFont val="Calibri"/>
        <family val="2"/>
      </rPr>
      <t>Question: How much accounts receivable were written off for 2013? </t>
    </r>
  </si>
  <si>
    <t>Allowance for Bad Debt</t>
  </si>
  <si>
    <t>% (net) Credit sales = Bad Debt Expense</t>
  </si>
  <si>
    <t>% of Accounts Receivable = Ending Allowance</t>
  </si>
  <si>
    <t>Answer:</t>
  </si>
  <si>
    <t>How much is bad debt expense (using the percentage of credit sales method and assuming  1.5% of credit sales are uncollectible)? </t>
  </si>
  <si>
    <t>What is the net realizable value (NRV) reported on the balance sheet for receivables if the  percentage of credit sales method is used?     </t>
  </si>
  <si>
    <t>NRV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</si>
</sst>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_);[Red]\(&quot;$&quot;#,##0.0\)"/>
  </numFmts>
  <fonts count="9" x14ac:knownFonts="1">
    <font>
      <sz val="11"/>
      <color rgb="FF000000"/>
      <name val="Calibri"/>
      <family val="2"/>
      <charset val="204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3" fontId="3" fillId="2" borderId="8" xfId="0" applyNumberFormat="1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left" vertical="top"/>
    </xf>
    <xf numFmtId="6" fontId="3" fillId="2" borderId="1" xfId="0" applyNumberFormat="1" applyFont="1" applyFill="1" applyBorder="1" applyAlignment="1">
      <alignment horizontal="left" vertical="top"/>
    </xf>
    <xf numFmtId="3" fontId="3" fillId="2" borderId="3" xfId="0" applyNumberFormat="1" applyFont="1" applyFill="1" applyBorder="1" applyAlignment="1">
      <alignment horizontal="left" vertical="top"/>
    </xf>
    <xf numFmtId="3" fontId="3" fillId="2" borderId="4" xfId="0" applyNumberFormat="1" applyFont="1" applyFill="1" applyBorder="1" applyAlignment="1">
      <alignment horizontal="left" vertical="top"/>
    </xf>
    <xf numFmtId="6" fontId="3" fillId="2" borderId="6" xfId="0" applyNumberFormat="1" applyFont="1" applyFill="1" applyBorder="1" applyAlignment="1">
      <alignment horizontal="left" vertical="top"/>
    </xf>
    <xf numFmtId="6" fontId="3" fillId="2" borderId="7" xfId="0" applyNumberFormat="1" applyFont="1" applyFill="1" applyBorder="1" applyAlignment="1">
      <alignment horizontal="left" vertical="top"/>
    </xf>
    <xf numFmtId="3" fontId="3" fillId="2" borderId="8" xfId="0" applyNumberFormat="1" applyFont="1" applyFill="1" applyBorder="1" applyAlignment="1">
      <alignment horizontal="right" vertical="top"/>
    </xf>
    <xf numFmtId="6" fontId="5" fillId="2" borderId="8" xfId="0" applyNumberFormat="1" applyFont="1" applyFill="1" applyBorder="1" applyAlignment="1">
      <alignment horizontal="left" vertical="top"/>
    </xf>
    <xf numFmtId="3" fontId="5" fillId="2" borderId="8" xfId="0" applyNumberFormat="1" applyFont="1" applyFill="1" applyBorder="1" applyAlignment="1">
      <alignment horizontal="left" vertical="top"/>
    </xf>
    <xf numFmtId="6" fontId="3" fillId="2" borderId="8" xfId="0" applyNumberFormat="1" applyFont="1" applyFill="1" applyBorder="1" applyAlignment="1">
      <alignment horizontal="left" vertical="top"/>
    </xf>
    <xf numFmtId="9" fontId="0" fillId="0" borderId="0" xfId="0" applyNumberFormat="1"/>
    <xf numFmtId="0" fontId="0" fillId="3" borderId="0" xfId="0" applyFill="1"/>
    <xf numFmtId="6" fontId="0" fillId="0" borderId="0" xfId="0" applyNumberFormat="1"/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3" borderId="0" xfId="0" applyFont="1" applyFill="1"/>
    <xf numFmtId="0" fontId="8" fillId="0" borderId="0" xfId="0" applyFont="1"/>
    <xf numFmtId="3" fontId="8" fillId="3" borderId="0" xfId="0" applyNumberFormat="1" applyFont="1" applyFill="1"/>
    <xf numFmtId="6" fontId="0" fillId="0" borderId="10" xfId="0" applyNumberFormat="1" applyBorder="1"/>
    <xf numFmtId="6" fontId="8" fillId="0" borderId="13" xfId="0" applyNumberFormat="1" applyFont="1" applyBorder="1"/>
    <xf numFmtId="6" fontId="8" fillId="3" borderId="0" xfId="0" applyNumberFormat="1" applyFont="1" applyFill="1"/>
    <xf numFmtId="0" fontId="8" fillId="3" borderId="10" xfId="0" applyFont="1" applyFill="1" applyBorder="1"/>
    <xf numFmtId="164" fontId="8" fillId="0" borderId="10" xfId="0" applyNumberFormat="1" applyFont="1" applyBorder="1"/>
    <xf numFmtId="164" fontId="0" fillId="3" borderId="13" xfId="0" applyNumberFormat="1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W17"/>
  <sheetViews>
    <sheetView workbookViewId="0">
      <selection activeCell="B16" sqref="B16"/>
    </sheetView>
  </sheetViews>
  <sheetFormatPr defaultRowHeight="15" x14ac:dyDescent="0.25"/>
  <cols>
    <col min="1" max="1" width="31" customWidth="1"/>
    <col min="2" max="2" width="17" customWidth="1"/>
    <col min="3" max="3" width="11" customWidth="1"/>
    <col min="14" max="14" width="11.42578125" bestFit="1" customWidth="1"/>
    <col min="17" max="17" width="15.5703125" bestFit="1" customWidth="1"/>
  </cols>
  <sheetData>
    <row r="1" spans="1:23" x14ac:dyDescent="0.25">
      <c r="A1" t="s">
        <v>55</v>
      </c>
    </row>
    <row r="3" spans="1:23" ht="24.75" customHeight="1" x14ac:dyDescent="0.25">
      <c r="A3" s="1"/>
      <c r="B3" s="15">
        <v>2013</v>
      </c>
      <c r="C3" s="15">
        <v>2012</v>
      </c>
    </row>
    <row r="4" spans="1:23" ht="20.65" customHeight="1" x14ac:dyDescent="0.25">
      <c r="A4" s="3" t="s">
        <v>0</v>
      </c>
      <c r="B4" s="16">
        <v>45750</v>
      </c>
      <c r="C4" s="16">
        <v>39000</v>
      </c>
      <c r="N4" s="30" t="s">
        <v>0</v>
      </c>
      <c r="O4" s="30"/>
      <c r="P4" s="30"/>
      <c r="Q4" s="30"/>
      <c r="T4" s="30" t="s">
        <v>54</v>
      </c>
      <c r="U4" s="30"/>
      <c r="V4" s="30"/>
      <c r="W4" s="30"/>
    </row>
    <row r="5" spans="1:23" ht="16.5" customHeight="1" x14ac:dyDescent="0.25">
      <c r="A5" s="3" t="s">
        <v>1</v>
      </c>
      <c r="B5" s="16">
        <v>1500</v>
      </c>
      <c r="C5" s="16">
        <v>2200</v>
      </c>
      <c r="N5" t="s">
        <v>45</v>
      </c>
      <c r="P5" s="32"/>
      <c r="Q5" t="s">
        <v>46</v>
      </c>
      <c r="V5" s="32"/>
      <c r="W5" t="s">
        <v>45</v>
      </c>
    </row>
    <row r="6" spans="1:23" x14ac:dyDescent="0.25">
      <c r="N6" t="s">
        <v>18</v>
      </c>
      <c r="P6" s="33"/>
      <c r="Q6" t="s">
        <v>47</v>
      </c>
      <c r="T6" t="s">
        <v>48</v>
      </c>
      <c r="V6" s="33"/>
    </row>
    <row r="7" spans="1:23" x14ac:dyDescent="0.25">
      <c r="P7" s="34"/>
      <c r="Q7" t="s">
        <v>48</v>
      </c>
      <c r="V7" s="34"/>
      <c r="W7" t="s">
        <v>39</v>
      </c>
    </row>
    <row r="8" spans="1:23" x14ac:dyDescent="0.25">
      <c r="N8" s="31" t="s">
        <v>49</v>
      </c>
      <c r="O8" s="31"/>
      <c r="P8" s="31"/>
      <c r="Q8" s="31"/>
      <c r="T8" s="31"/>
      <c r="U8" s="31"/>
      <c r="V8" s="31"/>
      <c r="W8" s="31" t="s">
        <v>49</v>
      </c>
    </row>
    <row r="9" spans="1:23" x14ac:dyDescent="0.25">
      <c r="A9" t="s">
        <v>52</v>
      </c>
      <c r="B9">
        <v>2200</v>
      </c>
      <c r="D9" s="30" t="s">
        <v>54</v>
      </c>
      <c r="E9" s="30"/>
      <c r="F9" s="30"/>
      <c r="G9" s="30"/>
    </row>
    <row r="10" spans="1:23" x14ac:dyDescent="0.25">
      <c r="A10" t="s">
        <v>39</v>
      </c>
      <c r="B10">
        <v>9100</v>
      </c>
      <c r="F10" s="32">
        <v>2200</v>
      </c>
      <c r="G10" t="s">
        <v>45</v>
      </c>
    </row>
    <row r="11" spans="1:23" x14ac:dyDescent="0.25">
      <c r="A11" t="s">
        <v>53</v>
      </c>
      <c r="B11">
        <v>1500</v>
      </c>
      <c r="D11" t="s">
        <v>48</v>
      </c>
      <c r="E11">
        <v>9800</v>
      </c>
      <c r="F11" s="33"/>
      <c r="N11" t="s">
        <v>50</v>
      </c>
    </row>
    <row r="12" spans="1:23" x14ac:dyDescent="0.25">
      <c r="F12" s="34">
        <v>9100</v>
      </c>
      <c r="G12" t="s">
        <v>39</v>
      </c>
      <c r="N12" s="26" t="s">
        <v>51</v>
      </c>
    </row>
    <row r="13" spans="1:23" x14ac:dyDescent="0.25">
      <c r="A13" s="35" t="s">
        <v>40</v>
      </c>
      <c r="B13" s="35">
        <f>SUM(B9:B10)-B11</f>
        <v>9800</v>
      </c>
      <c r="D13" s="31"/>
      <c r="E13" s="31"/>
      <c r="F13" s="31">
        <v>1500</v>
      </c>
      <c r="G13" s="31" t="s">
        <v>49</v>
      </c>
      <c r="N13" s="26"/>
    </row>
    <row r="14" spans="1:23" x14ac:dyDescent="0.25">
      <c r="N14" s="26"/>
    </row>
    <row r="15" spans="1:23" x14ac:dyDescent="0.25">
      <c r="N15" s="26"/>
    </row>
    <row r="16" spans="1:23" x14ac:dyDescent="0.25">
      <c r="N16" s="26"/>
    </row>
    <row r="17" spans="20:20" x14ac:dyDescent="0.25">
      <c r="T17" s="26"/>
    </row>
  </sheetData>
  <mergeCells count="3">
    <mergeCell ref="N4:Q4"/>
    <mergeCell ref="T4:W4"/>
    <mergeCell ref="D9:G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3" sqref="T13:W13"/>
    </sheetView>
  </sheetViews>
  <sheetFormatPr defaultRowHeight="15" x14ac:dyDescent="0.25"/>
  <cols>
    <col min="1" max="1" width="18.42578125" customWidth="1"/>
    <col min="2" max="2" width="21.28515625" customWidth="1"/>
    <col min="3" max="3" width="13.85546875" customWidth="1"/>
    <col min="4" max="5" width="13.140625" customWidth="1"/>
    <col min="6" max="6" width="10.42578125" customWidth="1"/>
  </cols>
  <sheetData>
    <row r="1" spans="1:23" x14ac:dyDescent="0.25">
      <c r="A1" t="s">
        <v>29</v>
      </c>
    </row>
    <row r="5" spans="1:23" ht="30.4" customHeight="1" x14ac:dyDescent="0.25">
      <c r="A5" s="4" t="s">
        <v>2</v>
      </c>
      <c r="B5" s="2" t="s">
        <v>3</v>
      </c>
      <c r="C5" s="2" t="s">
        <v>4</v>
      </c>
      <c r="D5" s="5" t="s">
        <v>5</v>
      </c>
      <c r="E5" s="5" t="s">
        <v>6</v>
      </c>
      <c r="F5" s="2" t="s">
        <v>7</v>
      </c>
    </row>
    <row r="6" spans="1:23" ht="14.65" customHeight="1" x14ac:dyDescent="0.25">
      <c r="A6" s="3" t="s">
        <v>8</v>
      </c>
      <c r="B6" s="17">
        <v>60000</v>
      </c>
      <c r="C6" s="17">
        <v>34000</v>
      </c>
      <c r="D6" s="17">
        <v>22000</v>
      </c>
      <c r="E6" s="17">
        <v>3000</v>
      </c>
      <c r="F6" s="17">
        <v>1000</v>
      </c>
    </row>
    <row r="7" spans="1:23" ht="14.65" customHeight="1" x14ac:dyDescent="0.25">
      <c r="A7" s="3" t="s">
        <v>9</v>
      </c>
      <c r="B7" s="16">
        <v>20000</v>
      </c>
      <c r="C7" s="16">
        <v>13000</v>
      </c>
      <c r="D7" s="16">
        <v>6000</v>
      </c>
      <c r="E7" s="1"/>
      <c r="F7" s="16">
        <v>1000</v>
      </c>
    </row>
    <row r="8" spans="1:23" ht="14.65" customHeight="1" x14ac:dyDescent="0.25">
      <c r="A8" s="3" t="s">
        <v>10</v>
      </c>
      <c r="B8" s="16">
        <v>44000</v>
      </c>
      <c r="C8" s="16">
        <v>30000</v>
      </c>
      <c r="D8" s="16">
        <v>12000</v>
      </c>
      <c r="E8" s="16">
        <v>2000</v>
      </c>
      <c r="F8" s="1"/>
    </row>
    <row r="9" spans="1:23" ht="14.65" customHeight="1" x14ac:dyDescent="0.25">
      <c r="A9" s="3" t="s">
        <v>11</v>
      </c>
      <c r="B9" s="16">
        <v>18000</v>
      </c>
      <c r="C9" s="16">
        <v>15000</v>
      </c>
      <c r="D9" s="16">
        <v>3000</v>
      </c>
      <c r="E9" s="1"/>
      <c r="F9" s="1"/>
    </row>
    <row r="10" spans="1:23" ht="14.65" customHeight="1" x14ac:dyDescent="0.25">
      <c r="A10" s="3" t="s">
        <v>12</v>
      </c>
      <c r="B10" s="16">
        <v>88000</v>
      </c>
      <c r="C10" s="16">
        <v>60000</v>
      </c>
      <c r="D10" s="16">
        <v>18000</v>
      </c>
      <c r="E10" s="16">
        <v>10000</v>
      </c>
      <c r="F10" s="1"/>
    </row>
    <row r="11" spans="1:23" ht="14.1" customHeight="1" x14ac:dyDescent="0.25">
      <c r="A11" s="6" t="s">
        <v>13</v>
      </c>
      <c r="B11" s="18">
        <v>25000</v>
      </c>
      <c r="C11" s="19">
        <v>10000</v>
      </c>
      <c r="D11" s="7"/>
      <c r="E11" s="19">
        <v>15000</v>
      </c>
      <c r="F11" s="7"/>
    </row>
    <row r="12" spans="1:23" ht="14.65" customHeight="1" x14ac:dyDescent="0.25">
      <c r="A12" s="8" t="s">
        <v>14</v>
      </c>
      <c r="B12" s="20">
        <v>255000</v>
      </c>
      <c r="C12" s="21">
        <v>162000</v>
      </c>
      <c r="D12" s="21">
        <v>61000</v>
      </c>
      <c r="E12" s="21">
        <v>30000</v>
      </c>
      <c r="F12" s="21">
        <v>2000</v>
      </c>
    </row>
    <row r="13" spans="1:23" ht="14.65" customHeight="1" x14ac:dyDescent="0.25">
      <c r="A13" s="10"/>
      <c r="B13" s="25"/>
      <c r="C13" s="25">
        <f>C12*2%</f>
        <v>3240</v>
      </c>
      <c r="D13" s="25">
        <f>D12*6%</f>
        <v>3660</v>
      </c>
      <c r="E13" s="25">
        <f>E12*30%</f>
        <v>9000</v>
      </c>
      <c r="F13" s="25">
        <f>F12*60%</f>
        <v>1200</v>
      </c>
      <c r="N13" s="30" t="s">
        <v>0</v>
      </c>
      <c r="O13" s="30"/>
      <c r="P13" s="30"/>
      <c r="Q13" s="30"/>
      <c r="T13" s="30" t="s">
        <v>54</v>
      </c>
      <c r="U13" s="30"/>
      <c r="V13" s="30"/>
      <c r="W13" s="30"/>
    </row>
    <row r="14" spans="1:23" x14ac:dyDescent="0.25">
      <c r="N14" t="s">
        <v>45</v>
      </c>
      <c r="P14" s="32"/>
      <c r="Q14" t="s">
        <v>46</v>
      </c>
      <c r="V14" s="32"/>
      <c r="W14" t="s">
        <v>45</v>
      </c>
    </row>
    <row r="15" spans="1:23" x14ac:dyDescent="0.25">
      <c r="A15" t="s">
        <v>30</v>
      </c>
      <c r="N15" t="s">
        <v>18</v>
      </c>
      <c r="P15" s="33"/>
      <c r="Q15" t="s">
        <v>47</v>
      </c>
      <c r="T15" t="s">
        <v>48</v>
      </c>
      <c r="V15" s="33"/>
    </row>
    <row r="16" spans="1:23" x14ac:dyDescent="0.25">
      <c r="P16" s="34"/>
      <c r="Q16" t="s">
        <v>48</v>
      </c>
      <c r="V16" s="34"/>
      <c r="W16" t="s">
        <v>39</v>
      </c>
    </row>
    <row r="17" spans="1:23" x14ac:dyDescent="0.25">
      <c r="A17" s="27"/>
      <c r="B17" s="27"/>
      <c r="N17" s="31" t="s">
        <v>49</v>
      </c>
      <c r="O17" s="31"/>
      <c r="P17" s="31"/>
      <c r="Q17" s="31"/>
      <c r="T17" s="31"/>
      <c r="U17" s="31"/>
      <c r="V17" s="31"/>
      <c r="W17" s="31" t="s">
        <v>49</v>
      </c>
    </row>
    <row r="18" spans="1:23" x14ac:dyDescent="0.25">
      <c r="A18" s="35" t="s">
        <v>41</v>
      </c>
      <c r="B18" s="40">
        <f>SUM(C13:F13)</f>
        <v>17100</v>
      </c>
    </row>
    <row r="19" spans="1:23" x14ac:dyDescent="0.25">
      <c r="A19" s="35" t="s">
        <v>42</v>
      </c>
      <c r="B19" s="40">
        <f>B12-B18</f>
        <v>237900</v>
      </c>
    </row>
    <row r="20" spans="1:23" x14ac:dyDescent="0.25">
      <c r="N20" t="s">
        <v>50</v>
      </c>
    </row>
    <row r="21" spans="1:23" x14ac:dyDescent="0.25">
      <c r="C21" s="30" t="s">
        <v>0</v>
      </c>
      <c r="D21" s="30"/>
      <c r="E21" s="30"/>
      <c r="F21" s="30"/>
      <c r="N21" s="26" t="s">
        <v>51</v>
      </c>
    </row>
    <row r="22" spans="1:23" x14ac:dyDescent="0.25">
      <c r="E22" s="32">
        <v>255000</v>
      </c>
      <c r="F22" t="s">
        <v>45</v>
      </c>
    </row>
    <row r="23" spans="1:23" x14ac:dyDescent="0.25">
      <c r="C23" t="s">
        <v>48</v>
      </c>
      <c r="E23" s="33"/>
    </row>
    <row r="24" spans="1:23" x14ac:dyDescent="0.25">
      <c r="E24" s="34">
        <v>17100</v>
      </c>
      <c r="F24" t="s">
        <v>39</v>
      </c>
    </row>
    <row r="25" spans="1:23" x14ac:dyDescent="0.25">
      <c r="C25" s="31"/>
      <c r="D25" s="31"/>
      <c r="E25" s="31">
        <f>E22-E24</f>
        <v>237900</v>
      </c>
      <c r="F25" s="31" t="s">
        <v>49</v>
      </c>
    </row>
  </sheetData>
  <mergeCells count="3">
    <mergeCell ref="N13:Q13"/>
    <mergeCell ref="T13:W13"/>
    <mergeCell ref="C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S6" sqref="S6:V6"/>
    </sheetView>
  </sheetViews>
  <sheetFormatPr defaultRowHeight="15" x14ac:dyDescent="0.25"/>
  <cols>
    <col min="1" max="1" width="29.7109375" customWidth="1"/>
    <col min="2" max="2" width="12" customWidth="1"/>
    <col min="3" max="3" width="1.7109375" customWidth="1"/>
    <col min="4" max="4" width="9.5703125" bestFit="1" customWidth="1"/>
    <col min="5" max="5" width="12.140625" customWidth="1"/>
  </cols>
  <sheetData>
    <row r="1" spans="1:22" ht="15.75" customHeight="1" x14ac:dyDescent="0.25">
      <c r="A1" s="12"/>
      <c r="B1" s="12"/>
      <c r="C1" s="12"/>
      <c r="D1" s="9">
        <v>2013</v>
      </c>
      <c r="E1" s="10">
        <v>2012</v>
      </c>
    </row>
    <row r="2" spans="1:22" ht="14.65" customHeight="1" x14ac:dyDescent="0.25">
      <c r="A2" s="13" t="s">
        <v>15</v>
      </c>
      <c r="B2" s="13"/>
      <c r="C2" s="13"/>
      <c r="D2" s="14">
        <v>12000</v>
      </c>
      <c r="E2" s="10" t="s">
        <v>16</v>
      </c>
    </row>
    <row r="3" spans="1:22" ht="14.65" customHeight="1" x14ac:dyDescent="0.25">
      <c r="A3" s="13" t="s">
        <v>0</v>
      </c>
      <c r="B3" s="13"/>
      <c r="C3" s="13"/>
      <c r="D3" s="14">
        <v>105000</v>
      </c>
      <c r="E3" s="14">
        <v>96000</v>
      </c>
    </row>
    <row r="4" spans="1:22" ht="13.5" customHeight="1" x14ac:dyDescent="0.25">
      <c r="A4" s="13" t="s">
        <v>1</v>
      </c>
      <c r="B4" s="13"/>
      <c r="C4" s="13"/>
      <c r="D4" s="22">
        <v>4000</v>
      </c>
      <c r="E4" s="14">
        <v>1000</v>
      </c>
    </row>
    <row r="5" spans="1:22" ht="13.5" customHeight="1" x14ac:dyDescent="0.25"/>
    <row r="6" spans="1:22" ht="13.5" customHeight="1" x14ac:dyDescent="0.25">
      <c r="A6" t="s">
        <v>31</v>
      </c>
      <c r="M6" s="30" t="s">
        <v>0</v>
      </c>
      <c r="N6" s="30"/>
      <c r="O6" s="30"/>
      <c r="P6" s="30"/>
      <c r="S6" s="30" t="s">
        <v>54</v>
      </c>
      <c r="T6" s="30"/>
      <c r="U6" s="30"/>
      <c r="V6" s="30"/>
    </row>
    <row r="7" spans="1:22" ht="13.5" customHeight="1" x14ac:dyDescent="0.25">
      <c r="M7" t="s">
        <v>45</v>
      </c>
      <c r="O7" s="32"/>
      <c r="P7" t="s">
        <v>46</v>
      </c>
      <c r="U7" s="32"/>
      <c r="V7" t="s">
        <v>45</v>
      </c>
    </row>
    <row r="8" spans="1:22" ht="13.5" customHeight="1" x14ac:dyDescent="0.25">
      <c r="M8" t="s">
        <v>18</v>
      </c>
      <c r="O8" s="33"/>
      <c r="P8" t="s">
        <v>47</v>
      </c>
      <c r="S8" t="s">
        <v>48</v>
      </c>
      <c r="U8" s="33"/>
    </row>
    <row r="9" spans="1:22" ht="13.5" customHeight="1" x14ac:dyDescent="0.25">
      <c r="O9" s="34"/>
      <c r="P9" t="s">
        <v>48</v>
      </c>
      <c r="U9" s="34"/>
      <c r="V9" t="s">
        <v>39</v>
      </c>
    </row>
    <row r="10" spans="1:22" ht="13.5" customHeight="1" x14ac:dyDescent="0.25">
      <c r="M10" s="31" t="s">
        <v>49</v>
      </c>
      <c r="N10" s="31"/>
      <c r="O10" s="31"/>
      <c r="P10" s="31"/>
      <c r="S10" s="31"/>
      <c r="T10" s="31"/>
      <c r="U10" s="31"/>
      <c r="V10" s="31" t="s">
        <v>49</v>
      </c>
    </row>
    <row r="11" spans="1:22" ht="13.5" customHeight="1" x14ac:dyDescent="0.25"/>
    <row r="13" spans="1:22" x14ac:dyDescent="0.25">
      <c r="B13" t="s">
        <v>59</v>
      </c>
      <c r="D13" s="36" t="s">
        <v>48</v>
      </c>
      <c r="E13" s="35">
        <f>G19+G21-G22</f>
        <v>9000</v>
      </c>
      <c r="M13" t="s">
        <v>50</v>
      </c>
    </row>
    <row r="14" spans="1:22" x14ac:dyDescent="0.25">
      <c r="M14" s="26" t="s">
        <v>51</v>
      </c>
    </row>
    <row r="18" spans="5:8" x14ac:dyDescent="0.25">
      <c r="E18" s="30" t="s">
        <v>56</v>
      </c>
      <c r="F18" s="30"/>
      <c r="G18" s="30"/>
      <c r="H18" s="30"/>
    </row>
    <row r="19" spans="5:8" x14ac:dyDescent="0.25">
      <c r="G19" s="32">
        <v>1000</v>
      </c>
      <c r="H19" t="s">
        <v>45</v>
      </c>
    </row>
    <row r="20" spans="5:8" x14ac:dyDescent="0.25">
      <c r="E20" t="s">
        <v>48</v>
      </c>
      <c r="G20" s="33"/>
    </row>
    <row r="21" spans="5:8" x14ac:dyDescent="0.25">
      <c r="G21" s="34">
        <v>12000</v>
      </c>
      <c r="H21" t="s">
        <v>39</v>
      </c>
    </row>
    <row r="22" spans="5:8" x14ac:dyDescent="0.25">
      <c r="E22" s="31"/>
      <c r="F22" s="31"/>
      <c r="G22" s="31">
        <v>4000</v>
      </c>
      <c r="H22" s="31" t="s">
        <v>49</v>
      </c>
    </row>
  </sheetData>
  <mergeCells count="7">
    <mergeCell ref="S6:V6"/>
    <mergeCell ref="E18:H18"/>
    <mergeCell ref="A1:C1"/>
    <mergeCell ref="A2:C2"/>
    <mergeCell ref="A3:C3"/>
    <mergeCell ref="A4:C4"/>
    <mergeCell ref="M6: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6:AA29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</cols>
  <sheetData>
    <row r="6" spans="1:2" x14ac:dyDescent="0.25">
      <c r="A6" s="11" t="s">
        <v>17</v>
      </c>
      <c r="B6" s="23">
        <v>500000</v>
      </c>
    </row>
    <row r="7" spans="1:2" x14ac:dyDescent="0.25">
      <c r="A7" s="11" t="s">
        <v>18</v>
      </c>
      <c r="B7" s="24">
        <v>1630000</v>
      </c>
    </row>
    <row r="8" spans="1:2" x14ac:dyDescent="0.25">
      <c r="A8" s="11" t="s">
        <v>19</v>
      </c>
      <c r="B8" s="24">
        <v>210000</v>
      </c>
    </row>
    <row r="9" spans="1:2" x14ac:dyDescent="0.25">
      <c r="A9" s="11" t="s">
        <v>20</v>
      </c>
      <c r="B9" s="24">
        <v>245000</v>
      </c>
    </row>
    <row r="10" spans="1:2" x14ac:dyDescent="0.25">
      <c r="A10" s="11" t="s">
        <v>21</v>
      </c>
      <c r="B10" s="24">
        <v>22400</v>
      </c>
    </row>
    <row r="11" spans="1:2" x14ac:dyDescent="0.25">
      <c r="A11" s="11" t="s">
        <v>22</v>
      </c>
      <c r="B11" s="24">
        <v>15000</v>
      </c>
    </row>
    <row r="13" spans="1:2" x14ac:dyDescent="0.25">
      <c r="A13" t="s">
        <v>32</v>
      </c>
    </row>
    <row r="14" spans="1:2" x14ac:dyDescent="0.25">
      <c r="A14" t="s">
        <v>33</v>
      </c>
    </row>
    <row r="16" spans="1:2" x14ac:dyDescent="0.25">
      <c r="A16">
        <f>B7*4%</f>
        <v>65200</v>
      </c>
    </row>
    <row r="17" spans="1:27" x14ac:dyDescent="0.25">
      <c r="R17" s="30" t="s">
        <v>0</v>
      </c>
      <c r="S17" s="30"/>
      <c r="T17" s="30"/>
      <c r="U17" s="30"/>
      <c r="X17" s="30" t="s">
        <v>56</v>
      </c>
      <c r="Y17" s="30"/>
      <c r="Z17" s="30"/>
      <c r="AA17" s="30"/>
    </row>
    <row r="18" spans="1:27" x14ac:dyDescent="0.25">
      <c r="A18" s="36" t="s">
        <v>43</v>
      </c>
      <c r="B18" s="37">
        <f>N21</f>
        <v>65200</v>
      </c>
      <c r="F18" t="s">
        <v>43</v>
      </c>
      <c r="G18" s="30" t="s">
        <v>0</v>
      </c>
      <c r="H18" s="30"/>
      <c r="I18" s="30"/>
      <c r="J18" s="30"/>
      <c r="L18" s="30" t="s">
        <v>56</v>
      </c>
      <c r="M18" s="30"/>
      <c r="N18" s="30"/>
      <c r="O18" s="30"/>
      <c r="R18" t="s">
        <v>45</v>
      </c>
      <c r="T18" s="32"/>
      <c r="U18" t="s">
        <v>46</v>
      </c>
      <c r="Z18" s="32"/>
      <c r="AA18" t="s">
        <v>45</v>
      </c>
    </row>
    <row r="19" spans="1:27" x14ac:dyDescent="0.25">
      <c r="A19" s="36" t="s">
        <v>44</v>
      </c>
      <c r="B19" s="40">
        <f>I28</f>
        <v>22000</v>
      </c>
      <c r="G19" t="s">
        <v>45</v>
      </c>
      <c r="H19">
        <v>210000</v>
      </c>
      <c r="I19" s="32"/>
      <c r="J19" t="s">
        <v>46</v>
      </c>
      <c r="N19" s="32">
        <v>22400</v>
      </c>
      <c r="O19" t="s">
        <v>45</v>
      </c>
      <c r="R19" t="s">
        <v>18</v>
      </c>
      <c r="T19" s="33"/>
      <c r="U19" t="s">
        <v>47</v>
      </c>
      <c r="X19" t="s">
        <v>48</v>
      </c>
      <c r="Z19" s="33"/>
    </row>
    <row r="20" spans="1:27" x14ac:dyDescent="0.25">
      <c r="G20" t="s">
        <v>18</v>
      </c>
      <c r="H20">
        <v>1630000</v>
      </c>
      <c r="I20" s="33"/>
      <c r="J20" t="s">
        <v>47</v>
      </c>
      <c r="L20" t="s">
        <v>48</v>
      </c>
      <c r="M20">
        <v>15000</v>
      </c>
      <c r="N20" s="33"/>
      <c r="T20" s="34"/>
      <c r="U20" t="s">
        <v>48</v>
      </c>
      <c r="Z20" s="34"/>
      <c r="AA20" t="s">
        <v>39</v>
      </c>
    </row>
    <row r="21" spans="1:27" x14ac:dyDescent="0.25">
      <c r="I21" s="34">
        <v>15000</v>
      </c>
      <c r="J21" t="s">
        <v>48</v>
      </c>
      <c r="N21" s="39">
        <f>4%*B7</f>
        <v>65200</v>
      </c>
      <c r="O21" t="s">
        <v>39</v>
      </c>
      <c r="R21" s="31" t="s">
        <v>49</v>
      </c>
      <c r="S21" s="31"/>
      <c r="T21" s="31"/>
      <c r="U21" s="31"/>
      <c r="X21" s="31"/>
      <c r="Y21" s="31"/>
      <c r="Z21" s="31"/>
      <c r="AA21" s="31" t="s">
        <v>49</v>
      </c>
    </row>
    <row r="22" spans="1:27" x14ac:dyDescent="0.25">
      <c r="G22" s="31" t="s">
        <v>49</v>
      </c>
      <c r="H22" s="31">
        <v>245000</v>
      </c>
      <c r="I22" s="31"/>
      <c r="J22" s="31"/>
      <c r="L22" s="31"/>
      <c r="M22" s="31"/>
      <c r="N22" s="38">
        <f>N19+N21-M20</f>
        <v>72600</v>
      </c>
      <c r="O22" s="31" t="s">
        <v>49</v>
      </c>
    </row>
    <row r="24" spans="1:27" x14ac:dyDescent="0.25">
      <c r="R24" t="s">
        <v>50</v>
      </c>
    </row>
    <row r="25" spans="1:27" x14ac:dyDescent="0.25">
      <c r="F25" t="s">
        <v>44</v>
      </c>
      <c r="G25" s="30" t="s">
        <v>56</v>
      </c>
      <c r="H25" s="30"/>
      <c r="I25" s="30"/>
      <c r="J25" s="30"/>
      <c r="R25" s="26" t="s">
        <v>51</v>
      </c>
    </row>
    <row r="26" spans="1:27" x14ac:dyDescent="0.25">
      <c r="I26" s="32">
        <v>22400</v>
      </c>
      <c r="J26" t="s">
        <v>45</v>
      </c>
    </row>
    <row r="27" spans="1:27" x14ac:dyDescent="0.25">
      <c r="G27" t="s">
        <v>48</v>
      </c>
      <c r="H27">
        <v>15000</v>
      </c>
      <c r="I27" s="33"/>
      <c r="R27" t="s">
        <v>57</v>
      </c>
    </row>
    <row r="28" spans="1:27" x14ac:dyDescent="0.25">
      <c r="I28" s="39">
        <f>H27+I29-I26</f>
        <v>22000</v>
      </c>
      <c r="J28" t="s">
        <v>39</v>
      </c>
      <c r="R28" t="s">
        <v>58</v>
      </c>
    </row>
    <row r="29" spans="1:27" x14ac:dyDescent="0.25">
      <c r="G29" s="31"/>
      <c r="H29" s="31"/>
      <c r="I29" s="38">
        <f>12%*B9</f>
        <v>29400</v>
      </c>
      <c r="J29" s="31" t="s">
        <v>49</v>
      </c>
    </row>
  </sheetData>
  <mergeCells count="5">
    <mergeCell ref="R17:U17"/>
    <mergeCell ref="X17:AA17"/>
    <mergeCell ref="G18:J18"/>
    <mergeCell ref="L18:O18"/>
    <mergeCell ref="G25:J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A28" workbookViewId="0">
      <selection activeCell="M47" sqref="M47"/>
    </sheetView>
  </sheetViews>
  <sheetFormatPr defaultRowHeight="15" x14ac:dyDescent="0.25"/>
  <cols>
    <col min="1" max="1" width="36.42578125" customWidth="1"/>
    <col min="2" max="2" width="16.5703125" customWidth="1"/>
    <col min="3" max="3" width="9.85546875" bestFit="1" customWidth="1"/>
  </cols>
  <sheetData>
    <row r="1" spans="1:2" ht="16.350000000000001" customHeight="1" x14ac:dyDescent="0.25">
      <c r="A1" s="10" t="s">
        <v>23</v>
      </c>
      <c r="B1" s="25">
        <v>670000</v>
      </c>
    </row>
    <row r="2" spans="1:2" ht="15" customHeight="1" x14ac:dyDescent="0.25">
      <c r="A2" s="10" t="s">
        <v>24</v>
      </c>
      <c r="B2" s="14">
        <v>20000</v>
      </c>
    </row>
    <row r="3" spans="1:2" ht="15" customHeight="1" x14ac:dyDescent="0.25">
      <c r="A3" s="10" t="s">
        <v>25</v>
      </c>
      <c r="B3" s="14">
        <v>120000</v>
      </c>
    </row>
    <row r="4" spans="1:2" ht="15" customHeight="1" x14ac:dyDescent="0.25">
      <c r="A4" s="10" t="s">
        <v>26</v>
      </c>
      <c r="B4" s="14">
        <v>588000</v>
      </c>
    </row>
    <row r="5" spans="1:2" ht="15" customHeight="1" x14ac:dyDescent="0.25">
      <c r="A5" s="10" t="s">
        <v>27</v>
      </c>
      <c r="B5" s="14">
        <v>12000</v>
      </c>
    </row>
    <row r="6" spans="1:2" ht="13.7" customHeight="1" x14ac:dyDescent="0.25">
      <c r="A6" s="10" t="s">
        <v>28</v>
      </c>
      <c r="B6" s="14">
        <v>15000</v>
      </c>
    </row>
    <row r="10" spans="1:2" x14ac:dyDescent="0.25">
      <c r="A10" t="s">
        <v>34</v>
      </c>
    </row>
    <row r="11" spans="1:2" x14ac:dyDescent="0.25">
      <c r="A11" t="s">
        <v>35</v>
      </c>
    </row>
    <row r="12" spans="1:2" x14ac:dyDescent="0.25">
      <c r="A12" t="s">
        <v>36</v>
      </c>
    </row>
    <row r="13" spans="1:2" x14ac:dyDescent="0.25">
      <c r="A13" t="s">
        <v>37</v>
      </c>
    </row>
    <row r="14" spans="1:2" x14ac:dyDescent="0.25">
      <c r="A14" t="s">
        <v>38</v>
      </c>
    </row>
    <row r="17" spans="1:24" x14ac:dyDescent="0.25">
      <c r="A17" s="36" t="s">
        <v>34</v>
      </c>
      <c r="B17" s="28"/>
    </row>
    <row r="18" spans="1:24" x14ac:dyDescent="0.25">
      <c r="A18" s="30" t="s">
        <v>0</v>
      </c>
      <c r="B18" s="30"/>
      <c r="C18" s="30"/>
      <c r="D18" s="30"/>
    </row>
    <row r="19" spans="1:24" x14ac:dyDescent="0.25">
      <c r="A19" t="s">
        <v>45</v>
      </c>
      <c r="B19">
        <v>120000</v>
      </c>
      <c r="C19" s="32">
        <v>20000</v>
      </c>
      <c r="D19" t="s">
        <v>46</v>
      </c>
    </row>
    <row r="20" spans="1:24" x14ac:dyDescent="0.25">
      <c r="A20" t="s">
        <v>18</v>
      </c>
      <c r="B20">
        <v>670000</v>
      </c>
      <c r="C20" s="33">
        <v>588000</v>
      </c>
      <c r="D20" t="s">
        <v>47</v>
      </c>
      <c r="O20" s="30" t="s">
        <v>0</v>
      </c>
      <c r="P20" s="30"/>
      <c r="Q20" s="30"/>
      <c r="R20" s="30"/>
      <c r="U20" s="30" t="s">
        <v>54</v>
      </c>
      <c r="V20" s="30"/>
      <c r="W20" s="30"/>
      <c r="X20" s="30"/>
    </row>
    <row r="21" spans="1:24" x14ac:dyDescent="0.25">
      <c r="C21" s="34">
        <v>15000</v>
      </c>
      <c r="D21" t="s">
        <v>48</v>
      </c>
      <c r="O21" t="s">
        <v>45</v>
      </c>
      <c r="Q21" s="32"/>
      <c r="R21" t="s">
        <v>46</v>
      </c>
      <c r="W21" s="32"/>
      <c r="X21" t="s">
        <v>45</v>
      </c>
    </row>
    <row r="22" spans="1:24" x14ac:dyDescent="0.25">
      <c r="A22" s="31" t="s">
        <v>49</v>
      </c>
      <c r="B22" s="41">
        <f>(B19+B20)-C19-C20-C21</f>
        <v>167000</v>
      </c>
      <c r="C22" s="31"/>
      <c r="D22" s="31"/>
      <c r="O22" t="s">
        <v>18</v>
      </c>
      <c r="Q22" s="33"/>
      <c r="R22" t="s">
        <v>47</v>
      </c>
      <c r="U22" t="s">
        <v>48</v>
      </c>
      <c r="W22" s="33"/>
    </row>
    <row r="23" spans="1:24" x14ac:dyDescent="0.25">
      <c r="Q23" s="34"/>
      <c r="R23" t="s">
        <v>48</v>
      </c>
      <c r="W23" s="34"/>
      <c r="X23" t="s">
        <v>39</v>
      </c>
    </row>
    <row r="24" spans="1:24" x14ac:dyDescent="0.25">
      <c r="O24" s="31" t="s">
        <v>49</v>
      </c>
      <c r="P24" s="31"/>
      <c r="Q24" s="31"/>
      <c r="R24" s="31"/>
      <c r="U24" s="31"/>
      <c r="V24" s="31"/>
      <c r="W24" s="31"/>
      <c r="X24" s="31" t="s">
        <v>49</v>
      </c>
    </row>
    <row r="25" spans="1:24" x14ac:dyDescent="0.25">
      <c r="A25" t="s">
        <v>60</v>
      </c>
    </row>
    <row r="26" spans="1:24" x14ac:dyDescent="0.25">
      <c r="A26" s="30" t="s">
        <v>54</v>
      </c>
      <c r="B26" s="30"/>
      <c r="C26" s="30"/>
      <c r="D26" s="30"/>
    </row>
    <row r="27" spans="1:24" x14ac:dyDescent="0.25">
      <c r="C27" s="32">
        <v>12000</v>
      </c>
      <c r="D27" t="s">
        <v>45</v>
      </c>
      <c r="O27" t="s">
        <v>50</v>
      </c>
    </row>
    <row r="28" spans="1:24" x14ac:dyDescent="0.25">
      <c r="A28" t="s">
        <v>48</v>
      </c>
      <c r="B28">
        <v>15000</v>
      </c>
      <c r="C28" s="33"/>
      <c r="O28" s="26" t="s">
        <v>51</v>
      </c>
    </row>
    <row r="29" spans="1:24" x14ac:dyDescent="0.25">
      <c r="C29" s="43">
        <f>1.5%*(B1-B2)</f>
        <v>9750</v>
      </c>
      <c r="D29" t="s">
        <v>39</v>
      </c>
    </row>
    <row r="30" spans="1:24" x14ac:dyDescent="0.25">
      <c r="A30" s="31"/>
      <c r="B30" s="31"/>
      <c r="C30" s="42">
        <f>C27+C29-B28</f>
        <v>6750</v>
      </c>
      <c r="D30" s="31" t="s">
        <v>49</v>
      </c>
    </row>
    <row r="32" spans="1:24" x14ac:dyDescent="0.25">
      <c r="A32" t="s">
        <v>61</v>
      </c>
    </row>
    <row r="33" spans="1:4" x14ac:dyDescent="0.25">
      <c r="A33">
        <v>167000</v>
      </c>
    </row>
    <row r="34" spans="1:4" x14ac:dyDescent="0.25">
      <c r="A34" s="29">
        <f>C30</f>
        <v>6750</v>
      </c>
    </row>
    <row r="35" spans="1:4" x14ac:dyDescent="0.25">
      <c r="A35" s="27">
        <f>A33-A34</f>
        <v>160250</v>
      </c>
    </row>
    <row r="38" spans="1:4" x14ac:dyDescent="0.25">
      <c r="A38" t="s">
        <v>38</v>
      </c>
    </row>
    <row r="39" spans="1:4" x14ac:dyDescent="0.25">
      <c r="A39" s="30" t="s">
        <v>0</v>
      </c>
      <c r="B39" s="30"/>
      <c r="C39" s="30"/>
      <c r="D39" s="30"/>
    </row>
    <row r="40" spans="1:4" x14ac:dyDescent="0.25">
      <c r="C40" s="32">
        <v>12000</v>
      </c>
      <c r="D40" t="s">
        <v>45</v>
      </c>
    </row>
    <row r="41" spans="1:4" x14ac:dyDescent="0.25">
      <c r="A41" t="s">
        <v>48</v>
      </c>
      <c r="B41">
        <v>15000</v>
      </c>
      <c r="C41" s="33"/>
    </row>
    <row r="42" spans="1:4" x14ac:dyDescent="0.25">
      <c r="C42" s="44">
        <v>19700</v>
      </c>
      <c r="D42" t="s">
        <v>39</v>
      </c>
    </row>
    <row r="43" spans="1:4" x14ac:dyDescent="0.25">
      <c r="A43" s="31"/>
      <c r="B43" s="31"/>
      <c r="C43" s="31">
        <f>10%*B22</f>
        <v>16700</v>
      </c>
      <c r="D43" s="31" t="s">
        <v>49</v>
      </c>
    </row>
    <row r="45" spans="1:4" x14ac:dyDescent="0.25">
      <c r="A45" s="27" t="s">
        <v>39</v>
      </c>
      <c r="B45" s="27">
        <f>C42</f>
        <v>19700</v>
      </c>
    </row>
    <row r="46" spans="1:4" x14ac:dyDescent="0.25">
      <c r="A46" s="27" t="s">
        <v>62</v>
      </c>
      <c r="B46" s="27">
        <f>167000-C43</f>
        <v>150300</v>
      </c>
    </row>
  </sheetData>
  <mergeCells count="5">
    <mergeCell ref="O20:R20"/>
    <mergeCell ref="U20:X20"/>
    <mergeCell ref="A18:D18"/>
    <mergeCell ref="A26:D26"/>
    <mergeCell ref="A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2017-05-11T00:11:32Z</dcterms:created>
  <dcterms:modified xsi:type="dcterms:W3CDTF">2017-05-12T02:20:58Z</dcterms:modified>
</cp:coreProperties>
</file>