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805"/>
  </bookViews>
  <sheets>
    <sheet name="monopoly|大富翁活动" sheetId="2" r:id="rId1"/>
    <sheet name="monopoly_event|大富翁事件" sheetId="4" r:id="rId2"/>
    <sheet name="monopoly_cell|单元格内容" sheetId="1" r:id="rId3"/>
    <sheet name="monopoly_shop|大富翁兑换列表" sheetId="6" r:id="rId4"/>
    <sheet name="monopoly_event_lotto|彩票事件" sheetId="7" r:id="rId5"/>
  </sheets>
  <externalReferences>
    <externalReference r:id="rId6"/>
  </externalReferences>
  <definedNames>
    <definedName name="_xlnm._FilterDatabase" localSheetId="2" hidden="1">'monopoly_cell|单元格内容'!$A$4:$H$179</definedName>
    <definedName name="_xlnm._FilterDatabase" localSheetId="1" hidden="1">'monopoly_event|大富翁事件'!$A$4:$D$29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冷淡雾峰</author>
  </authors>
  <commentList>
    <comment ref="D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 起点
2 刮刮乐
3 传送
4 大量奖励</t>
        </r>
      </text>
    </comment>
  </commentList>
</comments>
</file>

<file path=xl/comments2.xml><?xml version="1.0" encoding="utf-8"?>
<comments xmlns="http://schemas.openxmlformats.org/spreadsheetml/2006/main">
  <authors>
    <author>冷淡雾峰</author>
  </authors>
  <commentList>
    <comment ref="D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权重=权重*(1+增长)^(圈数-1)
圈数最大为6</t>
        </r>
      </text>
    </comment>
    <comment ref="F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关联数值表</t>
        </r>
      </text>
    </comment>
    <comment ref="I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一个单元格可能占用多个坐标，代表玩家的任务移动时会移动至所有单元格的中心位置</t>
        </r>
      </text>
    </comment>
    <comment ref="J4" authorId="0">
      <text>
        <r>
          <rPr>
            <b/>
            <sz val="9"/>
            <rFont val="宋体"/>
            <charset val="134"/>
          </rPr>
          <t xml:space="preserve">冷淡雾峰:
</t>
        </r>
        <r>
          <rPr>
            <sz val="9"/>
            <rFont val="宋体"/>
            <charset val="134"/>
          </rPr>
          <t>停留在单元格触发的事件</t>
        </r>
      </text>
    </comment>
  </commentList>
</comments>
</file>

<file path=xl/comments3.xml><?xml version="1.0" encoding="utf-8"?>
<comments xmlns="http://schemas.openxmlformats.org/spreadsheetml/2006/main">
  <authors>
    <author>冷淡雾峰</author>
  </authors>
  <commentList>
    <comment ref="A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兑换组id</t>
        </r>
      </text>
    </comment>
  </commentList>
</comments>
</file>

<file path=xl/comments4.xml><?xml version="1.0" encoding="utf-8"?>
<comments xmlns="http://schemas.openxmlformats.org/spreadsheetml/2006/main">
  <authors>
    <author>冷淡雾峰</author>
  </authors>
  <commentList>
    <comment ref="D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关联数值表</t>
        </r>
      </text>
    </comment>
    <comment ref="E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关联数值表</t>
        </r>
      </text>
    </comment>
  </commentList>
</comments>
</file>

<file path=xl/sharedStrings.xml><?xml version="1.0" encoding="utf-8"?>
<sst xmlns="http://schemas.openxmlformats.org/spreadsheetml/2006/main" count="347" uniqueCount="133">
  <si>
    <t>id</t>
  </si>
  <si>
    <t>tag_func</t>
  </si>
  <si>
    <t>desc</t>
  </si>
  <si>
    <t>pic</t>
  </si>
  <si>
    <t>shop_pic</t>
  </si>
  <si>
    <t>task_pic</t>
  </si>
  <si>
    <t>dice_item</t>
  </si>
  <si>
    <t>bug_dice_yn</t>
  </si>
  <si>
    <t>shop_item</t>
  </si>
  <si>
    <t>monopoly_shop</t>
  </si>
  <si>
    <t>monopoly_cell</t>
  </si>
  <si>
    <t>int</t>
  </si>
  <si>
    <t>string</t>
  </si>
  <si>
    <t>array_int</t>
  </si>
  <si>
    <t>all</t>
  </si>
  <si>
    <t>client</t>
  </si>
  <si>
    <t>server</t>
  </si>
  <si>
    <t>活动备注</t>
  </si>
  <si>
    <t>所属模块id</t>
  </si>
  <si>
    <t>详情</t>
  </si>
  <si>
    <t>图片(图片资源)</t>
  </si>
  <si>
    <t>兑换商店图片(图片资源)</t>
  </si>
  <si>
    <t>任务图片(图片资源)</t>
  </si>
  <si>
    <t>骰子道具id</t>
  </si>
  <si>
    <t>是否能够购买骰子</t>
  </si>
  <si>
    <t>兑换道具id</t>
  </si>
  <si>
    <t>兑换列表</t>
  </si>
  <si>
    <t>单元格分组列表</t>
  </si>
  <si>
    <t>大富翁1</t>
  </si>
  <si>
    <t>1;2;3;4;5</t>
  </si>
  <si>
    <t>大富翁2</t>
  </si>
  <si>
    <t>type</t>
  </si>
  <si>
    <t>para</t>
  </si>
  <si>
    <t>array3_int</t>
  </si>
  <si>
    <t>事件id</t>
  </si>
  <si>
    <t>事件备注</t>
  </si>
  <si>
    <t>事件类型</t>
  </si>
  <si>
    <t>参数</t>
  </si>
  <si>
    <t>参数说明</t>
  </si>
  <si>
    <t>起点</t>
  </si>
  <si>
    <t>50;10;0</t>
  </si>
  <si>
    <t>参数1=基础代币奖励,参数2=每圈增加代币数数量</t>
  </si>
  <si>
    <t>刮刮乐</t>
  </si>
  <si>
    <t>1;0;0</t>
  </si>
  <si>
    <t>参数1=monopoly_evvent_lotto表分组</t>
  </si>
  <si>
    <t>直接传送至指定单元格</t>
  </si>
  <si>
    <t>28;0;0</t>
  </si>
  <si>
    <t>参数1=传送单元格id</t>
  </si>
  <si>
    <t>大量图纸+金币</t>
  </si>
  <si>
    <t>无</t>
  </si>
  <si>
    <t>group</t>
  </si>
  <si>
    <t>number</t>
  </si>
  <si>
    <t>power</t>
  </si>
  <si>
    <t>power_up</t>
  </si>
  <si>
    <t>next_id</t>
  </si>
  <si>
    <t>monopoly_event</t>
  </si>
  <si>
    <t>coordinate</t>
  </si>
  <si>
    <t>reward</t>
  </si>
  <si>
    <t>array2_int</t>
  </si>
  <si>
    <t>cliet</t>
  </si>
  <si>
    <t>格子id</t>
  </si>
  <si>
    <t>分组</t>
  </si>
  <si>
    <t>编号</t>
  </si>
  <si>
    <t>步入权重</t>
  </si>
  <si>
    <t>权重变化</t>
  </si>
  <si>
    <t>奖励类型</t>
  </si>
  <si>
    <t>通向的下一个格子</t>
  </si>
  <si>
    <t>大富翁事件</t>
  </si>
  <si>
    <t>单元格坐标</t>
  </si>
  <si>
    <t>单元格停留奖励</t>
  </si>
  <si>
    <t>4;9|4;10</t>
  </si>
  <si>
    <t>5;10</t>
  </si>
  <si>
    <t>6;10</t>
  </si>
  <si>
    <t>7;10</t>
  </si>
  <si>
    <t>8;10</t>
  </si>
  <si>
    <t>8;9</t>
  </si>
  <si>
    <t>8;8</t>
  </si>
  <si>
    <t>8;7</t>
  </si>
  <si>
    <t>7;7</t>
  </si>
  <si>
    <t>6;7</t>
  </si>
  <si>
    <t>5;7</t>
  </si>
  <si>
    <t>5;6</t>
  </si>
  <si>
    <t>5;5</t>
  </si>
  <si>
    <t>6;5</t>
  </si>
  <si>
    <t>7;5</t>
  </si>
  <si>
    <t>8;5</t>
  </si>
  <si>
    <t>8;4</t>
  </si>
  <si>
    <t>8;3</t>
  </si>
  <si>
    <t>7;1|8;1|7;2|8;2</t>
  </si>
  <si>
    <t>6;1</t>
  </si>
  <si>
    <t>5;1</t>
  </si>
  <si>
    <t>4;1</t>
  </si>
  <si>
    <t>4;2</t>
  </si>
  <si>
    <t>4;3</t>
  </si>
  <si>
    <t>4;4</t>
  </si>
  <si>
    <t>3;4</t>
  </si>
  <si>
    <t>2;4</t>
  </si>
  <si>
    <t>1;4</t>
  </si>
  <si>
    <t>1;5</t>
  </si>
  <si>
    <t>1;6</t>
  </si>
  <si>
    <t>1;7</t>
  </si>
  <si>
    <t>1;8</t>
  </si>
  <si>
    <t>1;9|1;10</t>
  </si>
  <si>
    <t>2;10</t>
  </si>
  <si>
    <t>3;10</t>
  </si>
  <si>
    <t>cost_num</t>
  </si>
  <si>
    <t>cost</t>
  </si>
  <si>
    <t>limit</t>
  </si>
  <si>
    <t>sort</t>
  </si>
  <si>
    <t>ID</t>
  </si>
  <si>
    <t>备注</t>
  </si>
  <si>
    <t>兑换代币消耗</t>
  </si>
  <si>
    <t>花费</t>
  </si>
  <si>
    <t>奖励</t>
  </si>
  <si>
    <t>兑换限制</t>
  </si>
  <si>
    <t>排序</t>
  </si>
  <si>
    <t>比特币</t>
  </si>
  <si>
    <t>s武器</t>
  </si>
  <si>
    <t>s衣服</t>
  </si>
  <si>
    <t>超级钥匙</t>
  </si>
  <si>
    <t>黄金钥匙</t>
  </si>
  <si>
    <t>图纸1</t>
  </si>
  <si>
    <t>图纸2</t>
  </si>
  <si>
    <t>图纸3</t>
  </si>
  <si>
    <t>图纸4</t>
  </si>
  <si>
    <t>图纸5</t>
  </si>
  <si>
    <t>图纸6</t>
  </si>
  <si>
    <t>复活币</t>
  </si>
  <si>
    <t>base</t>
  </si>
  <si>
    <t>multiplier</t>
  </si>
  <si>
    <t>基础值</t>
  </si>
  <si>
    <t>倍率</t>
  </si>
  <si>
    <t>权重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</si>
</sst>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design\&#25968;&#20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Boss设计"/>
      <sheetName val="技能方向设计"/>
      <sheetName val="羁绊及武器技能设计"/>
      <sheetName val="轶事设计"/>
      <sheetName val="科技设计"/>
      <sheetName val="装备设计"/>
      <sheetName val="基础天赋"/>
      <sheetName val="辅助表1"/>
      <sheetName val="装备描述草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31">
          <cell r="C231">
            <v>1</v>
          </cell>
        </row>
        <row r="231">
          <cell r="G231">
            <v>100</v>
          </cell>
          <cell r="H231">
            <v>0</v>
          </cell>
        </row>
        <row r="231">
          <cell r="L231" t="str">
            <v>5;803001;150</v>
          </cell>
        </row>
        <row r="232">
          <cell r="C232">
            <v>2</v>
          </cell>
        </row>
        <row r="232">
          <cell r="G232">
            <v>100</v>
          </cell>
          <cell r="H232">
            <v>800</v>
          </cell>
        </row>
        <row r="232">
          <cell r="L232" t="str">
            <v>5;2010001;1</v>
          </cell>
        </row>
        <row r="233">
          <cell r="C233">
            <v>3</v>
          </cell>
        </row>
        <row r="233">
          <cell r="G233">
            <v>100</v>
          </cell>
          <cell r="H233">
            <v>800</v>
          </cell>
        </row>
        <row r="234">
          <cell r="C234">
            <v>4</v>
          </cell>
        </row>
        <row r="234">
          <cell r="G234">
            <v>100</v>
          </cell>
          <cell r="H234">
            <v>800</v>
          </cell>
        </row>
        <row r="234">
          <cell r="L234" t="str">
            <v>3;0;10000</v>
          </cell>
        </row>
        <row r="235">
          <cell r="C235">
            <v>5</v>
          </cell>
        </row>
        <row r="235">
          <cell r="G235">
            <v>100</v>
          </cell>
          <cell r="H235">
            <v>800</v>
          </cell>
        </row>
        <row r="235">
          <cell r="L235" t="str">
            <v>5;1020000;3</v>
          </cell>
        </row>
        <row r="236">
          <cell r="C236">
            <v>6</v>
          </cell>
        </row>
        <row r="236">
          <cell r="G236">
            <v>100</v>
          </cell>
          <cell r="H236">
            <v>800</v>
          </cell>
        </row>
        <row r="236">
          <cell r="L236" t="str">
            <v>11;30302;1</v>
          </cell>
        </row>
        <row r="237">
          <cell r="C237">
            <v>7</v>
          </cell>
        </row>
        <row r="237">
          <cell r="G237">
            <v>100</v>
          </cell>
          <cell r="H237">
            <v>800</v>
          </cell>
        </row>
        <row r="237">
          <cell r="L237" t="str">
            <v>11;40403;1</v>
          </cell>
        </row>
        <row r="238">
          <cell r="C238">
            <v>8</v>
          </cell>
        </row>
        <row r="238">
          <cell r="G238">
            <v>100</v>
          </cell>
          <cell r="H238">
            <v>0</v>
          </cell>
        </row>
        <row r="239">
          <cell r="C239">
            <v>9</v>
          </cell>
        </row>
        <row r="239">
          <cell r="G239">
            <v>100</v>
          </cell>
          <cell r="H239">
            <v>800</v>
          </cell>
        </row>
        <row r="239">
          <cell r="L239" t="str">
            <v>5;8020011;1</v>
          </cell>
        </row>
        <row r="240">
          <cell r="C240">
            <v>10</v>
          </cell>
        </row>
        <row r="240">
          <cell r="G240">
            <v>100</v>
          </cell>
          <cell r="H240">
            <v>800</v>
          </cell>
        </row>
        <row r="240">
          <cell r="L240" t="str">
            <v>5;1020000;10|3;0;50000</v>
          </cell>
        </row>
        <row r="241">
          <cell r="C241">
            <v>11</v>
          </cell>
        </row>
        <row r="241">
          <cell r="G241">
            <v>100</v>
          </cell>
          <cell r="H241">
            <v>800</v>
          </cell>
        </row>
        <row r="241">
          <cell r="L241" t="str">
            <v>5;8030011;10</v>
          </cell>
        </row>
        <row r="242">
          <cell r="C242">
            <v>12</v>
          </cell>
        </row>
        <row r="242">
          <cell r="G242">
            <v>100</v>
          </cell>
          <cell r="H242">
            <v>800</v>
          </cell>
        </row>
        <row r="242">
          <cell r="L242" t="str">
            <v>5;8030011;20</v>
          </cell>
        </row>
        <row r="243">
          <cell r="C243">
            <v>13</v>
          </cell>
        </row>
        <row r="243">
          <cell r="G243">
            <v>100</v>
          </cell>
          <cell r="H243">
            <v>2</v>
          </cell>
        </row>
        <row r="243">
          <cell r="L243" t="str">
            <v>5;8030011;30</v>
          </cell>
        </row>
        <row r="247">
          <cell r="G247">
            <v>300</v>
          </cell>
        </row>
        <row r="247">
          <cell r="J247" t="str">
            <v>2;0;300</v>
          </cell>
          <cell r="K247">
            <v>1</v>
          </cell>
        </row>
        <row r="248">
          <cell r="G248">
            <v>1000</v>
          </cell>
        </row>
        <row r="248">
          <cell r="J248" t="str">
            <v>11;15104;1</v>
          </cell>
          <cell r="K248">
            <v>2</v>
          </cell>
        </row>
        <row r="249">
          <cell r="G249">
            <v>800</v>
          </cell>
        </row>
        <row r="249">
          <cell r="J249" t="str">
            <v>11;25104;1</v>
          </cell>
          <cell r="K249">
            <v>3</v>
          </cell>
        </row>
        <row r="250">
          <cell r="G250">
            <v>200</v>
          </cell>
        </row>
        <row r="250">
          <cell r="J250" t="str">
            <v>5;2010003;1</v>
          </cell>
          <cell r="K250">
            <v>4</v>
          </cell>
        </row>
        <row r="251">
          <cell r="G251">
            <v>100</v>
          </cell>
        </row>
        <row r="251">
          <cell r="J251" t="str">
            <v>5;2010002;1</v>
          </cell>
          <cell r="K251">
            <v>5</v>
          </cell>
        </row>
        <row r="252">
          <cell r="G252">
            <v>50</v>
          </cell>
        </row>
        <row r="252">
          <cell r="J252" t="str">
            <v>5;1020001;10</v>
          </cell>
          <cell r="K252">
            <v>6</v>
          </cell>
        </row>
        <row r="253">
          <cell r="G253">
            <v>50</v>
          </cell>
        </row>
        <row r="253">
          <cell r="J253" t="str">
            <v>5;1020002;10</v>
          </cell>
          <cell r="K253">
            <v>7</v>
          </cell>
        </row>
        <row r="254">
          <cell r="G254">
            <v>50</v>
          </cell>
        </row>
        <row r="254">
          <cell r="J254" t="str">
            <v>5;1020003;10</v>
          </cell>
          <cell r="K254">
            <v>8</v>
          </cell>
        </row>
        <row r="255">
          <cell r="G255">
            <v>50</v>
          </cell>
        </row>
        <row r="255">
          <cell r="J255" t="str">
            <v>5;1020004;10</v>
          </cell>
          <cell r="K255">
            <v>9</v>
          </cell>
        </row>
        <row r="256">
          <cell r="G256">
            <v>50</v>
          </cell>
        </row>
        <row r="256">
          <cell r="J256" t="str">
            <v>5;1020005;10</v>
          </cell>
          <cell r="K256">
            <v>10</v>
          </cell>
        </row>
        <row r="257">
          <cell r="G257">
            <v>50</v>
          </cell>
        </row>
        <row r="257">
          <cell r="J257" t="str">
            <v>5;1020006;10</v>
          </cell>
          <cell r="K257">
            <v>11</v>
          </cell>
        </row>
        <row r="258">
          <cell r="G258">
            <v>50</v>
          </cell>
        </row>
        <row r="258">
          <cell r="J258" t="str">
            <v>5;1010002;1</v>
          </cell>
          <cell r="K258">
            <v>12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tabSelected="1" zoomScale="145" zoomScaleNormal="145" topLeftCell="B1" workbookViewId="0">
      <selection activeCell="D16" sqref="D16"/>
    </sheetView>
  </sheetViews>
  <sheetFormatPr defaultColWidth="9" defaultRowHeight="13.5"/>
  <cols>
    <col min="1" max="1" width="16.625" style="3" customWidth="1"/>
    <col min="2" max="2" width="23.5" style="3" customWidth="1"/>
    <col min="3" max="3" width="17.2083333333333" style="3" customWidth="1"/>
    <col min="4" max="4" width="15.85" style="3" customWidth="1"/>
    <col min="5" max="5" width="13.9083333333333" style="3" customWidth="1"/>
    <col min="6" max="6" width="13.7" style="3" customWidth="1"/>
    <col min="7" max="7" width="17.9333333333333" style="3" customWidth="1"/>
    <col min="8" max="13" width="12.1083333333333" style="3" customWidth="1"/>
    <col min="15" max="21" width="16.625" style="3" customWidth="1"/>
    <col min="22" max="16384" width="9" style="3"/>
  </cols>
  <sheetData>
    <row r="1" s="7" customFormat="1" ht="14.25" spans="1:12">
      <c r="A1" s="8" t="s">
        <v>0</v>
      </c>
      <c r="B1" s="8"/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</row>
    <row r="2" ht="14.25" spans="1:12">
      <c r="A2" s="8" t="s">
        <v>11</v>
      </c>
      <c r="B2" s="8"/>
      <c r="C2" s="8" t="s">
        <v>11</v>
      </c>
      <c r="D2" s="8" t="s">
        <v>12</v>
      </c>
      <c r="E2" s="8" t="s">
        <v>12</v>
      </c>
      <c r="F2" s="8" t="s">
        <v>12</v>
      </c>
      <c r="G2" s="8" t="s">
        <v>12</v>
      </c>
      <c r="H2" s="8" t="s">
        <v>11</v>
      </c>
      <c r="I2" s="8" t="s">
        <v>11</v>
      </c>
      <c r="J2" s="8" t="s">
        <v>11</v>
      </c>
      <c r="K2" s="8" t="s">
        <v>11</v>
      </c>
      <c r="L2" s="8" t="s">
        <v>13</v>
      </c>
    </row>
    <row r="3" ht="14.25" spans="1:12">
      <c r="A3" s="8" t="s">
        <v>14</v>
      </c>
      <c r="B3" s="8"/>
      <c r="C3" s="8" t="s">
        <v>14</v>
      </c>
      <c r="D3" s="8" t="s">
        <v>15</v>
      </c>
      <c r="E3" s="8" t="s">
        <v>15</v>
      </c>
      <c r="F3" s="8" t="s">
        <v>15</v>
      </c>
      <c r="G3" s="8" t="s">
        <v>15</v>
      </c>
      <c r="H3" s="8" t="s">
        <v>14</v>
      </c>
      <c r="I3" s="8" t="s">
        <v>14</v>
      </c>
      <c r="J3" s="8" t="s">
        <v>14</v>
      </c>
      <c r="K3" s="8" t="s">
        <v>14</v>
      </c>
      <c r="L3" s="8" t="s">
        <v>16</v>
      </c>
    </row>
    <row r="4" s="7" customFormat="1" ht="14.25" spans="1:12">
      <c r="A4" s="9" t="s">
        <v>0</v>
      </c>
      <c r="B4" s="9" t="s">
        <v>17</v>
      </c>
      <c r="C4" s="9" t="s">
        <v>18</v>
      </c>
      <c r="D4" s="9" t="s">
        <v>19</v>
      </c>
      <c r="E4" s="9" t="s">
        <v>20</v>
      </c>
      <c r="F4" s="9" t="s">
        <v>21</v>
      </c>
      <c r="G4" s="9" t="s">
        <v>22</v>
      </c>
      <c r="H4" s="9" t="s">
        <v>23</v>
      </c>
      <c r="I4" s="9" t="s">
        <v>24</v>
      </c>
      <c r="J4" s="9" t="s">
        <v>25</v>
      </c>
      <c r="K4" s="9" t="s">
        <v>26</v>
      </c>
      <c r="L4" s="9" t="s">
        <v>27</v>
      </c>
    </row>
    <row r="5" s="7" customFormat="1" spans="1:13">
      <c r="A5" s="3">
        <v>1</v>
      </c>
      <c r="B5" s="3" t="s">
        <v>28</v>
      </c>
      <c r="C5" s="3">
        <v>3303</v>
      </c>
      <c r="D5" s="3" t="str">
        <f>CONCATENATE("monopoly_",$A5,"_desc")</f>
        <v>monopoly_1_desc</v>
      </c>
      <c r="E5" s="3" t="str">
        <f>CONCATENATE("pic_monopoly_",A5)</f>
        <v>pic_monopoly_1</v>
      </c>
      <c r="F5" s="3" t="str">
        <f>CONCATENATE("pic_monopoly_shop_",A5)</f>
        <v>pic_monopoly_shop_1</v>
      </c>
      <c r="G5" s="3" t="str">
        <f>CONCATENATE("pic_monopoly_task_",A5)</f>
        <v>pic_monopoly_task_1</v>
      </c>
      <c r="H5" s="3">
        <v>8020011</v>
      </c>
      <c r="I5" s="3">
        <v>1</v>
      </c>
      <c r="J5" s="3">
        <v>8030011</v>
      </c>
      <c r="K5" s="3">
        <v>1</v>
      </c>
      <c r="L5" s="3" t="s">
        <v>29</v>
      </c>
      <c r="M5" s="3"/>
    </row>
    <row r="6" s="7" customFormat="1" spans="1:13">
      <c r="A6" s="3">
        <v>2</v>
      </c>
      <c r="B6" s="3" t="s">
        <v>30</v>
      </c>
      <c r="C6" s="3">
        <v>3304</v>
      </c>
      <c r="D6" s="3" t="str">
        <f>CONCATENATE("monopoly_",$A6,"_desc")</f>
        <v>monopoly_2_desc</v>
      </c>
      <c r="E6" s="3" t="str">
        <f>CONCATENATE("pic_monopoly_",A6)</f>
        <v>pic_monopoly_2</v>
      </c>
      <c r="F6" s="3" t="str">
        <f>CONCATENATE("pic_monopoly_shop_",A6)</f>
        <v>pic_monopoly_shop_2</v>
      </c>
      <c r="G6" s="3" t="str">
        <f>CONCATENATE("pic_monopoly_task_",A6)</f>
        <v>pic_monopoly_task_2</v>
      </c>
      <c r="H6" s="3">
        <v>8020011</v>
      </c>
      <c r="I6" s="3">
        <v>1</v>
      </c>
      <c r="J6" s="3">
        <v>8030011</v>
      </c>
      <c r="K6" s="3">
        <v>1</v>
      </c>
      <c r="L6" s="3" t="s">
        <v>29</v>
      </c>
      <c r="M6" s="3"/>
    </row>
    <row r="7" s="7" customFormat="1" spans="1:1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="7" customFormat="1" spans="1:1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="7" customFormat="1" spans="1:1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="7" customFormat="1" spans="1:1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="7" customFormat="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="7" customFormat="1" spans="1:1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="7" customFormat="1" spans="1: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="7" customFormat="1" spans="1:1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="7" customFormat="1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="7" customFormat="1" spans="1:1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="7" customFormat="1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="7" customFormat="1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zoomScale="145" zoomScaleNormal="145" workbookViewId="0">
      <selection activeCell="C13" sqref="C13"/>
    </sheetView>
  </sheetViews>
  <sheetFormatPr defaultColWidth="9" defaultRowHeight="11.25" outlineLevelRow="7" outlineLevelCol="5"/>
  <cols>
    <col min="1" max="1" width="11.6416666666667" style="5" customWidth="1"/>
    <col min="2" max="2" width="19.2166666666667" style="6" customWidth="1"/>
    <col min="3" max="3" width="19.45" style="6" customWidth="1"/>
    <col min="4" max="4" width="15.625" style="6" customWidth="1"/>
    <col min="5" max="6" width="12.0333333333333" style="5" customWidth="1"/>
    <col min="7" max="16384" width="9" style="5"/>
  </cols>
  <sheetData>
    <row r="1" s="4" customFormat="1" ht="14.25" spans="1:6">
      <c r="A1" s="1" t="s">
        <v>0</v>
      </c>
      <c r="B1" s="1" t="s">
        <v>3</v>
      </c>
      <c r="C1" s="1"/>
      <c r="D1" s="1" t="s">
        <v>31</v>
      </c>
      <c r="E1" s="1" t="s">
        <v>32</v>
      </c>
      <c r="F1" s="1"/>
    </row>
    <row r="2" s="4" customFormat="1" ht="14.25" spans="1:6">
      <c r="A2" s="1" t="s">
        <v>11</v>
      </c>
      <c r="B2" s="1" t="s">
        <v>12</v>
      </c>
      <c r="C2" s="1"/>
      <c r="D2" s="1" t="s">
        <v>11</v>
      </c>
      <c r="E2" s="1" t="s">
        <v>33</v>
      </c>
      <c r="F2" s="1"/>
    </row>
    <row r="3" s="4" customFormat="1" ht="14.25" spans="1:6">
      <c r="A3" s="1" t="s">
        <v>14</v>
      </c>
      <c r="B3" s="1" t="s">
        <v>15</v>
      </c>
      <c r="C3" s="1"/>
      <c r="D3" s="1" t="s">
        <v>16</v>
      </c>
      <c r="E3" s="1" t="s">
        <v>16</v>
      </c>
      <c r="F3" s="1"/>
    </row>
    <row r="4" s="4" customFormat="1" ht="14.25" spans="1:6">
      <c r="A4" s="2" t="s">
        <v>34</v>
      </c>
      <c r="B4" s="2" t="s">
        <v>20</v>
      </c>
      <c r="C4" s="2" t="s">
        <v>35</v>
      </c>
      <c r="D4" s="2" t="s">
        <v>36</v>
      </c>
      <c r="E4" s="2" t="s">
        <v>37</v>
      </c>
      <c r="F4" s="2" t="s">
        <v>38</v>
      </c>
    </row>
    <row r="5" spans="1:6">
      <c r="A5" s="5">
        <v>101</v>
      </c>
      <c r="B5" s="6" t="str">
        <f>CONCATENATE("pic_monopoly_event_",A5)</f>
        <v>pic_monopoly_event_101</v>
      </c>
      <c r="C5" s="6" t="s">
        <v>39</v>
      </c>
      <c r="D5" s="6">
        <v>1</v>
      </c>
      <c r="E5" s="6" t="s">
        <v>40</v>
      </c>
      <c r="F5" s="5" t="s">
        <v>41</v>
      </c>
    </row>
    <row r="6" spans="1:6">
      <c r="A6" s="5">
        <v>201</v>
      </c>
      <c r="B6" s="6" t="str">
        <f>CONCATENATE("pic_monopoly_event_",A6)</f>
        <v>pic_monopoly_event_201</v>
      </c>
      <c r="C6" s="6" t="s">
        <v>42</v>
      </c>
      <c r="D6" s="6">
        <v>2</v>
      </c>
      <c r="E6" s="6" t="s">
        <v>43</v>
      </c>
      <c r="F6" s="5" t="s">
        <v>44</v>
      </c>
    </row>
    <row r="7" spans="1:6">
      <c r="A7" s="5">
        <v>301</v>
      </c>
      <c r="B7" s="6" t="str">
        <f>CONCATENATE("pic_monopoly_event_",A7)</f>
        <v>pic_monopoly_event_301</v>
      </c>
      <c r="C7" s="6" t="s">
        <v>45</v>
      </c>
      <c r="D7" s="6">
        <v>3</v>
      </c>
      <c r="E7" s="6" t="s">
        <v>46</v>
      </c>
      <c r="F7" s="5" t="s">
        <v>47</v>
      </c>
    </row>
    <row r="8" spans="1:6">
      <c r="A8" s="5">
        <v>401</v>
      </c>
      <c r="B8" s="6" t="str">
        <f>CONCATENATE("pic_monopoly_event_",A8)</f>
        <v>pic_monopoly_event_401</v>
      </c>
      <c r="C8" s="6" t="s">
        <v>48</v>
      </c>
      <c r="D8" s="6">
        <v>4</v>
      </c>
      <c r="F8" s="5" t="s">
        <v>49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9"/>
  <sheetViews>
    <sheetView zoomScale="115" zoomScaleNormal="115" workbookViewId="0">
      <selection activeCell="J177" sqref="J177"/>
    </sheetView>
  </sheetViews>
  <sheetFormatPr defaultColWidth="9" defaultRowHeight="11.25"/>
  <cols>
    <col min="1" max="1" width="9" style="5"/>
    <col min="2" max="2" width="15.625" style="6" customWidth="1"/>
    <col min="3" max="3" width="10.8666666666667" style="6" customWidth="1"/>
    <col min="4" max="4" width="15.625" style="6" customWidth="1"/>
    <col min="5" max="6" width="9.45" style="6" customWidth="1"/>
    <col min="7" max="7" width="14.7333333333333" style="6" customWidth="1"/>
    <col min="8" max="8" width="13.075" style="6" customWidth="1"/>
    <col min="9" max="9" width="12.4166666666667" style="6" customWidth="1"/>
    <col min="10" max="10" width="15.625" style="6" customWidth="1"/>
    <col min="11" max="16384" width="9" style="5"/>
  </cols>
  <sheetData>
    <row r="1" s="4" customFormat="1" ht="14.25" spans="1:10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/>
      <c r="G1" s="1" t="s">
        <v>54</v>
      </c>
      <c r="H1" s="1" t="s">
        <v>55</v>
      </c>
      <c r="I1" s="1" t="s">
        <v>56</v>
      </c>
      <c r="J1" s="1" t="s">
        <v>57</v>
      </c>
    </row>
    <row r="2" s="4" customFormat="1" ht="14.25" spans="1:10">
      <c r="A2" s="1" t="s">
        <v>11</v>
      </c>
      <c r="B2" s="1" t="s">
        <v>11</v>
      </c>
      <c r="C2" s="1" t="s">
        <v>11</v>
      </c>
      <c r="D2" s="1" t="s">
        <v>11</v>
      </c>
      <c r="E2" s="1" t="s">
        <v>11</v>
      </c>
      <c r="F2" s="1"/>
      <c r="G2" s="1" t="s">
        <v>11</v>
      </c>
      <c r="H2" s="1" t="s">
        <v>11</v>
      </c>
      <c r="I2" s="1" t="s">
        <v>58</v>
      </c>
      <c r="J2" s="1" t="s">
        <v>33</v>
      </c>
    </row>
    <row r="3" s="4" customFormat="1" ht="14.25" spans="1:10">
      <c r="A3" s="1" t="s">
        <v>14</v>
      </c>
      <c r="B3" s="1" t="s">
        <v>14</v>
      </c>
      <c r="C3" s="1" t="s">
        <v>14</v>
      </c>
      <c r="D3" s="1" t="s">
        <v>16</v>
      </c>
      <c r="E3" s="1" t="s">
        <v>16</v>
      </c>
      <c r="F3" s="1"/>
      <c r="G3" s="1" t="s">
        <v>16</v>
      </c>
      <c r="H3" s="1" t="s">
        <v>14</v>
      </c>
      <c r="I3" s="1" t="s">
        <v>59</v>
      </c>
      <c r="J3" s="1" t="s">
        <v>14</v>
      </c>
    </row>
    <row r="4" s="4" customFormat="1" ht="14.25" spans="1:10">
      <c r="A4" s="2" t="s">
        <v>60</v>
      </c>
      <c r="B4" s="2" t="s">
        <v>61</v>
      </c>
      <c r="C4" s="2" t="s">
        <v>62</v>
      </c>
      <c r="D4" s="2" t="s">
        <v>63</v>
      </c>
      <c r="E4" s="2" t="s">
        <v>64</v>
      </c>
      <c r="F4" s="2" t="s">
        <v>65</v>
      </c>
      <c r="G4" s="2" t="s">
        <v>66</v>
      </c>
      <c r="H4" s="2" t="s">
        <v>67</v>
      </c>
      <c r="I4" s="2" t="s">
        <v>68</v>
      </c>
      <c r="J4" s="2" t="s">
        <v>69</v>
      </c>
    </row>
    <row r="5" spans="1:9">
      <c r="A5" s="5">
        <f>B5*100+C5</f>
        <v>101</v>
      </c>
      <c r="B5" s="6">
        <f>1</f>
        <v>1</v>
      </c>
      <c r="C5" s="6">
        <v>1</v>
      </c>
      <c r="D5" s="6">
        <f>_xlfn.XLOOKUP(F5,[1]活动!$C$231:$C$243,[1]活动!$G$231:$G$243)</f>
        <v>100</v>
      </c>
      <c r="E5" s="6">
        <f>_xlfn.XLOOKUP(F5,[1]活动!$C$231:$C$243,[1]活动!$H$231:$H$243)</f>
        <v>0</v>
      </c>
      <c r="F5" s="6">
        <v>1</v>
      </c>
      <c r="G5" s="6">
        <v>2</v>
      </c>
      <c r="H5" s="6">
        <v>101</v>
      </c>
      <c r="I5" s="6" t="s">
        <v>70</v>
      </c>
    </row>
    <row r="6" spans="1:10">
      <c r="A6" s="5">
        <f t="shared" ref="A6:A37" si="0">B6*100+C6</f>
        <v>102</v>
      </c>
      <c r="B6" s="6">
        <f t="shared" ref="B6:B39" si="1">1</f>
        <v>1</v>
      </c>
      <c r="C6" s="6">
        <v>2</v>
      </c>
      <c r="D6" s="6">
        <f>_xlfn.XLOOKUP(F6,[1]活动!$C$231:$C$243,[1]活动!$G$231:$G$243)</f>
        <v>100</v>
      </c>
      <c r="E6" s="6">
        <f>_xlfn.XLOOKUP(F6,[1]活动!$C$231:$C$243,[1]活动!$H$231:$H$243)</f>
        <v>800</v>
      </c>
      <c r="F6" s="6">
        <v>5</v>
      </c>
      <c r="G6" s="6">
        <v>3</v>
      </c>
      <c r="I6" s="6" t="s">
        <v>71</v>
      </c>
      <c r="J6" s="6" t="str">
        <f>_xlfn.XLOOKUP(F6,[1]活动!$C$231:$C$243,[1]活动!$L$231:$L$243)</f>
        <v>5;1020000;3</v>
      </c>
    </row>
    <row r="7" spans="1:10">
      <c r="A7" s="5">
        <f t="shared" si="0"/>
        <v>103</v>
      </c>
      <c r="B7" s="6">
        <f t="shared" si="1"/>
        <v>1</v>
      </c>
      <c r="C7" s="6">
        <v>3</v>
      </c>
      <c r="D7" s="6">
        <f>_xlfn.XLOOKUP(F7,[1]活动!$C$231:$C$243,[1]活动!$G$231:$G$243)</f>
        <v>100</v>
      </c>
      <c r="E7" s="6">
        <f>_xlfn.XLOOKUP(F7,[1]活动!$C$231:$C$243,[1]活动!$H$231:$H$243)</f>
        <v>800</v>
      </c>
      <c r="F7" s="6">
        <v>2</v>
      </c>
      <c r="G7" s="6">
        <v>4</v>
      </c>
      <c r="I7" s="6" t="s">
        <v>72</v>
      </c>
      <c r="J7" s="6" t="str">
        <f>_xlfn.XLOOKUP(F7,[1]活动!$C$231:$C$243,[1]活动!$L$231:$L$243)</f>
        <v>5;2010001;1</v>
      </c>
    </row>
    <row r="8" spans="1:10">
      <c r="A8" s="5">
        <f t="shared" si="0"/>
        <v>104</v>
      </c>
      <c r="B8" s="6">
        <f t="shared" si="1"/>
        <v>1</v>
      </c>
      <c r="C8" s="6">
        <v>4</v>
      </c>
      <c r="D8" s="6">
        <f>_xlfn.XLOOKUP(F8,[1]活动!$C$231:$C$243,[1]活动!$G$231:$G$243)</f>
        <v>100</v>
      </c>
      <c r="E8" s="6">
        <f>_xlfn.XLOOKUP(F8,[1]活动!$C$231:$C$243,[1]活动!$H$231:$H$243)</f>
        <v>800</v>
      </c>
      <c r="F8" s="6">
        <v>11</v>
      </c>
      <c r="G8" s="6">
        <v>5</v>
      </c>
      <c r="I8" s="6" t="s">
        <v>73</v>
      </c>
      <c r="J8" s="6" t="str">
        <f>_xlfn.XLOOKUP(F8,[1]活动!$C$231:$C$243,[1]活动!$L$231:$L$243)</f>
        <v>5;8030011;10</v>
      </c>
    </row>
    <row r="9" spans="1:10">
      <c r="A9" s="5">
        <f t="shared" si="0"/>
        <v>105</v>
      </c>
      <c r="B9" s="6">
        <f t="shared" si="1"/>
        <v>1</v>
      </c>
      <c r="C9" s="6">
        <v>5</v>
      </c>
      <c r="D9" s="6">
        <f>_xlfn.XLOOKUP(F9,[1]活动!$C$231:$C$243,[1]活动!$G$231:$G$243)</f>
        <v>100</v>
      </c>
      <c r="E9" s="6">
        <f>_xlfn.XLOOKUP(F9,[1]活动!$C$231:$C$243,[1]活动!$H$231:$H$243)</f>
        <v>800</v>
      </c>
      <c r="F9" s="6">
        <v>12</v>
      </c>
      <c r="G9" s="6">
        <v>6</v>
      </c>
      <c r="I9" s="6" t="s">
        <v>74</v>
      </c>
      <c r="J9" s="6" t="str">
        <f>_xlfn.XLOOKUP(F9,[1]活动!$C$231:$C$243,[1]活动!$L$231:$L$243)</f>
        <v>5;8030011;20</v>
      </c>
    </row>
    <row r="10" spans="1:10">
      <c r="A10" s="5">
        <f t="shared" si="0"/>
        <v>106</v>
      </c>
      <c r="B10" s="6">
        <f t="shared" si="1"/>
        <v>1</v>
      </c>
      <c r="C10" s="6">
        <v>6</v>
      </c>
      <c r="D10" s="6">
        <f>_xlfn.XLOOKUP(F10,[1]活动!$C$231:$C$243,[1]活动!$G$231:$G$243)</f>
        <v>100</v>
      </c>
      <c r="E10" s="6">
        <f>_xlfn.XLOOKUP(F10,[1]活动!$C$231:$C$243,[1]活动!$H$231:$H$243)</f>
        <v>800</v>
      </c>
      <c r="F10" s="6">
        <v>11</v>
      </c>
      <c r="G10" s="6">
        <v>7</v>
      </c>
      <c r="I10" s="6" t="s">
        <v>75</v>
      </c>
      <c r="J10" s="6" t="str">
        <f>_xlfn.XLOOKUP(F10,[1]活动!$C$231:$C$243,[1]活动!$L$231:$L$243)</f>
        <v>5;8030011;10</v>
      </c>
    </row>
    <row r="11" spans="1:10">
      <c r="A11" s="5">
        <f t="shared" si="0"/>
        <v>107</v>
      </c>
      <c r="B11" s="6">
        <f t="shared" si="1"/>
        <v>1</v>
      </c>
      <c r="C11" s="6">
        <v>7</v>
      </c>
      <c r="D11" s="6">
        <f>_xlfn.XLOOKUP(F11,[1]活动!$C$231:$C$243,[1]活动!$G$231:$G$243)</f>
        <v>100</v>
      </c>
      <c r="E11" s="6">
        <f>_xlfn.XLOOKUP(F11,[1]活动!$C$231:$C$243,[1]活动!$H$231:$H$243)</f>
        <v>800</v>
      </c>
      <c r="F11" s="6">
        <v>6</v>
      </c>
      <c r="G11" s="6">
        <v>8</v>
      </c>
      <c r="I11" s="6" t="s">
        <v>76</v>
      </c>
      <c r="J11" s="6" t="str">
        <f>_xlfn.XLOOKUP(F11,[1]活动!$C$231:$C$243,[1]活动!$L$231:$L$243)</f>
        <v>11;30302;1</v>
      </c>
    </row>
    <row r="12" spans="1:10">
      <c r="A12" s="5">
        <f t="shared" si="0"/>
        <v>108</v>
      </c>
      <c r="B12" s="6">
        <f t="shared" si="1"/>
        <v>1</v>
      </c>
      <c r="C12" s="6">
        <v>8</v>
      </c>
      <c r="D12" s="6">
        <f>_xlfn.XLOOKUP(F12,[1]活动!$C$231:$C$243,[1]活动!$G$231:$G$243)</f>
        <v>100</v>
      </c>
      <c r="E12" s="6">
        <f>_xlfn.XLOOKUP(F12,[1]活动!$C$231:$C$243,[1]活动!$H$231:$H$243)</f>
        <v>800</v>
      </c>
      <c r="F12" s="6">
        <v>9</v>
      </c>
      <c r="G12" s="6">
        <v>9</v>
      </c>
      <c r="I12" s="6" t="s">
        <v>77</v>
      </c>
      <c r="J12" s="6" t="str">
        <f>_xlfn.XLOOKUP(F12,[1]活动!$C$231:$C$243,[1]活动!$L$231:$L$243)</f>
        <v>5;8020011;1</v>
      </c>
    </row>
    <row r="13" spans="1:10">
      <c r="A13" s="5">
        <f t="shared" si="0"/>
        <v>109</v>
      </c>
      <c r="B13" s="6">
        <f t="shared" si="1"/>
        <v>1</v>
      </c>
      <c r="C13" s="6">
        <v>9</v>
      </c>
      <c r="D13" s="6">
        <f>_xlfn.XLOOKUP(F13,[1]活动!$C$231:$C$243,[1]活动!$G$231:$G$243)</f>
        <v>100</v>
      </c>
      <c r="E13" s="6">
        <f>_xlfn.XLOOKUP(F13,[1]活动!$C$231:$C$243,[1]活动!$H$231:$H$243)</f>
        <v>800</v>
      </c>
      <c r="F13" s="6">
        <v>6</v>
      </c>
      <c r="G13" s="6">
        <v>10</v>
      </c>
      <c r="I13" s="6" t="s">
        <v>78</v>
      </c>
      <c r="J13" s="6" t="str">
        <f>_xlfn.XLOOKUP(F13,[1]活动!$C$231:$C$243,[1]活动!$L$231:$L$243)</f>
        <v>11;30302;1</v>
      </c>
    </row>
    <row r="14" spans="1:10">
      <c r="A14" s="5">
        <f t="shared" si="0"/>
        <v>110</v>
      </c>
      <c r="B14" s="6">
        <f t="shared" si="1"/>
        <v>1</v>
      </c>
      <c r="C14" s="6">
        <v>10</v>
      </c>
      <c r="D14" s="6">
        <f>_xlfn.XLOOKUP(F14,[1]活动!$C$231:$C$243,[1]活动!$G$231:$G$243)</f>
        <v>100</v>
      </c>
      <c r="E14" s="6">
        <f>_xlfn.XLOOKUP(F14,[1]活动!$C$231:$C$243,[1]活动!$H$231:$H$243)</f>
        <v>800</v>
      </c>
      <c r="F14" s="6">
        <v>7</v>
      </c>
      <c r="G14" s="6">
        <v>11</v>
      </c>
      <c r="I14" s="6" t="s">
        <v>79</v>
      </c>
      <c r="J14" s="6" t="str">
        <f>_xlfn.XLOOKUP(F14,[1]活动!$C$231:$C$243,[1]活动!$L$231:$L$243)</f>
        <v>11;40403;1</v>
      </c>
    </row>
    <row r="15" spans="1:10">
      <c r="A15" s="5">
        <f t="shared" si="0"/>
        <v>111</v>
      </c>
      <c r="B15" s="6">
        <f t="shared" si="1"/>
        <v>1</v>
      </c>
      <c r="C15" s="6">
        <v>11</v>
      </c>
      <c r="D15" s="6">
        <f>_xlfn.XLOOKUP(F15,[1]活动!$C$231:$C$243,[1]活动!$G$231:$G$243)</f>
        <v>100</v>
      </c>
      <c r="E15" s="6">
        <f>_xlfn.XLOOKUP(F15,[1]活动!$C$231:$C$243,[1]活动!$H$231:$H$243)</f>
        <v>800</v>
      </c>
      <c r="F15" s="6">
        <v>12</v>
      </c>
      <c r="G15" s="6">
        <v>12</v>
      </c>
      <c r="I15" s="6" t="s">
        <v>80</v>
      </c>
      <c r="J15" s="6" t="str">
        <f>_xlfn.XLOOKUP(F15,[1]活动!$C$231:$C$243,[1]活动!$L$231:$L$243)</f>
        <v>5;8030011;20</v>
      </c>
    </row>
    <row r="16" spans="1:10">
      <c r="A16" s="5">
        <f t="shared" si="0"/>
        <v>112</v>
      </c>
      <c r="B16" s="6">
        <f t="shared" si="1"/>
        <v>1</v>
      </c>
      <c r="C16" s="6">
        <v>12</v>
      </c>
      <c r="D16" s="6">
        <f>_xlfn.XLOOKUP(F16,[1]活动!$C$231:$C$243,[1]活动!$G$231:$G$243)</f>
        <v>100</v>
      </c>
      <c r="E16" s="6">
        <f>_xlfn.XLOOKUP(F16,[1]活动!$C$231:$C$243,[1]活动!$H$231:$H$243)</f>
        <v>800</v>
      </c>
      <c r="F16" s="6">
        <v>2</v>
      </c>
      <c r="G16" s="6">
        <v>13</v>
      </c>
      <c r="I16" s="6" t="s">
        <v>81</v>
      </c>
      <c r="J16" s="6" t="str">
        <f>_xlfn.XLOOKUP(F16,[1]活动!$C$231:$C$243,[1]活动!$L$231:$L$243)</f>
        <v>5;2010001;1</v>
      </c>
    </row>
    <row r="17" spans="1:10">
      <c r="A17" s="5">
        <f t="shared" si="0"/>
        <v>113</v>
      </c>
      <c r="B17" s="6">
        <f t="shared" si="1"/>
        <v>1</v>
      </c>
      <c r="C17" s="6">
        <v>13</v>
      </c>
      <c r="D17" s="6">
        <f>_xlfn.XLOOKUP(F17,[1]活动!$C$231:$C$243,[1]活动!$G$231:$G$243)</f>
        <v>100</v>
      </c>
      <c r="E17" s="6">
        <f>_xlfn.XLOOKUP(F17,[1]活动!$C$231:$C$243,[1]活动!$H$231:$H$243)</f>
        <v>800</v>
      </c>
      <c r="F17" s="6">
        <v>11</v>
      </c>
      <c r="G17" s="6">
        <v>14</v>
      </c>
      <c r="I17" s="6" t="s">
        <v>82</v>
      </c>
      <c r="J17" s="6" t="str">
        <f>_xlfn.XLOOKUP(F17,[1]活动!$C$231:$C$243,[1]活动!$L$231:$L$243)</f>
        <v>5;8030011;10</v>
      </c>
    </row>
    <row r="18" spans="1:10">
      <c r="A18" s="5">
        <f t="shared" si="0"/>
        <v>114</v>
      </c>
      <c r="B18" s="6">
        <f t="shared" si="1"/>
        <v>1</v>
      </c>
      <c r="C18" s="6">
        <v>14</v>
      </c>
      <c r="D18" s="6">
        <f>_xlfn.XLOOKUP(F18,[1]活动!$C$231:$C$243,[1]活动!$G$231:$G$243)</f>
        <v>100</v>
      </c>
      <c r="E18" s="6">
        <f>_xlfn.XLOOKUP(F18,[1]活动!$C$231:$C$243,[1]活动!$H$231:$H$243)</f>
        <v>2</v>
      </c>
      <c r="F18" s="6">
        <v>13</v>
      </c>
      <c r="G18" s="6">
        <v>15</v>
      </c>
      <c r="I18" s="6" t="s">
        <v>83</v>
      </c>
      <c r="J18" s="6" t="str">
        <f>_xlfn.XLOOKUP(F18,[1]活动!$C$231:$C$243,[1]活动!$L$231:$L$243)</f>
        <v>5;8030011;30</v>
      </c>
    </row>
    <row r="19" spans="1:10">
      <c r="A19" s="5">
        <f t="shared" si="0"/>
        <v>115</v>
      </c>
      <c r="B19" s="6">
        <f t="shared" si="1"/>
        <v>1</v>
      </c>
      <c r="C19" s="6">
        <v>15</v>
      </c>
      <c r="D19" s="6">
        <f>_xlfn.XLOOKUP(F19,[1]活动!$C$231:$C$243,[1]活动!$G$231:$G$243)</f>
        <v>100</v>
      </c>
      <c r="E19" s="6">
        <f>_xlfn.XLOOKUP(F19,[1]活动!$C$231:$C$243,[1]活动!$H$231:$H$243)</f>
        <v>2</v>
      </c>
      <c r="F19" s="6">
        <v>13</v>
      </c>
      <c r="G19" s="6">
        <v>16</v>
      </c>
      <c r="I19" s="6" t="s">
        <v>84</v>
      </c>
      <c r="J19" s="6" t="str">
        <f>_xlfn.XLOOKUP(F19,[1]活动!$C$231:$C$243,[1]活动!$L$231:$L$243)</f>
        <v>5;8030011;30</v>
      </c>
    </row>
    <row r="20" spans="1:10">
      <c r="A20" s="5">
        <f t="shared" si="0"/>
        <v>116</v>
      </c>
      <c r="B20" s="6">
        <f t="shared" si="1"/>
        <v>1</v>
      </c>
      <c r="C20" s="6">
        <v>16</v>
      </c>
      <c r="D20" s="6">
        <f>_xlfn.XLOOKUP(F20,[1]活动!$C$231:$C$243,[1]活动!$G$231:$G$243)</f>
        <v>100</v>
      </c>
      <c r="E20" s="6">
        <f>_xlfn.XLOOKUP(F20,[1]活动!$C$231:$C$243,[1]活动!$H$231:$H$243)</f>
        <v>800</v>
      </c>
      <c r="F20" s="6">
        <v>5</v>
      </c>
      <c r="G20" s="6">
        <v>17</v>
      </c>
      <c r="I20" s="6" t="s">
        <v>85</v>
      </c>
      <c r="J20" s="6" t="str">
        <f>_xlfn.XLOOKUP(F20,[1]活动!$C$231:$C$243,[1]活动!$L$231:$L$243)</f>
        <v>5;1020000;3</v>
      </c>
    </row>
    <row r="21" spans="1:10">
      <c r="A21" s="5">
        <f t="shared" si="0"/>
        <v>117</v>
      </c>
      <c r="B21" s="6">
        <f t="shared" si="1"/>
        <v>1</v>
      </c>
      <c r="C21" s="6">
        <v>17</v>
      </c>
      <c r="D21" s="6">
        <f>_xlfn.XLOOKUP(F21,[1]活动!$C$231:$C$243,[1]活动!$G$231:$G$243)</f>
        <v>100</v>
      </c>
      <c r="E21" s="6">
        <f>_xlfn.XLOOKUP(F21,[1]活动!$C$231:$C$243,[1]活动!$H$231:$H$243)</f>
        <v>800</v>
      </c>
      <c r="F21" s="6">
        <v>4</v>
      </c>
      <c r="G21" s="6">
        <v>18</v>
      </c>
      <c r="I21" s="6" t="s">
        <v>86</v>
      </c>
      <c r="J21" s="6" t="str">
        <f>_xlfn.XLOOKUP(F21,[1]活动!$C$231:$C$243,[1]活动!$L$231:$L$243)</f>
        <v>3;0;10000</v>
      </c>
    </row>
    <row r="22" spans="1:10">
      <c r="A22" s="5">
        <f t="shared" si="0"/>
        <v>118</v>
      </c>
      <c r="B22" s="6">
        <f t="shared" si="1"/>
        <v>1</v>
      </c>
      <c r="C22" s="6">
        <v>18</v>
      </c>
      <c r="D22" s="6">
        <f>_xlfn.XLOOKUP(F22,[1]活动!$C$231:$C$243,[1]活动!$G$231:$G$243)</f>
        <v>100</v>
      </c>
      <c r="E22" s="6">
        <f>_xlfn.XLOOKUP(F22,[1]活动!$C$231:$C$243,[1]活动!$H$231:$H$243)</f>
        <v>800</v>
      </c>
      <c r="F22" s="6">
        <v>12</v>
      </c>
      <c r="G22" s="6">
        <v>19</v>
      </c>
      <c r="I22" s="6" t="s">
        <v>87</v>
      </c>
      <c r="J22" s="6" t="str">
        <f>_xlfn.XLOOKUP(F22,[1]活动!$C$231:$C$243,[1]活动!$L$231:$L$243)</f>
        <v>5;8030011;20</v>
      </c>
    </row>
    <row r="23" spans="1:9">
      <c r="A23" s="5">
        <f t="shared" si="0"/>
        <v>119</v>
      </c>
      <c r="B23" s="6">
        <f t="shared" si="1"/>
        <v>1</v>
      </c>
      <c r="C23" s="6">
        <v>19</v>
      </c>
      <c r="D23" s="6">
        <f>_xlfn.XLOOKUP(F23,[1]活动!$C$231:$C$243,[1]活动!$G$231:$G$243)</f>
        <v>100</v>
      </c>
      <c r="E23" s="6">
        <f>_xlfn.XLOOKUP(F23,[1]活动!$C$231:$C$243,[1]活动!$H$231:$H$243)</f>
        <v>0</v>
      </c>
      <c r="F23" s="6">
        <v>8</v>
      </c>
      <c r="G23" s="6">
        <v>20</v>
      </c>
      <c r="H23" s="6">
        <v>201</v>
      </c>
      <c r="I23" s="6" t="s">
        <v>88</v>
      </c>
    </row>
    <row r="24" spans="1:10">
      <c r="A24" s="5">
        <f t="shared" si="0"/>
        <v>120</v>
      </c>
      <c r="B24" s="6">
        <f t="shared" si="1"/>
        <v>1</v>
      </c>
      <c r="C24" s="6">
        <v>20</v>
      </c>
      <c r="D24" s="6">
        <f>_xlfn.XLOOKUP(F24,[1]活动!$C$231:$C$243,[1]活动!$G$231:$G$243)</f>
        <v>100</v>
      </c>
      <c r="E24" s="6">
        <f>_xlfn.XLOOKUP(F24,[1]活动!$C$231:$C$243,[1]活动!$H$231:$H$243)</f>
        <v>800</v>
      </c>
      <c r="F24" s="6">
        <v>4</v>
      </c>
      <c r="G24" s="6">
        <v>21</v>
      </c>
      <c r="I24" s="6" t="s">
        <v>89</v>
      </c>
      <c r="J24" s="6" t="str">
        <f>_xlfn.XLOOKUP(F24,[1]活动!$C$231:$C$243,[1]活动!$L$231:$L$243)</f>
        <v>3;0;10000</v>
      </c>
    </row>
    <row r="25" spans="1:10">
      <c r="A25" s="5">
        <f t="shared" si="0"/>
        <v>121</v>
      </c>
      <c r="B25" s="6">
        <f t="shared" si="1"/>
        <v>1</v>
      </c>
      <c r="C25" s="6">
        <v>21</v>
      </c>
      <c r="D25" s="6">
        <f>_xlfn.XLOOKUP(F25,[1]活动!$C$231:$C$243,[1]活动!$G$231:$G$243)</f>
        <v>100</v>
      </c>
      <c r="E25" s="6">
        <f>_xlfn.XLOOKUP(F25,[1]活动!$C$231:$C$243,[1]活动!$H$231:$H$243)</f>
        <v>800</v>
      </c>
      <c r="F25" s="6">
        <v>6</v>
      </c>
      <c r="G25" s="6">
        <v>22</v>
      </c>
      <c r="I25" s="6" t="s">
        <v>90</v>
      </c>
      <c r="J25" s="6" t="str">
        <f>_xlfn.XLOOKUP(F25,[1]活动!$C$231:$C$243,[1]活动!$L$231:$L$243)</f>
        <v>11;30302;1</v>
      </c>
    </row>
    <row r="26" spans="1:9">
      <c r="A26" s="5">
        <f t="shared" si="0"/>
        <v>122</v>
      </c>
      <c r="B26" s="6">
        <f t="shared" si="1"/>
        <v>1</v>
      </c>
      <c r="C26" s="6">
        <v>22</v>
      </c>
      <c r="D26" s="6">
        <f>_xlfn.XLOOKUP(F26,[1]活动!$C$231:$C$243,[1]活动!$G$231:$G$243)</f>
        <v>100</v>
      </c>
      <c r="E26" s="6">
        <f>_xlfn.XLOOKUP(F26,[1]活动!$C$231:$C$243,[1]活动!$H$231:$H$243)</f>
        <v>800</v>
      </c>
      <c r="F26" s="6">
        <v>3</v>
      </c>
      <c r="G26" s="6">
        <v>23</v>
      </c>
      <c r="H26" s="6">
        <v>301</v>
      </c>
      <c r="I26" s="6" t="s">
        <v>91</v>
      </c>
    </row>
    <row r="27" spans="1:10">
      <c r="A27" s="5">
        <f t="shared" si="0"/>
        <v>123</v>
      </c>
      <c r="B27" s="6">
        <f t="shared" si="1"/>
        <v>1</v>
      </c>
      <c r="C27" s="6">
        <v>23</v>
      </c>
      <c r="D27" s="6">
        <f>_xlfn.XLOOKUP(F27,[1]活动!$C$231:$C$243,[1]活动!$G$231:$G$243)</f>
        <v>100</v>
      </c>
      <c r="E27" s="6">
        <f>_xlfn.XLOOKUP(F27,[1]活动!$C$231:$C$243,[1]活动!$H$231:$H$243)</f>
        <v>800</v>
      </c>
      <c r="F27" s="6">
        <v>11</v>
      </c>
      <c r="G27" s="6">
        <v>24</v>
      </c>
      <c r="I27" s="6" t="s">
        <v>92</v>
      </c>
      <c r="J27" s="6" t="str">
        <f>_xlfn.XLOOKUP(F27,[1]活动!$C$231:$C$243,[1]活动!$L$231:$L$243)</f>
        <v>5;8030011;10</v>
      </c>
    </row>
    <row r="28" spans="1:10">
      <c r="A28" s="5">
        <f t="shared" si="0"/>
        <v>124</v>
      </c>
      <c r="B28" s="6">
        <f t="shared" si="1"/>
        <v>1</v>
      </c>
      <c r="C28" s="6">
        <v>24</v>
      </c>
      <c r="D28" s="6">
        <f>_xlfn.XLOOKUP(F28,[1]活动!$C$231:$C$243,[1]活动!$G$231:$G$243)</f>
        <v>100</v>
      </c>
      <c r="E28" s="6">
        <f>_xlfn.XLOOKUP(F28,[1]活动!$C$231:$C$243,[1]活动!$H$231:$H$243)</f>
        <v>800</v>
      </c>
      <c r="F28" s="6">
        <v>12</v>
      </c>
      <c r="G28" s="6">
        <v>25</v>
      </c>
      <c r="I28" s="6" t="s">
        <v>93</v>
      </c>
      <c r="J28" s="6" t="str">
        <f>_xlfn.XLOOKUP(F28,[1]活动!$C$231:$C$243,[1]活动!$L$231:$L$243)</f>
        <v>5;8030011;20</v>
      </c>
    </row>
    <row r="29" spans="1:10">
      <c r="A29" s="5">
        <f t="shared" si="0"/>
        <v>125</v>
      </c>
      <c r="B29" s="6">
        <f t="shared" si="1"/>
        <v>1</v>
      </c>
      <c r="C29" s="6">
        <v>25</v>
      </c>
      <c r="D29" s="6">
        <f>_xlfn.XLOOKUP(F29,[1]活动!$C$231:$C$243,[1]活动!$G$231:$G$243)</f>
        <v>100</v>
      </c>
      <c r="E29" s="6">
        <f>_xlfn.XLOOKUP(F29,[1]活动!$C$231:$C$243,[1]活动!$H$231:$H$243)</f>
        <v>800</v>
      </c>
      <c r="F29" s="6">
        <v>11</v>
      </c>
      <c r="G29" s="6">
        <v>26</v>
      </c>
      <c r="I29" s="6" t="s">
        <v>94</v>
      </c>
      <c r="J29" s="6" t="str">
        <f>_xlfn.XLOOKUP(F29,[1]活动!$C$231:$C$243,[1]活动!$L$231:$L$243)</f>
        <v>5;8030011;10</v>
      </c>
    </row>
    <row r="30" spans="1:10">
      <c r="A30" s="5">
        <f t="shared" si="0"/>
        <v>126</v>
      </c>
      <c r="B30" s="6">
        <f t="shared" si="1"/>
        <v>1</v>
      </c>
      <c r="C30" s="6">
        <v>26</v>
      </c>
      <c r="D30" s="6">
        <f>_xlfn.XLOOKUP(F30,[1]活动!$C$231:$C$243,[1]活动!$G$231:$G$243)</f>
        <v>100</v>
      </c>
      <c r="E30" s="6">
        <f>_xlfn.XLOOKUP(F30,[1]活动!$C$231:$C$243,[1]活动!$H$231:$H$243)</f>
        <v>800</v>
      </c>
      <c r="F30" s="6">
        <v>12</v>
      </c>
      <c r="G30" s="6">
        <v>27</v>
      </c>
      <c r="I30" s="6" t="s">
        <v>95</v>
      </c>
      <c r="J30" s="6" t="str">
        <f>_xlfn.XLOOKUP(F30,[1]活动!$C$231:$C$243,[1]活动!$L$231:$L$243)</f>
        <v>5;8030011;20</v>
      </c>
    </row>
    <row r="31" spans="1:10">
      <c r="A31" s="5">
        <f t="shared" si="0"/>
        <v>127</v>
      </c>
      <c r="B31" s="6">
        <f t="shared" si="1"/>
        <v>1</v>
      </c>
      <c r="C31" s="6">
        <v>27</v>
      </c>
      <c r="D31" s="6">
        <f>_xlfn.XLOOKUP(F31,[1]活动!$C$231:$C$243,[1]活动!$G$231:$G$243)</f>
        <v>100</v>
      </c>
      <c r="E31" s="6">
        <f>_xlfn.XLOOKUP(F31,[1]活动!$C$231:$C$243,[1]活动!$H$231:$H$243)</f>
        <v>800</v>
      </c>
      <c r="F31" s="6">
        <v>5</v>
      </c>
      <c r="G31" s="6">
        <v>28</v>
      </c>
      <c r="I31" s="6" t="s">
        <v>96</v>
      </c>
      <c r="J31" s="6" t="str">
        <f>_xlfn.XLOOKUP(F31,[1]活动!$C$231:$C$243,[1]活动!$L$231:$L$243)</f>
        <v>5;1020000;3</v>
      </c>
    </row>
    <row r="32" spans="1:10">
      <c r="A32" s="5">
        <f t="shared" si="0"/>
        <v>128</v>
      </c>
      <c r="B32" s="6">
        <f t="shared" si="1"/>
        <v>1</v>
      </c>
      <c r="C32" s="6">
        <v>28</v>
      </c>
      <c r="D32" s="6">
        <f>_xlfn.XLOOKUP(F32,[1]活动!$C$231:$C$243,[1]活动!$G$231:$G$243)</f>
        <v>100</v>
      </c>
      <c r="E32" s="6">
        <f>_xlfn.XLOOKUP(F32,[1]活动!$C$231:$C$243,[1]活动!$H$231:$H$243)</f>
        <v>800</v>
      </c>
      <c r="F32" s="6">
        <v>9</v>
      </c>
      <c r="G32" s="6">
        <v>29</v>
      </c>
      <c r="I32" s="6" t="s">
        <v>97</v>
      </c>
      <c r="J32" s="6" t="str">
        <f>_xlfn.XLOOKUP(F32,[1]活动!$C$231:$C$243,[1]活动!$L$231:$L$243)</f>
        <v>5;8020011;1</v>
      </c>
    </row>
    <row r="33" spans="1:10">
      <c r="A33" s="5">
        <f t="shared" si="0"/>
        <v>129</v>
      </c>
      <c r="B33" s="6">
        <f t="shared" si="1"/>
        <v>1</v>
      </c>
      <c r="C33" s="6">
        <v>29</v>
      </c>
      <c r="D33" s="6">
        <f>_xlfn.XLOOKUP(F33,[1]活动!$C$231:$C$243,[1]活动!$G$231:$G$243)</f>
        <v>100</v>
      </c>
      <c r="E33" s="6">
        <f>_xlfn.XLOOKUP(F33,[1]活动!$C$231:$C$243,[1]活动!$H$231:$H$243)</f>
        <v>800</v>
      </c>
      <c r="F33" s="6">
        <v>11</v>
      </c>
      <c r="G33" s="6">
        <v>30</v>
      </c>
      <c r="I33" s="6" t="s">
        <v>98</v>
      </c>
      <c r="J33" s="6" t="str">
        <f>_xlfn.XLOOKUP(F33,[1]活动!$C$231:$C$243,[1]活动!$L$231:$L$243)</f>
        <v>5;8030011;10</v>
      </c>
    </row>
    <row r="34" spans="1:10">
      <c r="A34" s="5">
        <f t="shared" si="0"/>
        <v>130</v>
      </c>
      <c r="B34" s="6">
        <f t="shared" si="1"/>
        <v>1</v>
      </c>
      <c r="C34" s="6">
        <v>30</v>
      </c>
      <c r="D34" s="6">
        <f>_xlfn.XLOOKUP(F34,[1]活动!$C$231:$C$243,[1]活动!$G$231:$G$243)</f>
        <v>100</v>
      </c>
      <c r="E34" s="6">
        <f>_xlfn.XLOOKUP(F34,[1]活动!$C$231:$C$243,[1]活动!$H$231:$H$243)</f>
        <v>800</v>
      </c>
      <c r="F34" s="6">
        <v>11</v>
      </c>
      <c r="G34" s="6">
        <v>31</v>
      </c>
      <c r="I34" s="6" t="s">
        <v>99</v>
      </c>
      <c r="J34" s="6" t="str">
        <f>_xlfn.XLOOKUP(F34,[1]活动!$C$231:$C$243,[1]活动!$L$231:$L$243)</f>
        <v>5;8030011;10</v>
      </c>
    </row>
    <row r="35" spans="1:10">
      <c r="A35" s="5">
        <f t="shared" si="0"/>
        <v>131</v>
      </c>
      <c r="B35" s="6">
        <f t="shared" si="1"/>
        <v>1</v>
      </c>
      <c r="C35" s="6">
        <v>31</v>
      </c>
      <c r="D35" s="6">
        <f>_xlfn.XLOOKUP(F35,[1]活动!$C$231:$C$243,[1]活动!$G$231:$G$243)</f>
        <v>100</v>
      </c>
      <c r="E35" s="6">
        <f>_xlfn.XLOOKUP(F35,[1]活动!$C$231:$C$243,[1]活动!$H$231:$H$243)</f>
        <v>800</v>
      </c>
      <c r="F35" s="6">
        <v>11</v>
      </c>
      <c r="G35" s="6">
        <v>32</v>
      </c>
      <c r="I35" s="6" t="s">
        <v>100</v>
      </c>
      <c r="J35" s="6" t="str">
        <f>_xlfn.XLOOKUP(F35,[1]活动!$C$231:$C$243,[1]活动!$L$231:$L$243)</f>
        <v>5;8030011;10</v>
      </c>
    </row>
    <row r="36" spans="1:10">
      <c r="A36" s="5">
        <f t="shared" si="0"/>
        <v>132</v>
      </c>
      <c r="B36" s="6">
        <f t="shared" si="1"/>
        <v>1</v>
      </c>
      <c r="C36" s="6">
        <v>32</v>
      </c>
      <c r="D36" s="6">
        <f>_xlfn.XLOOKUP(F36,[1]活动!$C$231:$C$243,[1]活动!$G$231:$G$243)</f>
        <v>100</v>
      </c>
      <c r="E36" s="6">
        <f>_xlfn.XLOOKUP(F36,[1]活动!$C$231:$C$243,[1]活动!$H$231:$H$243)</f>
        <v>800</v>
      </c>
      <c r="F36" s="6">
        <v>9</v>
      </c>
      <c r="G36" s="6">
        <v>33</v>
      </c>
      <c r="I36" s="6" t="s">
        <v>101</v>
      </c>
      <c r="J36" s="6" t="str">
        <f>_xlfn.XLOOKUP(F36,[1]活动!$C$231:$C$243,[1]活动!$L$231:$L$243)</f>
        <v>5;8020011;1</v>
      </c>
    </row>
    <row r="37" spans="1:10">
      <c r="A37" s="5">
        <f t="shared" si="0"/>
        <v>133</v>
      </c>
      <c r="B37" s="6">
        <f t="shared" si="1"/>
        <v>1</v>
      </c>
      <c r="C37" s="6">
        <v>33</v>
      </c>
      <c r="D37" s="6">
        <f>_xlfn.XLOOKUP(F37,[1]活动!$C$231:$C$243,[1]活动!$G$231:$G$243)</f>
        <v>100</v>
      </c>
      <c r="E37" s="6">
        <f>_xlfn.XLOOKUP(F37,[1]活动!$C$231:$C$243,[1]活动!$H$231:$H$243)</f>
        <v>800</v>
      </c>
      <c r="F37" s="6">
        <v>10</v>
      </c>
      <c r="G37" s="6">
        <v>34</v>
      </c>
      <c r="H37" s="6">
        <v>401</v>
      </c>
      <c r="I37" s="6" t="s">
        <v>102</v>
      </c>
      <c r="J37" s="6" t="str">
        <f>_xlfn.XLOOKUP(F37,[1]活动!$C$231:$C$243,[1]活动!$L$231:$L$243)</f>
        <v>5;1020000;10|3;0;50000</v>
      </c>
    </row>
    <row r="38" spans="1:10">
      <c r="A38" s="5">
        <f t="shared" ref="A38:A69" si="2">B38*100+C38</f>
        <v>134</v>
      </c>
      <c r="B38" s="6">
        <f t="shared" si="1"/>
        <v>1</v>
      </c>
      <c r="C38" s="6">
        <v>34</v>
      </c>
      <c r="D38" s="6">
        <f>_xlfn.XLOOKUP(F38,[1]活动!$C$231:$C$243,[1]活动!$G$231:$G$243)</f>
        <v>100</v>
      </c>
      <c r="E38" s="6">
        <f>_xlfn.XLOOKUP(F38,[1]活动!$C$231:$C$243,[1]活动!$H$231:$H$243)</f>
        <v>800</v>
      </c>
      <c r="F38" s="6">
        <v>11</v>
      </c>
      <c r="G38" s="6">
        <v>35</v>
      </c>
      <c r="I38" s="6" t="s">
        <v>103</v>
      </c>
      <c r="J38" s="6" t="str">
        <f>_xlfn.XLOOKUP(F38,[1]活动!$C$231:$C$243,[1]活动!$L$231:$L$243)</f>
        <v>5;8030011;10</v>
      </c>
    </row>
    <row r="39" spans="1:10">
      <c r="A39" s="5">
        <f t="shared" si="2"/>
        <v>135</v>
      </c>
      <c r="B39" s="6">
        <f t="shared" si="1"/>
        <v>1</v>
      </c>
      <c r="C39" s="6">
        <v>35</v>
      </c>
      <c r="D39" s="6">
        <f>_xlfn.XLOOKUP(F39,[1]活动!$C$231:$C$243,[1]活动!$G$231:$G$243)</f>
        <v>100</v>
      </c>
      <c r="E39" s="6">
        <f>_xlfn.XLOOKUP(F39,[1]活动!$C$231:$C$243,[1]活动!$H$231:$H$243)</f>
        <v>800</v>
      </c>
      <c r="F39" s="6">
        <v>11</v>
      </c>
      <c r="G39" s="6">
        <v>1</v>
      </c>
      <c r="I39" s="6" t="s">
        <v>104</v>
      </c>
      <c r="J39" s="6" t="str">
        <f>_xlfn.XLOOKUP(F39,[1]活动!$C$231:$C$243,[1]活动!$L$231:$L$243)</f>
        <v>5;8030011;10</v>
      </c>
    </row>
    <row r="40" spans="1:9">
      <c r="A40" s="5">
        <f t="shared" si="2"/>
        <v>201</v>
      </c>
      <c r="B40" s="6">
        <v>2</v>
      </c>
      <c r="C40" s="6">
        <v>1</v>
      </c>
      <c r="D40" s="6">
        <f>_xlfn.XLOOKUP(F40,[1]活动!$C$231:$C$243,[1]活动!$G$231:$G$243)</f>
        <v>100</v>
      </c>
      <c r="E40" s="6">
        <f>_xlfn.XLOOKUP(F40,[1]活动!$C$231:$C$243,[1]活动!$H$231:$H$243)</f>
        <v>0</v>
      </c>
      <c r="F40" s="6">
        <v>1</v>
      </c>
      <c r="G40" s="6">
        <v>2</v>
      </c>
      <c r="H40" s="6">
        <v>101</v>
      </c>
      <c r="I40" s="6" t="s">
        <v>70</v>
      </c>
    </row>
    <row r="41" spans="1:10">
      <c r="A41" s="5">
        <f t="shared" si="2"/>
        <v>202</v>
      </c>
      <c r="B41" s="6">
        <v>2</v>
      </c>
      <c r="C41" s="6">
        <v>2</v>
      </c>
      <c r="D41" s="6">
        <f>_xlfn.XLOOKUP(F41,[1]活动!$C$231:$C$243,[1]活动!$G$231:$G$243)</f>
        <v>100</v>
      </c>
      <c r="E41" s="6">
        <f>_xlfn.XLOOKUP(F41,[1]活动!$C$231:$C$243,[1]活动!$H$231:$H$243)</f>
        <v>800</v>
      </c>
      <c r="F41" s="6">
        <v>12</v>
      </c>
      <c r="G41" s="6">
        <v>3</v>
      </c>
      <c r="I41" s="6" t="s">
        <v>71</v>
      </c>
      <c r="J41" s="6" t="str">
        <f>_xlfn.XLOOKUP(F41,[1]活动!$C$231:$C$243,[1]活动!$L$231:$L$243)</f>
        <v>5;8030011;20</v>
      </c>
    </row>
    <row r="42" spans="1:10">
      <c r="A42" s="5">
        <f t="shared" si="2"/>
        <v>203</v>
      </c>
      <c r="B42" s="6">
        <v>2</v>
      </c>
      <c r="C42" s="6">
        <v>3</v>
      </c>
      <c r="D42" s="6">
        <f>_xlfn.XLOOKUP(F42,[1]活动!$C$231:$C$243,[1]活动!$G$231:$G$243)</f>
        <v>100</v>
      </c>
      <c r="E42" s="6">
        <f>_xlfn.XLOOKUP(F42,[1]活动!$C$231:$C$243,[1]活动!$H$231:$H$243)</f>
        <v>800</v>
      </c>
      <c r="F42" s="6">
        <v>11</v>
      </c>
      <c r="G42" s="6">
        <v>4</v>
      </c>
      <c r="I42" s="6" t="s">
        <v>72</v>
      </c>
      <c r="J42" s="6" t="str">
        <f>_xlfn.XLOOKUP(F42,[1]活动!$C$231:$C$243,[1]活动!$L$231:$L$243)</f>
        <v>5;8030011;10</v>
      </c>
    </row>
    <row r="43" spans="1:10">
      <c r="A43" s="5">
        <f t="shared" si="2"/>
        <v>204</v>
      </c>
      <c r="B43" s="6">
        <v>2</v>
      </c>
      <c r="C43" s="6">
        <v>4</v>
      </c>
      <c r="D43" s="6">
        <f>_xlfn.XLOOKUP(F43,[1]活动!$C$231:$C$243,[1]活动!$G$231:$G$243)</f>
        <v>100</v>
      </c>
      <c r="E43" s="6">
        <f>_xlfn.XLOOKUP(F43,[1]活动!$C$231:$C$243,[1]活动!$H$231:$H$243)</f>
        <v>2</v>
      </c>
      <c r="F43" s="6">
        <v>13</v>
      </c>
      <c r="G43" s="6">
        <v>5</v>
      </c>
      <c r="I43" s="6" t="s">
        <v>73</v>
      </c>
      <c r="J43" s="6" t="str">
        <f>_xlfn.XLOOKUP(F43,[1]活动!$C$231:$C$243,[1]活动!$L$231:$L$243)</f>
        <v>5;8030011;30</v>
      </c>
    </row>
    <row r="44" spans="1:10">
      <c r="A44" s="5">
        <f t="shared" si="2"/>
        <v>205</v>
      </c>
      <c r="B44" s="6">
        <v>2</v>
      </c>
      <c r="C44" s="6">
        <v>5</v>
      </c>
      <c r="D44" s="6">
        <f>_xlfn.XLOOKUP(F44,[1]活动!$C$231:$C$243,[1]活动!$G$231:$G$243)</f>
        <v>100</v>
      </c>
      <c r="E44" s="6">
        <f>_xlfn.XLOOKUP(F44,[1]活动!$C$231:$C$243,[1]活动!$H$231:$H$243)</f>
        <v>800</v>
      </c>
      <c r="F44" s="6">
        <v>5</v>
      </c>
      <c r="G44" s="6">
        <v>6</v>
      </c>
      <c r="I44" s="6" t="s">
        <v>74</v>
      </c>
      <c r="J44" s="6" t="str">
        <f>_xlfn.XLOOKUP(F44,[1]活动!$C$231:$C$243,[1]活动!$L$231:$L$243)</f>
        <v>5;1020000;3</v>
      </c>
    </row>
    <row r="45" spans="1:10">
      <c r="A45" s="5">
        <f t="shared" si="2"/>
        <v>206</v>
      </c>
      <c r="B45" s="6">
        <v>2</v>
      </c>
      <c r="C45" s="6">
        <v>6</v>
      </c>
      <c r="D45" s="6">
        <f>_xlfn.XLOOKUP(F45,[1]活动!$C$231:$C$243,[1]活动!$G$231:$G$243)</f>
        <v>100</v>
      </c>
      <c r="E45" s="6">
        <f>_xlfn.XLOOKUP(F45,[1]活动!$C$231:$C$243,[1]活动!$H$231:$H$243)</f>
        <v>800</v>
      </c>
      <c r="F45" s="6">
        <v>11</v>
      </c>
      <c r="G45" s="6">
        <v>7</v>
      </c>
      <c r="I45" s="6" t="s">
        <v>75</v>
      </c>
      <c r="J45" s="6" t="str">
        <f>_xlfn.XLOOKUP(F45,[1]活动!$C$231:$C$243,[1]活动!$L$231:$L$243)</f>
        <v>5;8030011;10</v>
      </c>
    </row>
    <row r="46" spans="1:10">
      <c r="A46" s="5">
        <f t="shared" si="2"/>
        <v>207</v>
      </c>
      <c r="B46" s="6">
        <v>2</v>
      </c>
      <c r="C46" s="6">
        <v>7</v>
      </c>
      <c r="D46" s="6">
        <f>_xlfn.XLOOKUP(F46,[1]活动!$C$231:$C$243,[1]活动!$G$231:$G$243)</f>
        <v>100</v>
      </c>
      <c r="E46" s="6">
        <f>_xlfn.XLOOKUP(F46,[1]活动!$C$231:$C$243,[1]活动!$H$231:$H$243)</f>
        <v>800</v>
      </c>
      <c r="F46" s="6">
        <v>2</v>
      </c>
      <c r="G46" s="6">
        <v>8</v>
      </c>
      <c r="I46" s="6" t="s">
        <v>76</v>
      </c>
      <c r="J46" s="6" t="str">
        <f>_xlfn.XLOOKUP(F46,[1]活动!$C$231:$C$243,[1]活动!$L$231:$L$243)</f>
        <v>5;2010001;1</v>
      </c>
    </row>
    <row r="47" spans="1:10">
      <c r="A47" s="5">
        <f t="shared" si="2"/>
        <v>208</v>
      </c>
      <c r="B47" s="6">
        <v>2</v>
      </c>
      <c r="C47" s="6">
        <v>8</v>
      </c>
      <c r="D47" s="6">
        <f>_xlfn.XLOOKUP(F47,[1]活动!$C$231:$C$243,[1]活动!$G$231:$G$243)</f>
        <v>100</v>
      </c>
      <c r="E47" s="6">
        <f>_xlfn.XLOOKUP(F47,[1]活动!$C$231:$C$243,[1]活动!$H$231:$H$243)</f>
        <v>800</v>
      </c>
      <c r="F47" s="6">
        <v>9</v>
      </c>
      <c r="G47" s="6">
        <v>9</v>
      </c>
      <c r="I47" s="6" t="s">
        <v>77</v>
      </c>
      <c r="J47" s="6" t="str">
        <f>_xlfn.XLOOKUP(F47,[1]活动!$C$231:$C$243,[1]活动!$L$231:$L$243)</f>
        <v>5;8020011;1</v>
      </c>
    </row>
    <row r="48" spans="1:10">
      <c r="A48" s="5">
        <f t="shared" si="2"/>
        <v>209</v>
      </c>
      <c r="B48" s="6">
        <v>2</v>
      </c>
      <c r="C48" s="6">
        <v>9</v>
      </c>
      <c r="D48" s="6">
        <f>_xlfn.XLOOKUP(F48,[1]活动!$C$231:$C$243,[1]活动!$G$231:$G$243)</f>
        <v>100</v>
      </c>
      <c r="E48" s="6">
        <f>_xlfn.XLOOKUP(F48,[1]活动!$C$231:$C$243,[1]活动!$H$231:$H$243)</f>
        <v>800</v>
      </c>
      <c r="F48" s="6">
        <v>11</v>
      </c>
      <c r="G48" s="6">
        <v>10</v>
      </c>
      <c r="I48" s="6" t="s">
        <v>78</v>
      </c>
      <c r="J48" s="6" t="str">
        <f>_xlfn.XLOOKUP(F48,[1]活动!$C$231:$C$243,[1]活动!$L$231:$L$243)</f>
        <v>5;8030011;10</v>
      </c>
    </row>
    <row r="49" spans="1:10">
      <c r="A49" s="5">
        <f t="shared" si="2"/>
        <v>210</v>
      </c>
      <c r="B49" s="6">
        <v>2</v>
      </c>
      <c r="C49" s="6">
        <v>10</v>
      </c>
      <c r="D49" s="6">
        <f>_xlfn.XLOOKUP(F49,[1]活动!$C$231:$C$243,[1]活动!$G$231:$G$243)</f>
        <v>100</v>
      </c>
      <c r="E49" s="6">
        <f>_xlfn.XLOOKUP(F49,[1]活动!$C$231:$C$243,[1]活动!$H$231:$H$243)</f>
        <v>800</v>
      </c>
      <c r="F49" s="6">
        <v>7</v>
      </c>
      <c r="G49" s="6">
        <v>11</v>
      </c>
      <c r="I49" s="6" t="s">
        <v>79</v>
      </c>
      <c r="J49" s="6" t="str">
        <f>_xlfn.XLOOKUP(F49,[1]活动!$C$231:$C$243,[1]活动!$L$231:$L$243)</f>
        <v>11;40403;1</v>
      </c>
    </row>
    <row r="50" spans="1:10">
      <c r="A50" s="5">
        <f t="shared" si="2"/>
        <v>211</v>
      </c>
      <c r="B50" s="6">
        <v>2</v>
      </c>
      <c r="C50" s="6">
        <v>11</v>
      </c>
      <c r="D50" s="6">
        <f>_xlfn.XLOOKUP(F50,[1]活动!$C$231:$C$243,[1]活动!$G$231:$G$243)</f>
        <v>100</v>
      </c>
      <c r="E50" s="6">
        <f>_xlfn.XLOOKUP(F50,[1]活动!$C$231:$C$243,[1]活动!$H$231:$H$243)</f>
        <v>800</v>
      </c>
      <c r="F50" s="6">
        <v>12</v>
      </c>
      <c r="G50" s="6">
        <v>12</v>
      </c>
      <c r="I50" s="6" t="s">
        <v>80</v>
      </c>
      <c r="J50" s="6" t="str">
        <f>_xlfn.XLOOKUP(F50,[1]活动!$C$231:$C$243,[1]活动!$L$231:$L$243)</f>
        <v>5;8030011;20</v>
      </c>
    </row>
    <row r="51" spans="1:10">
      <c r="A51" s="5">
        <f t="shared" si="2"/>
        <v>212</v>
      </c>
      <c r="B51" s="6">
        <v>2</v>
      </c>
      <c r="C51" s="6">
        <v>12</v>
      </c>
      <c r="D51" s="6">
        <f>_xlfn.XLOOKUP(F51,[1]活动!$C$231:$C$243,[1]活动!$G$231:$G$243)</f>
        <v>100</v>
      </c>
      <c r="E51" s="6">
        <f>_xlfn.XLOOKUP(F51,[1]活动!$C$231:$C$243,[1]活动!$H$231:$H$243)</f>
        <v>800</v>
      </c>
      <c r="F51" s="6">
        <v>2</v>
      </c>
      <c r="G51" s="6">
        <v>13</v>
      </c>
      <c r="I51" s="6" t="s">
        <v>81</v>
      </c>
      <c r="J51" s="6" t="str">
        <f>_xlfn.XLOOKUP(F51,[1]活动!$C$231:$C$243,[1]活动!$L$231:$L$243)</f>
        <v>5;2010001;1</v>
      </c>
    </row>
    <row r="52" spans="1:10">
      <c r="A52" s="5">
        <f t="shared" si="2"/>
        <v>213</v>
      </c>
      <c r="B52" s="6">
        <v>2</v>
      </c>
      <c r="C52" s="6">
        <v>13</v>
      </c>
      <c r="D52" s="6">
        <f>_xlfn.XLOOKUP(F52,[1]活动!$C$231:$C$243,[1]活动!$G$231:$G$243)</f>
        <v>100</v>
      </c>
      <c r="E52" s="6">
        <f>_xlfn.XLOOKUP(F52,[1]活动!$C$231:$C$243,[1]活动!$H$231:$H$243)</f>
        <v>800</v>
      </c>
      <c r="F52" s="6">
        <v>11</v>
      </c>
      <c r="G52" s="6">
        <v>14</v>
      </c>
      <c r="I52" s="6" t="s">
        <v>82</v>
      </c>
      <c r="J52" s="6" t="str">
        <f>_xlfn.XLOOKUP(F52,[1]活动!$C$231:$C$243,[1]活动!$L$231:$L$243)</f>
        <v>5;8030011;10</v>
      </c>
    </row>
    <row r="53" spans="1:10">
      <c r="A53" s="5">
        <f t="shared" si="2"/>
        <v>214</v>
      </c>
      <c r="B53" s="6">
        <v>2</v>
      </c>
      <c r="C53" s="6">
        <v>14</v>
      </c>
      <c r="D53" s="6">
        <f>_xlfn.XLOOKUP(F53,[1]活动!$C$231:$C$243,[1]活动!$G$231:$G$243)</f>
        <v>100</v>
      </c>
      <c r="E53" s="6">
        <f>_xlfn.XLOOKUP(F53,[1]活动!$C$231:$C$243,[1]活动!$H$231:$H$243)</f>
        <v>800</v>
      </c>
      <c r="F53" s="6">
        <v>6</v>
      </c>
      <c r="G53" s="6">
        <v>15</v>
      </c>
      <c r="I53" s="6" t="s">
        <v>83</v>
      </c>
      <c r="J53" s="6" t="str">
        <f>_xlfn.XLOOKUP(F53,[1]活动!$C$231:$C$243,[1]活动!$L$231:$L$243)</f>
        <v>11;30302;1</v>
      </c>
    </row>
    <row r="54" spans="1:10">
      <c r="A54" s="5">
        <f t="shared" si="2"/>
        <v>215</v>
      </c>
      <c r="B54" s="6">
        <v>2</v>
      </c>
      <c r="C54" s="6">
        <v>15</v>
      </c>
      <c r="D54" s="6">
        <f>_xlfn.XLOOKUP(F54,[1]活动!$C$231:$C$243,[1]活动!$G$231:$G$243)</f>
        <v>100</v>
      </c>
      <c r="E54" s="6">
        <f>_xlfn.XLOOKUP(F54,[1]活动!$C$231:$C$243,[1]活动!$H$231:$H$243)</f>
        <v>800</v>
      </c>
      <c r="F54" s="6">
        <v>12</v>
      </c>
      <c r="G54" s="6">
        <v>16</v>
      </c>
      <c r="I54" s="6" t="s">
        <v>84</v>
      </c>
      <c r="J54" s="6" t="str">
        <f>_xlfn.XLOOKUP(F54,[1]活动!$C$231:$C$243,[1]活动!$L$231:$L$243)</f>
        <v>5;8030011;20</v>
      </c>
    </row>
    <row r="55" spans="1:10">
      <c r="A55" s="5">
        <f t="shared" si="2"/>
        <v>216</v>
      </c>
      <c r="B55" s="6">
        <v>2</v>
      </c>
      <c r="C55" s="6">
        <v>16</v>
      </c>
      <c r="D55" s="6">
        <f>_xlfn.XLOOKUP(F55,[1]活动!$C$231:$C$243,[1]活动!$G$231:$G$243)</f>
        <v>100</v>
      </c>
      <c r="E55" s="6">
        <f>_xlfn.XLOOKUP(F55,[1]活动!$C$231:$C$243,[1]活动!$H$231:$H$243)</f>
        <v>800</v>
      </c>
      <c r="F55" s="6">
        <v>9</v>
      </c>
      <c r="G55" s="6">
        <v>17</v>
      </c>
      <c r="I55" s="6" t="s">
        <v>85</v>
      </c>
      <c r="J55" s="6" t="str">
        <f>_xlfn.XLOOKUP(F55,[1]活动!$C$231:$C$243,[1]活动!$L$231:$L$243)</f>
        <v>5;8020011;1</v>
      </c>
    </row>
    <row r="56" spans="1:10">
      <c r="A56" s="5">
        <f t="shared" si="2"/>
        <v>217</v>
      </c>
      <c r="B56" s="6">
        <v>2</v>
      </c>
      <c r="C56" s="6">
        <v>17</v>
      </c>
      <c r="D56" s="6">
        <f>_xlfn.XLOOKUP(F56,[1]活动!$C$231:$C$243,[1]活动!$G$231:$G$243)</f>
        <v>100</v>
      </c>
      <c r="E56" s="6">
        <f>_xlfn.XLOOKUP(F56,[1]活动!$C$231:$C$243,[1]活动!$H$231:$H$243)</f>
        <v>800</v>
      </c>
      <c r="F56" s="6">
        <v>9</v>
      </c>
      <c r="G56" s="6">
        <v>18</v>
      </c>
      <c r="I56" s="6" t="s">
        <v>86</v>
      </c>
      <c r="J56" s="6" t="str">
        <f>_xlfn.XLOOKUP(F56,[1]活动!$C$231:$C$243,[1]活动!$L$231:$L$243)</f>
        <v>5;8020011;1</v>
      </c>
    </row>
    <row r="57" spans="1:10">
      <c r="A57" s="5">
        <f t="shared" si="2"/>
        <v>218</v>
      </c>
      <c r="B57" s="6">
        <v>2</v>
      </c>
      <c r="C57" s="6">
        <v>18</v>
      </c>
      <c r="D57" s="6">
        <f>_xlfn.XLOOKUP(F57,[1]活动!$C$231:$C$243,[1]活动!$G$231:$G$243)</f>
        <v>100</v>
      </c>
      <c r="E57" s="6">
        <f>_xlfn.XLOOKUP(F57,[1]活动!$C$231:$C$243,[1]活动!$H$231:$H$243)</f>
        <v>800</v>
      </c>
      <c r="F57" s="6">
        <v>11</v>
      </c>
      <c r="G57" s="6">
        <v>19</v>
      </c>
      <c r="I57" s="6" t="s">
        <v>87</v>
      </c>
      <c r="J57" s="6" t="str">
        <f>_xlfn.XLOOKUP(F57,[1]活动!$C$231:$C$243,[1]活动!$L$231:$L$243)</f>
        <v>5;8030011;10</v>
      </c>
    </row>
    <row r="58" spans="1:9">
      <c r="A58" s="5">
        <f t="shared" si="2"/>
        <v>219</v>
      </c>
      <c r="B58" s="6">
        <v>2</v>
      </c>
      <c r="C58" s="6">
        <v>19</v>
      </c>
      <c r="D58" s="6">
        <f>_xlfn.XLOOKUP(F58,[1]活动!$C$231:$C$243,[1]活动!$G$231:$G$243)</f>
        <v>100</v>
      </c>
      <c r="E58" s="6">
        <f>_xlfn.XLOOKUP(F58,[1]活动!$C$231:$C$243,[1]活动!$H$231:$H$243)</f>
        <v>0</v>
      </c>
      <c r="F58" s="6">
        <v>8</v>
      </c>
      <c r="G58" s="6">
        <v>20</v>
      </c>
      <c r="H58" s="6">
        <v>201</v>
      </c>
      <c r="I58" s="6" t="s">
        <v>88</v>
      </c>
    </row>
    <row r="59" spans="1:10">
      <c r="A59" s="5">
        <f t="shared" si="2"/>
        <v>220</v>
      </c>
      <c r="B59" s="6">
        <v>2</v>
      </c>
      <c r="C59" s="6">
        <v>20</v>
      </c>
      <c r="D59" s="6">
        <f>_xlfn.XLOOKUP(F59,[1]活动!$C$231:$C$243,[1]活动!$G$231:$G$243)</f>
        <v>100</v>
      </c>
      <c r="E59" s="6">
        <f>_xlfn.XLOOKUP(F59,[1]活动!$C$231:$C$243,[1]活动!$H$231:$H$243)</f>
        <v>800</v>
      </c>
      <c r="F59" s="6">
        <v>11</v>
      </c>
      <c r="G59" s="6">
        <v>21</v>
      </c>
      <c r="I59" s="6" t="s">
        <v>89</v>
      </c>
      <c r="J59" s="6" t="str">
        <f>_xlfn.XLOOKUP(F59,[1]活动!$C$231:$C$243,[1]活动!$L$231:$L$243)</f>
        <v>5;8030011;10</v>
      </c>
    </row>
    <row r="60" spans="1:10">
      <c r="A60" s="5">
        <f t="shared" si="2"/>
        <v>221</v>
      </c>
      <c r="B60" s="6">
        <v>2</v>
      </c>
      <c r="C60" s="6">
        <v>21</v>
      </c>
      <c r="D60" s="6">
        <f>_xlfn.XLOOKUP(F60,[1]活动!$C$231:$C$243,[1]活动!$G$231:$G$243)</f>
        <v>100</v>
      </c>
      <c r="E60" s="6">
        <f>_xlfn.XLOOKUP(F60,[1]活动!$C$231:$C$243,[1]活动!$H$231:$H$243)</f>
        <v>800</v>
      </c>
      <c r="F60" s="6">
        <v>4</v>
      </c>
      <c r="G60" s="6">
        <v>22</v>
      </c>
      <c r="I60" s="6" t="s">
        <v>90</v>
      </c>
      <c r="J60" s="6" t="str">
        <f>_xlfn.XLOOKUP(F60,[1]活动!$C$231:$C$243,[1]活动!$L$231:$L$243)</f>
        <v>3;0;10000</v>
      </c>
    </row>
    <row r="61" spans="1:9">
      <c r="A61" s="5">
        <f t="shared" si="2"/>
        <v>222</v>
      </c>
      <c r="B61" s="6">
        <v>2</v>
      </c>
      <c r="C61" s="6">
        <v>22</v>
      </c>
      <c r="D61" s="6">
        <f>_xlfn.XLOOKUP(F61,[1]活动!$C$231:$C$243,[1]活动!$G$231:$G$243)</f>
        <v>100</v>
      </c>
      <c r="E61" s="6">
        <f>_xlfn.XLOOKUP(F61,[1]活动!$C$231:$C$243,[1]活动!$H$231:$H$243)</f>
        <v>800</v>
      </c>
      <c r="F61" s="6">
        <v>3</v>
      </c>
      <c r="G61" s="6">
        <v>23</v>
      </c>
      <c r="H61" s="6">
        <v>301</v>
      </c>
      <c r="I61" s="6" t="s">
        <v>91</v>
      </c>
    </row>
    <row r="62" spans="1:10">
      <c r="A62" s="5">
        <f t="shared" si="2"/>
        <v>223</v>
      </c>
      <c r="B62" s="6">
        <v>2</v>
      </c>
      <c r="C62" s="6">
        <v>23</v>
      </c>
      <c r="D62" s="6">
        <f>_xlfn.XLOOKUP(F62,[1]活动!$C$231:$C$243,[1]活动!$G$231:$G$243)</f>
        <v>100</v>
      </c>
      <c r="E62" s="6">
        <f>_xlfn.XLOOKUP(F62,[1]活动!$C$231:$C$243,[1]活动!$H$231:$H$243)</f>
        <v>800</v>
      </c>
      <c r="F62" s="6">
        <v>4</v>
      </c>
      <c r="G62" s="6">
        <v>24</v>
      </c>
      <c r="I62" s="6" t="s">
        <v>92</v>
      </c>
      <c r="J62" s="6" t="str">
        <f>_xlfn.XLOOKUP(F62,[1]活动!$C$231:$C$243,[1]活动!$L$231:$L$243)</f>
        <v>3;0;10000</v>
      </c>
    </row>
    <row r="63" spans="1:10">
      <c r="A63" s="5">
        <f t="shared" si="2"/>
        <v>224</v>
      </c>
      <c r="B63" s="6">
        <v>2</v>
      </c>
      <c r="C63" s="6">
        <v>24</v>
      </c>
      <c r="D63" s="6">
        <f>_xlfn.XLOOKUP(F63,[1]活动!$C$231:$C$243,[1]活动!$G$231:$G$243)</f>
        <v>100</v>
      </c>
      <c r="E63" s="6">
        <f>_xlfn.XLOOKUP(F63,[1]活动!$C$231:$C$243,[1]活动!$H$231:$H$243)</f>
        <v>800</v>
      </c>
      <c r="F63" s="6">
        <v>11</v>
      </c>
      <c r="G63" s="6">
        <v>25</v>
      </c>
      <c r="I63" s="6" t="s">
        <v>93</v>
      </c>
      <c r="J63" s="6" t="str">
        <f>_xlfn.XLOOKUP(F63,[1]活动!$C$231:$C$243,[1]活动!$L$231:$L$243)</f>
        <v>5;8030011;10</v>
      </c>
    </row>
    <row r="64" spans="1:10">
      <c r="A64" s="5">
        <f t="shared" si="2"/>
        <v>225</v>
      </c>
      <c r="B64" s="6">
        <v>2</v>
      </c>
      <c r="C64" s="6">
        <v>25</v>
      </c>
      <c r="D64" s="6">
        <f>_xlfn.XLOOKUP(F64,[1]活动!$C$231:$C$243,[1]活动!$G$231:$G$243)</f>
        <v>100</v>
      </c>
      <c r="E64" s="6">
        <f>_xlfn.XLOOKUP(F64,[1]活动!$C$231:$C$243,[1]活动!$H$231:$H$243)</f>
        <v>2</v>
      </c>
      <c r="F64" s="6">
        <v>13</v>
      </c>
      <c r="G64" s="6">
        <v>26</v>
      </c>
      <c r="I64" s="6" t="s">
        <v>94</v>
      </c>
      <c r="J64" s="6" t="str">
        <f>_xlfn.XLOOKUP(F64,[1]活动!$C$231:$C$243,[1]活动!$L$231:$L$243)</f>
        <v>5;8030011;30</v>
      </c>
    </row>
    <row r="65" spans="1:10">
      <c r="A65" s="5">
        <f t="shared" si="2"/>
        <v>226</v>
      </c>
      <c r="B65" s="6">
        <v>2</v>
      </c>
      <c r="C65" s="6">
        <v>26</v>
      </c>
      <c r="D65" s="6">
        <f>_xlfn.XLOOKUP(F65,[1]活动!$C$231:$C$243,[1]活动!$G$231:$G$243)</f>
        <v>100</v>
      </c>
      <c r="E65" s="6">
        <f>_xlfn.XLOOKUP(F65,[1]活动!$C$231:$C$243,[1]活动!$H$231:$H$243)</f>
        <v>800</v>
      </c>
      <c r="F65" s="6">
        <v>5</v>
      </c>
      <c r="G65" s="6">
        <v>27</v>
      </c>
      <c r="I65" s="6" t="s">
        <v>95</v>
      </c>
      <c r="J65" s="6" t="str">
        <f>_xlfn.XLOOKUP(F65,[1]活动!$C$231:$C$243,[1]活动!$L$231:$L$243)</f>
        <v>5;1020000;3</v>
      </c>
    </row>
    <row r="66" spans="1:10">
      <c r="A66" s="5">
        <f t="shared" si="2"/>
        <v>227</v>
      </c>
      <c r="B66" s="6">
        <v>2</v>
      </c>
      <c r="C66" s="6">
        <v>27</v>
      </c>
      <c r="D66" s="6">
        <f>_xlfn.XLOOKUP(F66,[1]活动!$C$231:$C$243,[1]活动!$G$231:$G$243)</f>
        <v>100</v>
      </c>
      <c r="E66" s="6">
        <f>_xlfn.XLOOKUP(F66,[1]活动!$C$231:$C$243,[1]活动!$H$231:$H$243)</f>
        <v>800</v>
      </c>
      <c r="F66" s="6">
        <v>6</v>
      </c>
      <c r="G66" s="6">
        <v>28</v>
      </c>
      <c r="I66" s="6" t="s">
        <v>96</v>
      </c>
      <c r="J66" s="6" t="str">
        <f>_xlfn.XLOOKUP(F66,[1]活动!$C$231:$C$243,[1]活动!$L$231:$L$243)</f>
        <v>11;30302;1</v>
      </c>
    </row>
    <row r="67" spans="1:10">
      <c r="A67" s="5">
        <f t="shared" si="2"/>
        <v>228</v>
      </c>
      <c r="B67" s="6">
        <v>2</v>
      </c>
      <c r="C67" s="6">
        <v>28</v>
      </c>
      <c r="D67" s="6">
        <f>_xlfn.XLOOKUP(F67,[1]活动!$C$231:$C$243,[1]活动!$G$231:$G$243)</f>
        <v>100</v>
      </c>
      <c r="E67" s="6">
        <f>_xlfn.XLOOKUP(F67,[1]活动!$C$231:$C$243,[1]活动!$H$231:$H$243)</f>
        <v>800</v>
      </c>
      <c r="F67" s="6">
        <v>12</v>
      </c>
      <c r="G67" s="6">
        <v>29</v>
      </c>
      <c r="I67" s="6" t="s">
        <v>97</v>
      </c>
      <c r="J67" s="6" t="str">
        <f>_xlfn.XLOOKUP(F67,[1]活动!$C$231:$C$243,[1]活动!$L$231:$L$243)</f>
        <v>5;8030011;20</v>
      </c>
    </row>
    <row r="68" spans="1:10">
      <c r="A68" s="5">
        <f t="shared" si="2"/>
        <v>229</v>
      </c>
      <c r="B68" s="6">
        <v>2</v>
      </c>
      <c r="C68" s="6">
        <v>29</v>
      </c>
      <c r="D68" s="6">
        <f>_xlfn.XLOOKUP(F68,[1]活动!$C$231:$C$243,[1]活动!$G$231:$G$243)</f>
        <v>100</v>
      </c>
      <c r="E68" s="6">
        <f>_xlfn.XLOOKUP(F68,[1]活动!$C$231:$C$243,[1]活动!$H$231:$H$243)</f>
        <v>800</v>
      </c>
      <c r="F68" s="6">
        <v>12</v>
      </c>
      <c r="G68" s="6">
        <v>30</v>
      </c>
      <c r="I68" s="6" t="s">
        <v>98</v>
      </c>
      <c r="J68" s="6" t="str">
        <f>_xlfn.XLOOKUP(F68,[1]活动!$C$231:$C$243,[1]活动!$L$231:$L$243)</f>
        <v>5;8030011;20</v>
      </c>
    </row>
    <row r="69" spans="1:10">
      <c r="A69" s="5">
        <f t="shared" si="2"/>
        <v>230</v>
      </c>
      <c r="B69" s="6">
        <v>2</v>
      </c>
      <c r="C69" s="6">
        <v>30</v>
      </c>
      <c r="D69" s="6">
        <f>_xlfn.XLOOKUP(F69,[1]活动!$C$231:$C$243,[1]活动!$G$231:$G$243)</f>
        <v>100</v>
      </c>
      <c r="E69" s="6">
        <f>_xlfn.XLOOKUP(F69,[1]活动!$C$231:$C$243,[1]活动!$H$231:$H$243)</f>
        <v>800</v>
      </c>
      <c r="F69" s="6">
        <v>6</v>
      </c>
      <c r="G69" s="6">
        <v>31</v>
      </c>
      <c r="I69" s="6" t="s">
        <v>99</v>
      </c>
      <c r="J69" s="6" t="str">
        <f>_xlfn.XLOOKUP(F69,[1]活动!$C$231:$C$243,[1]活动!$L$231:$L$243)</f>
        <v>11;30302;1</v>
      </c>
    </row>
    <row r="70" spans="1:10">
      <c r="A70" s="5">
        <f t="shared" ref="A70:A101" si="3">B70*100+C70</f>
        <v>231</v>
      </c>
      <c r="B70" s="6">
        <v>2</v>
      </c>
      <c r="C70" s="6">
        <v>31</v>
      </c>
      <c r="D70" s="6">
        <f>_xlfn.XLOOKUP(F70,[1]活动!$C$231:$C$243,[1]活动!$G$231:$G$243)</f>
        <v>100</v>
      </c>
      <c r="E70" s="6">
        <f>_xlfn.XLOOKUP(F70,[1]活动!$C$231:$C$243,[1]活动!$H$231:$H$243)</f>
        <v>800</v>
      </c>
      <c r="F70" s="6">
        <v>5</v>
      </c>
      <c r="G70" s="6">
        <v>32</v>
      </c>
      <c r="I70" s="6" t="s">
        <v>100</v>
      </c>
      <c r="J70" s="6" t="str">
        <f>_xlfn.XLOOKUP(F70,[1]活动!$C$231:$C$243,[1]活动!$L$231:$L$243)</f>
        <v>5;1020000;3</v>
      </c>
    </row>
    <row r="71" spans="1:10">
      <c r="A71" s="5">
        <f t="shared" si="3"/>
        <v>232</v>
      </c>
      <c r="B71" s="6">
        <v>2</v>
      </c>
      <c r="C71" s="6">
        <v>32</v>
      </c>
      <c r="D71" s="6">
        <f>_xlfn.XLOOKUP(F71,[1]活动!$C$231:$C$243,[1]活动!$G$231:$G$243)</f>
        <v>100</v>
      </c>
      <c r="E71" s="6">
        <f>_xlfn.XLOOKUP(F71,[1]活动!$C$231:$C$243,[1]活动!$H$231:$H$243)</f>
        <v>800</v>
      </c>
      <c r="F71" s="6">
        <v>11</v>
      </c>
      <c r="G71" s="6">
        <v>33</v>
      </c>
      <c r="I71" s="6" t="s">
        <v>101</v>
      </c>
      <c r="J71" s="6" t="str">
        <f>_xlfn.XLOOKUP(F71,[1]活动!$C$231:$C$243,[1]活动!$L$231:$L$243)</f>
        <v>5;8030011;10</v>
      </c>
    </row>
    <row r="72" spans="1:10">
      <c r="A72" s="5">
        <f t="shared" si="3"/>
        <v>233</v>
      </c>
      <c r="B72" s="6">
        <v>2</v>
      </c>
      <c r="C72" s="6">
        <v>33</v>
      </c>
      <c r="D72" s="6">
        <f>_xlfn.XLOOKUP(F72,[1]活动!$C$231:$C$243,[1]活动!$G$231:$G$243)</f>
        <v>100</v>
      </c>
      <c r="E72" s="6">
        <f>_xlfn.XLOOKUP(F72,[1]活动!$C$231:$C$243,[1]活动!$H$231:$H$243)</f>
        <v>800</v>
      </c>
      <c r="F72" s="6">
        <v>10</v>
      </c>
      <c r="G72" s="6">
        <v>34</v>
      </c>
      <c r="H72" s="6">
        <v>401</v>
      </c>
      <c r="I72" s="6" t="s">
        <v>102</v>
      </c>
      <c r="J72" s="6" t="str">
        <f>_xlfn.XLOOKUP(F72,[1]活动!$C$231:$C$243,[1]活动!$L$231:$L$243)</f>
        <v>5;1020000;10|3;0;50000</v>
      </c>
    </row>
    <row r="73" spans="1:10">
      <c r="A73" s="5">
        <f t="shared" si="3"/>
        <v>234</v>
      </c>
      <c r="B73" s="6">
        <v>2</v>
      </c>
      <c r="C73" s="6">
        <v>34</v>
      </c>
      <c r="D73" s="6">
        <f>_xlfn.XLOOKUP(F73,[1]活动!$C$231:$C$243,[1]活动!$G$231:$G$243)</f>
        <v>100</v>
      </c>
      <c r="E73" s="6">
        <f>_xlfn.XLOOKUP(F73,[1]活动!$C$231:$C$243,[1]活动!$H$231:$H$243)</f>
        <v>800</v>
      </c>
      <c r="F73" s="6">
        <v>11</v>
      </c>
      <c r="G73" s="6">
        <v>35</v>
      </c>
      <c r="I73" s="6" t="s">
        <v>103</v>
      </c>
      <c r="J73" s="6" t="str">
        <f>_xlfn.XLOOKUP(F73,[1]活动!$C$231:$C$243,[1]活动!$L$231:$L$243)</f>
        <v>5;8030011;10</v>
      </c>
    </row>
    <row r="74" spans="1:10">
      <c r="A74" s="5">
        <f t="shared" si="3"/>
        <v>235</v>
      </c>
      <c r="B74" s="6">
        <v>2</v>
      </c>
      <c r="C74" s="6">
        <v>35</v>
      </c>
      <c r="D74" s="6">
        <f>_xlfn.XLOOKUP(F74,[1]活动!$C$231:$C$243,[1]活动!$G$231:$G$243)</f>
        <v>100</v>
      </c>
      <c r="E74" s="6">
        <f>_xlfn.XLOOKUP(F74,[1]活动!$C$231:$C$243,[1]活动!$H$231:$H$243)</f>
        <v>800</v>
      </c>
      <c r="F74" s="6">
        <v>11</v>
      </c>
      <c r="G74" s="6">
        <v>1</v>
      </c>
      <c r="I74" s="6" t="s">
        <v>104</v>
      </c>
      <c r="J74" s="6" t="str">
        <f>_xlfn.XLOOKUP(F74,[1]活动!$C$231:$C$243,[1]活动!$L$231:$L$243)</f>
        <v>5;8030011;10</v>
      </c>
    </row>
    <row r="75" spans="1:9">
      <c r="A75" s="5">
        <f t="shared" si="3"/>
        <v>301</v>
      </c>
      <c r="B75" s="6">
        <f>3</f>
        <v>3</v>
      </c>
      <c r="C75" s="6">
        <v>1</v>
      </c>
      <c r="D75" s="6">
        <f>_xlfn.XLOOKUP(F75,[1]活动!$C$231:$C$243,[1]活动!$G$231:$G$243)</f>
        <v>100</v>
      </c>
      <c r="E75" s="6">
        <f>_xlfn.XLOOKUP(F75,[1]活动!$C$231:$C$243,[1]活动!$H$231:$H$243)</f>
        <v>0</v>
      </c>
      <c r="F75" s="6">
        <v>1</v>
      </c>
      <c r="G75" s="6">
        <v>2</v>
      </c>
      <c r="H75" s="6">
        <v>101</v>
      </c>
      <c r="I75" s="6" t="s">
        <v>70</v>
      </c>
    </row>
    <row r="76" spans="1:10">
      <c r="A76" s="5">
        <f t="shared" si="3"/>
        <v>302</v>
      </c>
      <c r="B76" s="6">
        <f t="shared" ref="B76:B85" si="4">3</f>
        <v>3</v>
      </c>
      <c r="C76" s="6">
        <v>2</v>
      </c>
      <c r="D76" s="6">
        <f>_xlfn.XLOOKUP(F76,[1]活动!$C$231:$C$243,[1]活动!$G$231:$G$243)</f>
        <v>100</v>
      </c>
      <c r="E76" s="6">
        <f>_xlfn.XLOOKUP(F76,[1]活动!$C$231:$C$243,[1]活动!$H$231:$H$243)</f>
        <v>800</v>
      </c>
      <c r="F76" s="6">
        <v>4</v>
      </c>
      <c r="G76" s="6">
        <v>3</v>
      </c>
      <c r="I76" s="6" t="s">
        <v>71</v>
      </c>
      <c r="J76" s="6" t="str">
        <f>_xlfn.XLOOKUP(F76,[1]活动!$C$231:$C$243,[1]活动!$L$231:$L$243)</f>
        <v>3;0;10000</v>
      </c>
    </row>
    <row r="77" spans="1:10">
      <c r="A77" s="5">
        <f t="shared" si="3"/>
        <v>303</v>
      </c>
      <c r="B77" s="6">
        <f t="shared" si="4"/>
        <v>3</v>
      </c>
      <c r="C77" s="6">
        <v>3</v>
      </c>
      <c r="D77" s="6">
        <f>_xlfn.XLOOKUP(F77,[1]活动!$C$231:$C$243,[1]活动!$G$231:$G$243)</f>
        <v>100</v>
      </c>
      <c r="E77" s="6">
        <f>_xlfn.XLOOKUP(F77,[1]活动!$C$231:$C$243,[1]活动!$H$231:$H$243)</f>
        <v>800</v>
      </c>
      <c r="F77" s="6">
        <v>11</v>
      </c>
      <c r="G77" s="6">
        <v>4</v>
      </c>
      <c r="I77" s="6" t="s">
        <v>72</v>
      </c>
      <c r="J77" s="6" t="str">
        <f>_xlfn.XLOOKUP(F77,[1]活动!$C$231:$C$243,[1]活动!$L$231:$L$243)</f>
        <v>5;8030011;10</v>
      </c>
    </row>
    <row r="78" spans="1:10">
      <c r="A78" s="5">
        <f t="shared" si="3"/>
        <v>304</v>
      </c>
      <c r="B78" s="6">
        <f t="shared" si="4"/>
        <v>3</v>
      </c>
      <c r="C78" s="6">
        <v>4</v>
      </c>
      <c r="D78" s="6">
        <f>_xlfn.XLOOKUP(F78,[1]活动!$C$231:$C$243,[1]活动!$G$231:$G$243)</f>
        <v>100</v>
      </c>
      <c r="E78" s="6">
        <f>_xlfn.XLOOKUP(F78,[1]活动!$C$231:$C$243,[1]活动!$H$231:$H$243)</f>
        <v>800</v>
      </c>
      <c r="F78" s="6">
        <v>5</v>
      </c>
      <c r="G78" s="6">
        <v>5</v>
      </c>
      <c r="I78" s="6" t="s">
        <v>73</v>
      </c>
      <c r="J78" s="6" t="str">
        <f>_xlfn.XLOOKUP(F78,[1]活动!$C$231:$C$243,[1]活动!$L$231:$L$243)</f>
        <v>5;1020000;3</v>
      </c>
    </row>
    <row r="79" spans="1:10">
      <c r="A79" s="5">
        <f t="shared" si="3"/>
        <v>305</v>
      </c>
      <c r="B79" s="6">
        <f t="shared" si="4"/>
        <v>3</v>
      </c>
      <c r="C79" s="6">
        <v>5</v>
      </c>
      <c r="D79" s="6">
        <f>_xlfn.XLOOKUP(F79,[1]活动!$C$231:$C$243,[1]活动!$G$231:$G$243)</f>
        <v>100</v>
      </c>
      <c r="E79" s="6">
        <f>_xlfn.XLOOKUP(F79,[1]活动!$C$231:$C$243,[1]活动!$H$231:$H$243)</f>
        <v>800</v>
      </c>
      <c r="F79" s="6">
        <v>9</v>
      </c>
      <c r="G79" s="6">
        <v>6</v>
      </c>
      <c r="I79" s="6" t="s">
        <v>74</v>
      </c>
      <c r="J79" s="6" t="str">
        <f>_xlfn.XLOOKUP(F79,[1]活动!$C$231:$C$243,[1]活动!$L$231:$L$243)</f>
        <v>5;8020011;1</v>
      </c>
    </row>
    <row r="80" spans="1:10">
      <c r="A80" s="5">
        <f t="shared" si="3"/>
        <v>306</v>
      </c>
      <c r="B80" s="6">
        <f t="shared" si="4"/>
        <v>3</v>
      </c>
      <c r="C80" s="6">
        <v>6</v>
      </c>
      <c r="D80" s="6">
        <f>_xlfn.XLOOKUP(F80,[1]活动!$C$231:$C$243,[1]活动!$G$231:$G$243)</f>
        <v>100</v>
      </c>
      <c r="E80" s="6">
        <f>_xlfn.XLOOKUP(F80,[1]活动!$C$231:$C$243,[1]活动!$H$231:$H$243)</f>
        <v>800</v>
      </c>
      <c r="F80" s="6">
        <v>2</v>
      </c>
      <c r="G80" s="6">
        <v>7</v>
      </c>
      <c r="I80" s="6" t="s">
        <v>75</v>
      </c>
      <c r="J80" s="6" t="str">
        <f>_xlfn.XLOOKUP(F80,[1]活动!$C$231:$C$243,[1]活动!$L$231:$L$243)</f>
        <v>5;2010001;1</v>
      </c>
    </row>
    <row r="81" spans="1:10">
      <c r="A81" s="5">
        <f t="shared" si="3"/>
        <v>307</v>
      </c>
      <c r="B81" s="6">
        <f t="shared" si="4"/>
        <v>3</v>
      </c>
      <c r="C81" s="6">
        <v>7</v>
      </c>
      <c r="D81" s="6">
        <f>_xlfn.XLOOKUP(F81,[1]活动!$C$231:$C$243,[1]活动!$G$231:$G$243)</f>
        <v>100</v>
      </c>
      <c r="E81" s="6">
        <f>_xlfn.XLOOKUP(F81,[1]活动!$C$231:$C$243,[1]活动!$H$231:$H$243)</f>
        <v>800</v>
      </c>
      <c r="F81" s="6">
        <v>4</v>
      </c>
      <c r="G81" s="6">
        <v>8</v>
      </c>
      <c r="I81" s="6" t="s">
        <v>76</v>
      </c>
      <c r="J81" s="6" t="str">
        <f>_xlfn.XLOOKUP(F81,[1]活动!$C$231:$C$243,[1]活动!$L$231:$L$243)</f>
        <v>3;0;10000</v>
      </c>
    </row>
    <row r="82" spans="1:10">
      <c r="A82" s="5">
        <f t="shared" si="3"/>
        <v>308</v>
      </c>
      <c r="B82" s="6">
        <f t="shared" si="4"/>
        <v>3</v>
      </c>
      <c r="C82" s="6">
        <v>8</v>
      </c>
      <c r="D82" s="6">
        <f>_xlfn.XLOOKUP(F82,[1]活动!$C$231:$C$243,[1]活动!$G$231:$G$243)</f>
        <v>100</v>
      </c>
      <c r="E82" s="6">
        <f>_xlfn.XLOOKUP(F82,[1]活动!$C$231:$C$243,[1]活动!$H$231:$H$243)</f>
        <v>2</v>
      </c>
      <c r="F82" s="6">
        <v>13</v>
      </c>
      <c r="G82" s="6">
        <v>9</v>
      </c>
      <c r="I82" s="6" t="s">
        <v>77</v>
      </c>
      <c r="J82" s="6" t="str">
        <f>_xlfn.XLOOKUP(F82,[1]活动!$C$231:$C$243,[1]活动!$L$231:$L$243)</f>
        <v>5;8030011;30</v>
      </c>
    </row>
    <row r="83" spans="1:10">
      <c r="A83" s="5">
        <f t="shared" si="3"/>
        <v>309</v>
      </c>
      <c r="B83" s="6">
        <f t="shared" si="4"/>
        <v>3</v>
      </c>
      <c r="C83" s="6">
        <v>9</v>
      </c>
      <c r="D83" s="6">
        <f>_xlfn.XLOOKUP(F83,[1]活动!$C$231:$C$243,[1]活动!$G$231:$G$243)</f>
        <v>100</v>
      </c>
      <c r="E83" s="6">
        <f>_xlfn.XLOOKUP(F83,[1]活动!$C$231:$C$243,[1]活动!$H$231:$H$243)</f>
        <v>2</v>
      </c>
      <c r="F83" s="6">
        <v>13</v>
      </c>
      <c r="G83" s="6">
        <v>10</v>
      </c>
      <c r="I83" s="6" t="s">
        <v>78</v>
      </c>
      <c r="J83" s="6" t="str">
        <f>_xlfn.XLOOKUP(F83,[1]活动!$C$231:$C$243,[1]活动!$L$231:$L$243)</f>
        <v>5;8030011;30</v>
      </c>
    </row>
    <row r="84" spans="1:10">
      <c r="A84" s="5">
        <f t="shared" si="3"/>
        <v>310</v>
      </c>
      <c r="B84" s="6">
        <f t="shared" si="4"/>
        <v>3</v>
      </c>
      <c r="C84" s="6">
        <v>10</v>
      </c>
      <c r="D84" s="6">
        <f>_xlfn.XLOOKUP(F84,[1]活动!$C$231:$C$243,[1]活动!$G$231:$G$243)</f>
        <v>100</v>
      </c>
      <c r="E84" s="6">
        <f>_xlfn.XLOOKUP(F84,[1]活动!$C$231:$C$243,[1]活动!$H$231:$H$243)</f>
        <v>800</v>
      </c>
      <c r="F84" s="6">
        <v>5</v>
      </c>
      <c r="G84" s="6">
        <v>11</v>
      </c>
      <c r="I84" s="6" t="s">
        <v>79</v>
      </c>
      <c r="J84" s="6" t="str">
        <f>_xlfn.XLOOKUP(F84,[1]活动!$C$231:$C$243,[1]活动!$L$231:$L$243)</f>
        <v>5;1020000;3</v>
      </c>
    </row>
    <row r="85" spans="1:10">
      <c r="A85" s="5">
        <f t="shared" si="3"/>
        <v>311</v>
      </c>
      <c r="B85" s="6">
        <f t="shared" si="4"/>
        <v>3</v>
      </c>
      <c r="C85" s="6">
        <v>11</v>
      </c>
      <c r="D85" s="6">
        <f>_xlfn.XLOOKUP(F85,[1]活动!$C$231:$C$243,[1]活动!$G$231:$G$243)</f>
        <v>100</v>
      </c>
      <c r="E85" s="6">
        <f>_xlfn.XLOOKUP(F85,[1]活动!$C$231:$C$243,[1]活动!$H$231:$H$243)</f>
        <v>800</v>
      </c>
      <c r="F85" s="6">
        <v>11</v>
      </c>
      <c r="G85" s="6">
        <v>12</v>
      </c>
      <c r="I85" s="6" t="s">
        <v>80</v>
      </c>
      <c r="J85" s="6" t="str">
        <f>_xlfn.XLOOKUP(F85,[1]活动!$C$231:$C$243,[1]活动!$L$231:$L$243)</f>
        <v>5;8030011;10</v>
      </c>
    </row>
    <row r="86" spans="1:10">
      <c r="A86" s="5">
        <f t="shared" si="3"/>
        <v>312</v>
      </c>
      <c r="B86" s="6">
        <f t="shared" ref="B86:B95" si="5">3</f>
        <v>3</v>
      </c>
      <c r="C86" s="6">
        <v>12</v>
      </c>
      <c r="D86" s="6">
        <f>_xlfn.XLOOKUP(F86,[1]活动!$C$231:$C$243,[1]活动!$G$231:$G$243)</f>
        <v>100</v>
      </c>
      <c r="E86" s="6">
        <f>_xlfn.XLOOKUP(F86,[1]活动!$C$231:$C$243,[1]活动!$H$231:$H$243)</f>
        <v>800</v>
      </c>
      <c r="F86" s="6">
        <v>6</v>
      </c>
      <c r="G86" s="6">
        <v>13</v>
      </c>
      <c r="I86" s="6" t="s">
        <v>81</v>
      </c>
      <c r="J86" s="6" t="str">
        <f>_xlfn.XLOOKUP(F86,[1]活动!$C$231:$C$243,[1]活动!$L$231:$L$243)</f>
        <v>11;30302;1</v>
      </c>
    </row>
    <row r="87" spans="1:10">
      <c r="A87" s="5">
        <f t="shared" si="3"/>
        <v>313</v>
      </c>
      <c r="B87" s="6">
        <f t="shared" si="5"/>
        <v>3</v>
      </c>
      <c r="C87" s="6">
        <v>13</v>
      </c>
      <c r="D87" s="6">
        <f>_xlfn.XLOOKUP(F87,[1]活动!$C$231:$C$243,[1]活动!$G$231:$G$243)</f>
        <v>100</v>
      </c>
      <c r="E87" s="6">
        <f>_xlfn.XLOOKUP(F87,[1]活动!$C$231:$C$243,[1]活动!$H$231:$H$243)</f>
        <v>800</v>
      </c>
      <c r="F87" s="6">
        <v>11</v>
      </c>
      <c r="G87" s="6">
        <v>14</v>
      </c>
      <c r="I87" s="6" t="s">
        <v>82</v>
      </c>
      <c r="J87" s="6" t="str">
        <f>_xlfn.XLOOKUP(F87,[1]活动!$C$231:$C$243,[1]活动!$L$231:$L$243)</f>
        <v>5;8030011;10</v>
      </c>
    </row>
    <row r="88" spans="1:10">
      <c r="A88" s="5">
        <f t="shared" si="3"/>
        <v>314</v>
      </c>
      <c r="B88" s="6">
        <f t="shared" si="5"/>
        <v>3</v>
      </c>
      <c r="C88" s="6">
        <v>14</v>
      </c>
      <c r="D88" s="6">
        <f>_xlfn.XLOOKUP(F88,[1]活动!$C$231:$C$243,[1]活动!$G$231:$G$243)</f>
        <v>100</v>
      </c>
      <c r="E88" s="6">
        <f>_xlfn.XLOOKUP(F88,[1]活动!$C$231:$C$243,[1]活动!$H$231:$H$243)</f>
        <v>800</v>
      </c>
      <c r="F88" s="6">
        <v>11</v>
      </c>
      <c r="G88" s="6">
        <v>15</v>
      </c>
      <c r="I88" s="6" t="s">
        <v>83</v>
      </c>
      <c r="J88" s="6" t="str">
        <f>_xlfn.XLOOKUP(F88,[1]活动!$C$231:$C$243,[1]活动!$L$231:$L$243)</f>
        <v>5;8030011;10</v>
      </c>
    </row>
    <row r="89" spans="1:10">
      <c r="A89" s="5">
        <f t="shared" si="3"/>
        <v>315</v>
      </c>
      <c r="B89" s="6">
        <f t="shared" si="5"/>
        <v>3</v>
      </c>
      <c r="C89" s="6">
        <v>15</v>
      </c>
      <c r="D89" s="6">
        <f>_xlfn.XLOOKUP(F89,[1]活动!$C$231:$C$243,[1]活动!$G$231:$G$243)</f>
        <v>100</v>
      </c>
      <c r="E89" s="6">
        <f>_xlfn.XLOOKUP(F89,[1]活动!$C$231:$C$243,[1]活动!$H$231:$H$243)</f>
        <v>800</v>
      </c>
      <c r="F89" s="6">
        <v>12</v>
      </c>
      <c r="G89" s="6">
        <v>16</v>
      </c>
      <c r="I89" s="6" t="s">
        <v>84</v>
      </c>
      <c r="J89" s="6" t="str">
        <f>_xlfn.XLOOKUP(F89,[1]活动!$C$231:$C$243,[1]活动!$L$231:$L$243)</f>
        <v>5;8030011;20</v>
      </c>
    </row>
    <row r="90" spans="1:10">
      <c r="A90" s="5">
        <f t="shared" si="3"/>
        <v>316</v>
      </c>
      <c r="B90" s="6">
        <f t="shared" si="5"/>
        <v>3</v>
      </c>
      <c r="C90" s="6">
        <v>16</v>
      </c>
      <c r="D90" s="6">
        <f>_xlfn.XLOOKUP(F90,[1]活动!$C$231:$C$243,[1]活动!$G$231:$G$243)</f>
        <v>100</v>
      </c>
      <c r="E90" s="6">
        <f>_xlfn.XLOOKUP(F90,[1]活动!$C$231:$C$243,[1]活动!$H$231:$H$243)</f>
        <v>800</v>
      </c>
      <c r="F90" s="6">
        <v>11</v>
      </c>
      <c r="G90" s="6">
        <v>17</v>
      </c>
      <c r="I90" s="6" t="s">
        <v>85</v>
      </c>
      <c r="J90" s="6" t="str">
        <f>_xlfn.XLOOKUP(F90,[1]活动!$C$231:$C$243,[1]活动!$L$231:$L$243)</f>
        <v>5;8030011;10</v>
      </c>
    </row>
    <row r="91" spans="1:10">
      <c r="A91" s="5">
        <f t="shared" si="3"/>
        <v>317</v>
      </c>
      <c r="B91" s="6">
        <f t="shared" si="5"/>
        <v>3</v>
      </c>
      <c r="C91" s="6">
        <v>17</v>
      </c>
      <c r="D91" s="6">
        <f>_xlfn.XLOOKUP(F91,[1]活动!$C$231:$C$243,[1]活动!$G$231:$G$243)</f>
        <v>100</v>
      </c>
      <c r="E91" s="6">
        <f>_xlfn.XLOOKUP(F91,[1]活动!$C$231:$C$243,[1]活动!$H$231:$H$243)</f>
        <v>800</v>
      </c>
      <c r="F91" s="6">
        <v>11</v>
      </c>
      <c r="G91" s="6">
        <v>18</v>
      </c>
      <c r="I91" s="6" t="s">
        <v>86</v>
      </c>
      <c r="J91" s="6" t="str">
        <f>_xlfn.XLOOKUP(F91,[1]活动!$C$231:$C$243,[1]活动!$L$231:$L$243)</f>
        <v>5;8030011;10</v>
      </c>
    </row>
    <row r="92" spans="1:10">
      <c r="A92" s="5">
        <f t="shared" si="3"/>
        <v>318</v>
      </c>
      <c r="B92" s="6">
        <f t="shared" si="5"/>
        <v>3</v>
      </c>
      <c r="C92" s="6">
        <v>18</v>
      </c>
      <c r="D92" s="6">
        <f>_xlfn.XLOOKUP(F92,[1]活动!$C$231:$C$243,[1]活动!$G$231:$G$243)</f>
        <v>100</v>
      </c>
      <c r="E92" s="6">
        <f>_xlfn.XLOOKUP(F92,[1]活动!$C$231:$C$243,[1]活动!$H$231:$H$243)</f>
        <v>800</v>
      </c>
      <c r="F92" s="6">
        <v>11</v>
      </c>
      <c r="G92" s="6">
        <v>19</v>
      </c>
      <c r="I92" s="6" t="s">
        <v>87</v>
      </c>
      <c r="J92" s="6" t="str">
        <f>_xlfn.XLOOKUP(F92,[1]活动!$C$231:$C$243,[1]活动!$L$231:$L$243)</f>
        <v>5;8030011;10</v>
      </c>
    </row>
    <row r="93" spans="1:9">
      <c r="A93" s="5">
        <f t="shared" si="3"/>
        <v>319</v>
      </c>
      <c r="B93" s="6">
        <f t="shared" si="5"/>
        <v>3</v>
      </c>
      <c r="C93" s="6">
        <v>19</v>
      </c>
      <c r="D93" s="6">
        <f>_xlfn.XLOOKUP(F93,[1]活动!$C$231:$C$243,[1]活动!$G$231:$G$243)</f>
        <v>100</v>
      </c>
      <c r="E93" s="6">
        <f>_xlfn.XLOOKUP(F93,[1]活动!$C$231:$C$243,[1]活动!$H$231:$H$243)</f>
        <v>0</v>
      </c>
      <c r="F93" s="6">
        <v>8</v>
      </c>
      <c r="G93" s="6">
        <v>20</v>
      </c>
      <c r="H93" s="6">
        <v>201</v>
      </c>
      <c r="I93" s="6" t="s">
        <v>88</v>
      </c>
    </row>
    <row r="94" spans="1:10">
      <c r="A94" s="5">
        <f t="shared" si="3"/>
        <v>320</v>
      </c>
      <c r="B94" s="6">
        <f t="shared" si="5"/>
        <v>3</v>
      </c>
      <c r="C94" s="6">
        <v>20</v>
      </c>
      <c r="D94" s="6">
        <f>_xlfn.XLOOKUP(F94,[1]活动!$C$231:$C$243,[1]活动!$G$231:$G$243)</f>
        <v>100</v>
      </c>
      <c r="E94" s="6">
        <f>_xlfn.XLOOKUP(F94,[1]活动!$C$231:$C$243,[1]活动!$H$231:$H$243)</f>
        <v>800</v>
      </c>
      <c r="F94" s="6">
        <v>12</v>
      </c>
      <c r="G94" s="6">
        <v>21</v>
      </c>
      <c r="I94" s="6" t="s">
        <v>89</v>
      </c>
      <c r="J94" s="6" t="str">
        <f>_xlfn.XLOOKUP(F94,[1]活动!$C$231:$C$243,[1]活动!$L$231:$L$243)</f>
        <v>5;8030011;20</v>
      </c>
    </row>
    <row r="95" spans="1:10">
      <c r="A95" s="5">
        <f t="shared" si="3"/>
        <v>321</v>
      </c>
      <c r="B95" s="6">
        <f t="shared" si="5"/>
        <v>3</v>
      </c>
      <c r="C95" s="6">
        <v>21</v>
      </c>
      <c r="D95" s="6">
        <f>_xlfn.XLOOKUP(F95,[1]活动!$C$231:$C$243,[1]活动!$G$231:$G$243)</f>
        <v>100</v>
      </c>
      <c r="E95" s="6">
        <f>_xlfn.XLOOKUP(F95,[1]活动!$C$231:$C$243,[1]活动!$H$231:$H$243)</f>
        <v>800</v>
      </c>
      <c r="F95" s="6">
        <v>12</v>
      </c>
      <c r="G95" s="6">
        <v>22</v>
      </c>
      <c r="I95" s="6" t="s">
        <v>90</v>
      </c>
      <c r="J95" s="6" t="str">
        <f>_xlfn.XLOOKUP(F95,[1]活动!$C$231:$C$243,[1]活动!$L$231:$L$243)</f>
        <v>5;8030011;20</v>
      </c>
    </row>
    <row r="96" spans="1:9">
      <c r="A96" s="5">
        <f t="shared" si="3"/>
        <v>322</v>
      </c>
      <c r="B96" s="6">
        <f t="shared" ref="B96:B109" si="6">3</f>
        <v>3</v>
      </c>
      <c r="C96" s="6">
        <v>22</v>
      </c>
      <c r="D96" s="6">
        <f>_xlfn.XLOOKUP(F96,[1]活动!$C$231:$C$243,[1]活动!$G$231:$G$243)</f>
        <v>100</v>
      </c>
      <c r="E96" s="6">
        <f>_xlfn.XLOOKUP(F96,[1]活动!$C$231:$C$243,[1]活动!$H$231:$H$243)</f>
        <v>800</v>
      </c>
      <c r="F96" s="6">
        <v>3</v>
      </c>
      <c r="G96" s="6">
        <v>23</v>
      </c>
      <c r="H96" s="6">
        <v>301</v>
      </c>
      <c r="I96" s="6" t="s">
        <v>91</v>
      </c>
    </row>
    <row r="97" spans="1:10">
      <c r="A97" s="5">
        <f t="shared" si="3"/>
        <v>323</v>
      </c>
      <c r="B97" s="6">
        <f t="shared" si="6"/>
        <v>3</v>
      </c>
      <c r="C97" s="6">
        <v>23</v>
      </c>
      <c r="D97" s="6">
        <f>_xlfn.XLOOKUP(F97,[1]活动!$C$231:$C$243,[1]活动!$G$231:$G$243)</f>
        <v>100</v>
      </c>
      <c r="E97" s="6">
        <f>_xlfn.XLOOKUP(F97,[1]活动!$C$231:$C$243,[1]活动!$H$231:$H$243)</f>
        <v>800</v>
      </c>
      <c r="F97" s="6">
        <v>9</v>
      </c>
      <c r="G97" s="6">
        <v>24</v>
      </c>
      <c r="I97" s="6" t="s">
        <v>92</v>
      </c>
      <c r="J97" s="6" t="str">
        <f>_xlfn.XLOOKUP(F97,[1]活动!$C$231:$C$243,[1]活动!$L$231:$L$243)</f>
        <v>5;8020011;1</v>
      </c>
    </row>
    <row r="98" spans="1:10">
      <c r="A98" s="5">
        <f t="shared" si="3"/>
        <v>324</v>
      </c>
      <c r="B98" s="6">
        <f t="shared" si="6"/>
        <v>3</v>
      </c>
      <c r="C98" s="6">
        <v>24</v>
      </c>
      <c r="D98" s="6">
        <f>_xlfn.XLOOKUP(F98,[1]活动!$C$231:$C$243,[1]活动!$G$231:$G$243)</f>
        <v>100</v>
      </c>
      <c r="E98" s="6">
        <f>_xlfn.XLOOKUP(F98,[1]活动!$C$231:$C$243,[1]活动!$H$231:$H$243)</f>
        <v>800</v>
      </c>
      <c r="F98" s="6">
        <v>11</v>
      </c>
      <c r="G98" s="6">
        <v>25</v>
      </c>
      <c r="I98" s="6" t="s">
        <v>93</v>
      </c>
      <c r="J98" s="6" t="str">
        <f>_xlfn.XLOOKUP(F98,[1]活动!$C$231:$C$243,[1]活动!$L$231:$L$243)</f>
        <v>5;8030011;10</v>
      </c>
    </row>
    <row r="99" spans="1:10">
      <c r="A99" s="5">
        <f t="shared" si="3"/>
        <v>325</v>
      </c>
      <c r="B99" s="6">
        <f t="shared" si="6"/>
        <v>3</v>
      </c>
      <c r="C99" s="6">
        <v>25</v>
      </c>
      <c r="D99" s="6">
        <f>_xlfn.XLOOKUP(F99,[1]活动!$C$231:$C$243,[1]活动!$G$231:$G$243)</f>
        <v>100</v>
      </c>
      <c r="E99" s="6">
        <f>_xlfn.XLOOKUP(F99,[1]活动!$C$231:$C$243,[1]活动!$H$231:$H$243)</f>
        <v>800</v>
      </c>
      <c r="F99" s="6">
        <v>2</v>
      </c>
      <c r="G99" s="6">
        <v>26</v>
      </c>
      <c r="I99" s="6" t="s">
        <v>94</v>
      </c>
      <c r="J99" s="6" t="str">
        <f>_xlfn.XLOOKUP(F99,[1]活动!$C$231:$C$243,[1]活动!$L$231:$L$243)</f>
        <v>5;2010001;1</v>
      </c>
    </row>
    <row r="100" spans="1:10">
      <c r="A100" s="5">
        <f t="shared" si="3"/>
        <v>326</v>
      </c>
      <c r="B100" s="6">
        <f t="shared" si="6"/>
        <v>3</v>
      </c>
      <c r="C100" s="6">
        <v>26</v>
      </c>
      <c r="D100" s="6">
        <f>_xlfn.XLOOKUP(F100,[1]活动!$C$231:$C$243,[1]活动!$G$231:$G$243)</f>
        <v>100</v>
      </c>
      <c r="E100" s="6">
        <f>_xlfn.XLOOKUP(F100,[1]活动!$C$231:$C$243,[1]活动!$H$231:$H$243)</f>
        <v>800</v>
      </c>
      <c r="F100" s="6">
        <v>7</v>
      </c>
      <c r="G100" s="6">
        <v>27</v>
      </c>
      <c r="I100" s="6" t="s">
        <v>95</v>
      </c>
      <c r="J100" s="6" t="str">
        <f>_xlfn.XLOOKUP(F100,[1]活动!$C$231:$C$243,[1]活动!$L$231:$L$243)</f>
        <v>11;40403;1</v>
      </c>
    </row>
    <row r="101" spans="1:10">
      <c r="A101" s="5">
        <f t="shared" si="3"/>
        <v>327</v>
      </c>
      <c r="B101" s="6">
        <f t="shared" si="6"/>
        <v>3</v>
      </c>
      <c r="C101" s="6">
        <v>27</v>
      </c>
      <c r="D101" s="6">
        <f>_xlfn.XLOOKUP(F101,[1]活动!$C$231:$C$243,[1]活动!$G$231:$G$243)</f>
        <v>100</v>
      </c>
      <c r="E101" s="6">
        <f>_xlfn.XLOOKUP(F101,[1]活动!$C$231:$C$243,[1]活动!$H$231:$H$243)</f>
        <v>800</v>
      </c>
      <c r="F101" s="6">
        <v>11</v>
      </c>
      <c r="G101" s="6">
        <v>28</v>
      </c>
      <c r="I101" s="6" t="s">
        <v>96</v>
      </c>
      <c r="J101" s="6" t="str">
        <f>_xlfn.XLOOKUP(F101,[1]活动!$C$231:$C$243,[1]活动!$L$231:$L$243)</f>
        <v>5;8030011;10</v>
      </c>
    </row>
    <row r="102" spans="1:10">
      <c r="A102" s="5">
        <f t="shared" ref="A102:A133" si="7">B102*100+C102</f>
        <v>328</v>
      </c>
      <c r="B102" s="6">
        <f t="shared" si="6"/>
        <v>3</v>
      </c>
      <c r="C102" s="6">
        <v>28</v>
      </c>
      <c r="D102" s="6">
        <f>_xlfn.XLOOKUP(F102,[1]活动!$C$231:$C$243,[1]活动!$G$231:$G$243)</f>
        <v>100</v>
      </c>
      <c r="E102" s="6">
        <f>_xlfn.XLOOKUP(F102,[1]活动!$C$231:$C$243,[1]活动!$H$231:$H$243)</f>
        <v>800</v>
      </c>
      <c r="F102" s="6">
        <v>6</v>
      </c>
      <c r="G102" s="6">
        <v>29</v>
      </c>
      <c r="I102" s="6" t="s">
        <v>97</v>
      </c>
      <c r="J102" s="6" t="str">
        <f>_xlfn.XLOOKUP(F102,[1]活动!$C$231:$C$243,[1]活动!$L$231:$L$243)</f>
        <v>11;30302;1</v>
      </c>
    </row>
    <row r="103" spans="1:10">
      <c r="A103" s="5">
        <f t="shared" si="7"/>
        <v>329</v>
      </c>
      <c r="B103" s="6">
        <f t="shared" si="6"/>
        <v>3</v>
      </c>
      <c r="C103" s="6">
        <v>29</v>
      </c>
      <c r="D103" s="6">
        <f>_xlfn.XLOOKUP(F103,[1]活动!$C$231:$C$243,[1]活动!$G$231:$G$243)</f>
        <v>100</v>
      </c>
      <c r="E103" s="6">
        <f>_xlfn.XLOOKUP(F103,[1]活动!$C$231:$C$243,[1]活动!$H$231:$H$243)</f>
        <v>800</v>
      </c>
      <c r="F103" s="6">
        <v>5</v>
      </c>
      <c r="G103" s="6">
        <v>30</v>
      </c>
      <c r="I103" s="6" t="s">
        <v>98</v>
      </c>
      <c r="J103" s="6" t="str">
        <f>_xlfn.XLOOKUP(F103,[1]活动!$C$231:$C$243,[1]活动!$L$231:$L$243)</f>
        <v>5;1020000;3</v>
      </c>
    </row>
    <row r="104" spans="1:10">
      <c r="A104" s="5">
        <f t="shared" si="7"/>
        <v>330</v>
      </c>
      <c r="B104" s="6">
        <f t="shared" si="6"/>
        <v>3</v>
      </c>
      <c r="C104" s="6">
        <v>30</v>
      </c>
      <c r="D104" s="6">
        <f>_xlfn.XLOOKUP(F104,[1]活动!$C$231:$C$243,[1]活动!$G$231:$G$243)</f>
        <v>100</v>
      </c>
      <c r="E104" s="6">
        <f>_xlfn.XLOOKUP(F104,[1]活动!$C$231:$C$243,[1]活动!$H$231:$H$243)</f>
        <v>800</v>
      </c>
      <c r="F104" s="6">
        <v>12</v>
      </c>
      <c r="G104" s="6">
        <v>31</v>
      </c>
      <c r="I104" s="6" t="s">
        <v>99</v>
      </c>
      <c r="J104" s="6" t="str">
        <f>_xlfn.XLOOKUP(F104,[1]活动!$C$231:$C$243,[1]活动!$L$231:$L$243)</f>
        <v>5;8030011;20</v>
      </c>
    </row>
    <row r="105" spans="1:10">
      <c r="A105" s="5">
        <f t="shared" si="7"/>
        <v>331</v>
      </c>
      <c r="B105" s="6">
        <f t="shared" si="6"/>
        <v>3</v>
      </c>
      <c r="C105" s="6">
        <v>31</v>
      </c>
      <c r="D105" s="6">
        <f>_xlfn.XLOOKUP(F105,[1]活动!$C$231:$C$243,[1]活动!$G$231:$G$243)</f>
        <v>100</v>
      </c>
      <c r="E105" s="6">
        <f>_xlfn.XLOOKUP(F105,[1]活动!$C$231:$C$243,[1]活动!$H$231:$H$243)</f>
        <v>800</v>
      </c>
      <c r="F105" s="6">
        <v>6</v>
      </c>
      <c r="G105" s="6">
        <v>32</v>
      </c>
      <c r="I105" s="6" t="s">
        <v>100</v>
      </c>
      <c r="J105" s="6" t="str">
        <f>_xlfn.XLOOKUP(F105,[1]活动!$C$231:$C$243,[1]活动!$L$231:$L$243)</f>
        <v>11;30302;1</v>
      </c>
    </row>
    <row r="106" spans="1:10">
      <c r="A106" s="5">
        <f t="shared" si="7"/>
        <v>332</v>
      </c>
      <c r="B106" s="6">
        <f t="shared" si="6"/>
        <v>3</v>
      </c>
      <c r="C106" s="6">
        <v>32</v>
      </c>
      <c r="D106" s="6">
        <f>_xlfn.XLOOKUP(F106,[1]活动!$C$231:$C$243,[1]活动!$G$231:$G$243)</f>
        <v>100</v>
      </c>
      <c r="E106" s="6">
        <f>_xlfn.XLOOKUP(F106,[1]活动!$C$231:$C$243,[1]活动!$H$231:$H$243)</f>
        <v>800</v>
      </c>
      <c r="F106" s="6">
        <v>12</v>
      </c>
      <c r="G106" s="6">
        <v>33</v>
      </c>
      <c r="I106" s="6" t="s">
        <v>101</v>
      </c>
      <c r="J106" s="6" t="str">
        <f>_xlfn.XLOOKUP(F106,[1]活动!$C$231:$C$243,[1]活动!$L$231:$L$243)</f>
        <v>5;8030011;20</v>
      </c>
    </row>
    <row r="107" spans="1:10">
      <c r="A107" s="5">
        <f t="shared" si="7"/>
        <v>333</v>
      </c>
      <c r="B107" s="6">
        <f t="shared" si="6"/>
        <v>3</v>
      </c>
      <c r="C107" s="6">
        <v>33</v>
      </c>
      <c r="D107" s="6">
        <f>_xlfn.XLOOKUP(F107,[1]活动!$C$231:$C$243,[1]活动!$G$231:$G$243)</f>
        <v>100</v>
      </c>
      <c r="E107" s="6">
        <f>_xlfn.XLOOKUP(F107,[1]活动!$C$231:$C$243,[1]活动!$H$231:$H$243)</f>
        <v>800</v>
      </c>
      <c r="F107" s="6">
        <v>10</v>
      </c>
      <c r="G107" s="6">
        <v>34</v>
      </c>
      <c r="H107" s="6">
        <v>401</v>
      </c>
      <c r="I107" s="6" t="s">
        <v>102</v>
      </c>
      <c r="J107" s="6" t="str">
        <f>_xlfn.XLOOKUP(F107,[1]活动!$C$231:$C$243,[1]活动!$L$231:$L$243)</f>
        <v>5;1020000;10|3;0;50000</v>
      </c>
    </row>
    <row r="108" spans="1:10">
      <c r="A108" s="5">
        <f t="shared" si="7"/>
        <v>334</v>
      </c>
      <c r="B108" s="6">
        <f t="shared" si="6"/>
        <v>3</v>
      </c>
      <c r="C108" s="6">
        <v>34</v>
      </c>
      <c r="D108" s="6">
        <f>_xlfn.XLOOKUP(F108,[1]活动!$C$231:$C$243,[1]活动!$G$231:$G$243)</f>
        <v>100</v>
      </c>
      <c r="E108" s="6">
        <f>_xlfn.XLOOKUP(F108,[1]活动!$C$231:$C$243,[1]活动!$H$231:$H$243)</f>
        <v>800</v>
      </c>
      <c r="F108" s="6">
        <v>11</v>
      </c>
      <c r="G108" s="6">
        <v>35</v>
      </c>
      <c r="I108" s="6" t="s">
        <v>103</v>
      </c>
      <c r="J108" s="6" t="str">
        <f>_xlfn.XLOOKUP(F108,[1]活动!$C$231:$C$243,[1]活动!$L$231:$L$243)</f>
        <v>5;8030011;10</v>
      </c>
    </row>
    <row r="109" spans="1:10">
      <c r="A109" s="5">
        <f t="shared" si="7"/>
        <v>335</v>
      </c>
      <c r="B109" s="6">
        <f t="shared" si="6"/>
        <v>3</v>
      </c>
      <c r="C109" s="6">
        <v>35</v>
      </c>
      <c r="D109" s="6">
        <f>_xlfn.XLOOKUP(F109,[1]活动!$C$231:$C$243,[1]活动!$G$231:$G$243)</f>
        <v>100</v>
      </c>
      <c r="E109" s="6">
        <f>_xlfn.XLOOKUP(F109,[1]活动!$C$231:$C$243,[1]活动!$H$231:$H$243)</f>
        <v>800</v>
      </c>
      <c r="F109" s="6">
        <v>9</v>
      </c>
      <c r="G109" s="6">
        <v>1</v>
      </c>
      <c r="I109" s="6" t="s">
        <v>104</v>
      </c>
      <c r="J109" s="6" t="str">
        <f>_xlfn.XLOOKUP(F109,[1]活动!$C$231:$C$243,[1]活动!$L$231:$L$243)</f>
        <v>5;8020011;1</v>
      </c>
    </row>
    <row r="110" spans="1:9">
      <c r="A110" s="5">
        <f t="shared" si="7"/>
        <v>401</v>
      </c>
      <c r="B110" s="6">
        <f>4</f>
        <v>4</v>
      </c>
      <c r="C110" s="6">
        <v>1</v>
      </c>
      <c r="D110" s="6">
        <f>_xlfn.XLOOKUP(F110,[1]活动!$C$231:$C$243,[1]活动!$G$231:$G$243)</f>
        <v>100</v>
      </c>
      <c r="E110" s="6">
        <f>_xlfn.XLOOKUP(F110,[1]活动!$C$231:$C$243,[1]活动!$H$231:$H$243)</f>
        <v>0</v>
      </c>
      <c r="F110" s="6">
        <v>1</v>
      </c>
      <c r="G110" s="6">
        <v>2</v>
      </c>
      <c r="H110" s="6">
        <v>101</v>
      </c>
      <c r="I110" s="6" t="s">
        <v>70</v>
      </c>
    </row>
    <row r="111" spans="1:10">
      <c r="A111" s="5">
        <f t="shared" si="7"/>
        <v>402</v>
      </c>
      <c r="B111" s="6">
        <f t="shared" ref="B111:B120" si="8">4</f>
        <v>4</v>
      </c>
      <c r="C111" s="6">
        <v>2</v>
      </c>
      <c r="D111" s="6">
        <f>_xlfn.XLOOKUP(F111,[1]活动!$C$231:$C$243,[1]活动!$G$231:$G$243)</f>
        <v>100</v>
      </c>
      <c r="E111" s="6">
        <f>_xlfn.XLOOKUP(F111,[1]活动!$C$231:$C$243,[1]活动!$H$231:$H$243)</f>
        <v>800</v>
      </c>
      <c r="F111" s="6">
        <v>9</v>
      </c>
      <c r="G111" s="6">
        <v>3</v>
      </c>
      <c r="I111" s="6" t="s">
        <v>71</v>
      </c>
      <c r="J111" s="6" t="str">
        <f>_xlfn.XLOOKUP(F111,[1]活动!$C$231:$C$243,[1]活动!$L$231:$L$243)</f>
        <v>5;8020011;1</v>
      </c>
    </row>
    <row r="112" spans="1:10">
      <c r="A112" s="5">
        <f t="shared" si="7"/>
        <v>403</v>
      </c>
      <c r="B112" s="6">
        <f t="shared" si="8"/>
        <v>4</v>
      </c>
      <c r="C112" s="6">
        <v>3</v>
      </c>
      <c r="D112" s="6">
        <f>_xlfn.XLOOKUP(F112,[1]活动!$C$231:$C$243,[1]活动!$G$231:$G$243)</f>
        <v>100</v>
      </c>
      <c r="E112" s="6">
        <f>_xlfn.XLOOKUP(F112,[1]活动!$C$231:$C$243,[1]活动!$H$231:$H$243)</f>
        <v>800</v>
      </c>
      <c r="F112" s="6">
        <v>11</v>
      </c>
      <c r="G112" s="6">
        <v>4</v>
      </c>
      <c r="I112" s="6" t="s">
        <v>72</v>
      </c>
      <c r="J112" s="6" t="str">
        <f>_xlfn.XLOOKUP(F112,[1]活动!$C$231:$C$243,[1]活动!$L$231:$L$243)</f>
        <v>5;8030011;10</v>
      </c>
    </row>
    <row r="113" spans="1:10">
      <c r="A113" s="5">
        <f t="shared" si="7"/>
        <v>404</v>
      </c>
      <c r="B113" s="6">
        <f t="shared" si="8"/>
        <v>4</v>
      </c>
      <c r="C113" s="6">
        <v>4</v>
      </c>
      <c r="D113" s="6">
        <f>_xlfn.XLOOKUP(F113,[1]活动!$C$231:$C$243,[1]活动!$G$231:$G$243)</f>
        <v>100</v>
      </c>
      <c r="E113" s="6">
        <f>_xlfn.XLOOKUP(F113,[1]活动!$C$231:$C$243,[1]活动!$H$231:$H$243)</f>
        <v>800</v>
      </c>
      <c r="F113" s="6">
        <v>12</v>
      </c>
      <c r="G113" s="6">
        <v>5</v>
      </c>
      <c r="I113" s="6" t="s">
        <v>73</v>
      </c>
      <c r="J113" s="6" t="str">
        <f>_xlfn.XLOOKUP(F113,[1]活动!$C$231:$C$243,[1]活动!$L$231:$L$243)</f>
        <v>5;8030011;20</v>
      </c>
    </row>
    <row r="114" spans="1:10">
      <c r="A114" s="5">
        <f t="shared" si="7"/>
        <v>405</v>
      </c>
      <c r="B114" s="6">
        <f t="shared" si="8"/>
        <v>4</v>
      </c>
      <c r="C114" s="6">
        <v>5</v>
      </c>
      <c r="D114" s="6">
        <f>_xlfn.XLOOKUP(F114,[1]活动!$C$231:$C$243,[1]活动!$G$231:$G$243)</f>
        <v>100</v>
      </c>
      <c r="E114" s="6">
        <f>_xlfn.XLOOKUP(F114,[1]活动!$C$231:$C$243,[1]活动!$H$231:$H$243)</f>
        <v>800</v>
      </c>
      <c r="F114" s="6">
        <v>12</v>
      </c>
      <c r="G114" s="6">
        <v>6</v>
      </c>
      <c r="I114" s="6" t="s">
        <v>74</v>
      </c>
      <c r="J114" s="6" t="str">
        <f>_xlfn.XLOOKUP(F114,[1]活动!$C$231:$C$243,[1]活动!$L$231:$L$243)</f>
        <v>5;8030011;20</v>
      </c>
    </row>
    <row r="115" spans="1:10">
      <c r="A115" s="5">
        <f t="shared" si="7"/>
        <v>406</v>
      </c>
      <c r="B115" s="6">
        <f t="shared" si="8"/>
        <v>4</v>
      </c>
      <c r="C115" s="6">
        <v>6</v>
      </c>
      <c r="D115" s="6">
        <f>_xlfn.XLOOKUP(F115,[1]活动!$C$231:$C$243,[1]活动!$G$231:$G$243)</f>
        <v>100</v>
      </c>
      <c r="E115" s="6">
        <f>_xlfn.XLOOKUP(F115,[1]活动!$C$231:$C$243,[1]活动!$H$231:$H$243)</f>
        <v>800</v>
      </c>
      <c r="F115" s="6">
        <v>9</v>
      </c>
      <c r="G115" s="6">
        <v>7</v>
      </c>
      <c r="I115" s="6" t="s">
        <v>75</v>
      </c>
      <c r="J115" s="6" t="str">
        <f>_xlfn.XLOOKUP(F115,[1]活动!$C$231:$C$243,[1]活动!$L$231:$L$243)</f>
        <v>5;8020011;1</v>
      </c>
    </row>
    <row r="116" spans="1:10">
      <c r="A116" s="5">
        <f t="shared" si="7"/>
        <v>407</v>
      </c>
      <c r="B116" s="6">
        <f t="shared" si="8"/>
        <v>4</v>
      </c>
      <c r="C116" s="6">
        <v>7</v>
      </c>
      <c r="D116" s="6">
        <f>_xlfn.XLOOKUP(F116,[1]活动!$C$231:$C$243,[1]活动!$G$231:$G$243)</f>
        <v>100</v>
      </c>
      <c r="E116" s="6">
        <f>_xlfn.XLOOKUP(F116,[1]活动!$C$231:$C$243,[1]活动!$H$231:$H$243)</f>
        <v>800</v>
      </c>
      <c r="F116" s="6">
        <v>4</v>
      </c>
      <c r="G116" s="6">
        <v>8</v>
      </c>
      <c r="I116" s="6" t="s">
        <v>76</v>
      </c>
      <c r="J116" s="6" t="str">
        <f>_xlfn.XLOOKUP(F116,[1]活动!$C$231:$C$243,[1]活动!$L$231:$L$243)</f>
        <v>3;0;10000</v>
      </c>
    </row>
    <row r="117" spans="1:10">
      <c r="A117" s="5">
        <f t="shared" si="7"/>
        <v>408</v>
      </c>
      <c r="B117" s="6">
        <f t="shared" si="8"/>
        <v>4</v>
      </c>
      <c r="C117" s="6">
        <v>8</v>
      </c>
      <c r="D117" s="6">
        <f>_xlfn.XLOOKUP(F117,[1]活动!$C$231:$C$243,[1]活动!$G$231:$G$243)</f>
        <v>100</v>
      </c>
      <c r="E117" s="6">
        <f>_xlfn.XLOOKUP(F117,[1]活动!$C$231:$C$243,[1]活动!$H$231:$H$243)</f>
        <v>800</v>
      </c>
      <c r="F117" s="6">
        <v>11</v>
      </c>
      <c r="G117" s="6">
        <v>9</v>
      </c>
      <c r="I117" s="6" t="s">
        <v>77</v>
      </c>
      <c r="J117" s="6" t="str">
        <f>_xlfn.XLOOKUP(F117,[1]活动!$C$231:$C$243,[1]活动!$L$231:$L$243)</f>
        <v>5;8030011;10</v>
      </c>
    </row>
    <row r="118" spans="1:10">
      <c r="A118" s="5">
        <f t="shared" si="7"/>
        <v>409</v>
      </c>
      <c r="B118" s="6">
        <f t="shared" si="8"/>
        <v>4</v>
      </c>
      <c r="C118" s="6">
        <v>9</v>
      </c>
      <c r="D118" s="6">
        <f>_xlfn.XLOOKUP(F118,[1]活动!$C$231:$C$243,[1]活动!$G$231:$G$243)</f>
        <v>100</v>
      </c>
      <c r="E118" s="6">
        <f>_xlfn.XLOOKUP(F118,[1]活动!$C$231:$C$243,[1]活动!$H$231:$H$243)</f>
        <v>800</v>
      </c>
      <c r="F118" s="6">
        <v>11</v>
      </c>
      <c r="G118" s="6">
        <v>10</v>
      </c>
      <c r="I118" s="6" t="s">
        <v>78</v>
      </c>
      <c r="J118" s="6" t="str">
        <f>_xlfn.XLOOKUP(F118,[1]活动!$C$231:$C$243,[1]活动!$L$231:$L$243)</f>
        <v>5;8030011;10</v>
      </c>
    </row>
    <row r="119" spans="1:10">
      <c r="A119" s="5">
        <f t="shared" si="7"/>
        <v>410</v>
      </c>
      <c r="B119" s="6">
        <f t="shared" si="8"/>
        <v>4</v>
      </c>
      <c r="C119" s="6">
        <v>10</v>
      </c>
      <c r="D119" s="6">
        <f>_xlfn.XLOOKUP(F119,[1]活动!$C$231:$C$243,[1]活动!$G$231:$G$243)</f>
        <v>100</v>
      </c>
      <c r="E119" s="6">
        <f>_xlfn.XLOOKUP(F119,[1]活动!$C$231:$C$243,[1]活动!$H$231:$H$243)</f>
        <v>800</v>
      </c>
      <c r="F119" s="6">
        <v>6</v>
      </c>
      <c r="G119" s="6">
        <v>11</v>
      </c>
      <c r="I119" s="6" t="s">
        <v>79</v>
      </c>
      <c r="J119" s="6" t="str">
        <f>_xlfn.XLOOKUP(F119,[1]活动!$C$231:$C$243,[1]活动!$L$231:$L$243)</f>
        <v>11;30302;1</v>
      </c>
    </row>
    <row r="120" spans="1:10">
      <c r="A120" s="5">
        <f t="shared" si="7"/>
        <v>411</v>
      </c>
      <c r="B120" s="6">
        <f t="shared" si="8"/>
        <v>4</v>
      </c>
      <c r="C120" s="6">
        <v>11</v>
      </c>
      <c r="D120" s="6">
        <f>_xlfn.XLOOKUP(F120,[1]活动!$C$231:$C$243,[1]活动!$G$231:$G$243)</f>
        <v>100</v>
      </c>
      <c r="E120" s="6">
        <f>_xlfn.XLOOKUP(F120,[1]活动!$C$231:$C$243,[1]活动!$H$231:$H$243)</f>
        <v>800</v>
      </c>
      <c r="F120" s="6">
        <v>5</v>
      </c>
      <c r="G120" s="6">
        <v>12</v>
      </c>
      <c r="I120" s="6" t="s">
        <v>80</v>
      </c>
      <c r="J120" s="6" t="str">
        <f>_xlfn.XLOOKUP(F120,[1]活动!$C$231:$C$243,[1]活动!$L$231:$L$243)</f>
        <v>5;1020000;3</v>
      </c>
    </row>
    <row r="121" spans="1:10">
      <c r="A121" s="5">
        <f t="shared" si="7"/>
        <v>412</v>
      </c>
      <c r="B121" s="6">
        <f t="shared" ref="B121:B130" si="9">4</f>
        <v>4</v>
      </c>
      <c r="C121" s="6">
        <v>12</v>
      </c>
      <c r="D121" s="6">
        <f>_xlfn.XLOOKUP(F121,[1]活动!$C$231:$C$243,[1]活动!$G$231:$G$243)</f>
        <v>100</v>
      </c>
      <c r="E121" s="6">
        <f>_xlfn.XLOOKUP(F121,[1]活动!$C$231:$C$243,[1]活动!$H$231:$H$243)</f>
        <v>800</v>
      </c>
      <c r="F121" s="6">
        <v>4</v>
      </c>
      <c r="G121" s="6">
        <v>13</v>
      </c>
      <c r="I121" s="6" t="s">
        <v>81</v>
      </c>
      <c r="J121" s="6" t="str">
        <f>_xlfn.XLOOKUP(F121,[1]活动!$C$231:$C$243,[1]活动!$L$231:$L$243)</f>
        <v>3;0;10000</v>
      </c>
    </row>
    <row r="122" spans="1:10">
      <c r="A122" s="5">
        <f t="shared" si="7"/>
        <v>413</v>
      </c>
      <c r="B122" s="6">
        <f t="shared" si="9"/>
        <v>4</v>
      </c>
      <c r="C122" s="6">
        <v>13</v>
      </c>
      <c r="D122" s="6">
        <f>_xlfn.XLOOKUP(F122,[1]活动!$C$231:$C$243,[1]活动!$G$231:$G$243)</f>
        <v>100</v>
      </c>
      <c r="E122" s="6">
        <f>_xlfn.XLOOKUP(F122,[1]活动!$C$231:$C$243,[1]活动!$H$231:$H$243)</f>
        <v>800</v>
      </c>
      <c r="F122" s="6">
        <v>11</v>
      </c>
      <c r="G122" s="6">
        <v>14</v>
      </c>
      <c r="I122" s="6" t="s">
        <v>82</v>
      </c>
      <c r="J122" s="6" t="str">
        <f>_xlfn.XLOOKUP(F122,[1]活动!$C$231:$C$243,[1]活动!$L$231:$L$243)</f>
        <v>5;8030011;10</v>
      </c>
    </row>
    <row r="123" spans="1:10">
      <c r="A123" s="5">
        <f t="shared" si="7"/>
        <v>414</v>
      </c>
      <c r="B123" s="6">
        <f t="shared" si="9"/>
        <v>4</v>
      </c>
      <c r="C123" s="6">
        <v>14</v>
      </c>
      <c r="D123" s="6">
        <f>_xlfn.XLOOKUP(F123,[1]活动!$C$231:$C$243,[1]活动!$G$231:$G$243)</f>
        <v>100</v>
      </c>
      <c r="E123" s="6">
        <f>_xlfn.XLOOKUP(F123,[1]活动!$C$231:$C$243,[1]活动!$H$231:$H$243)</f>
        <v>800</v>
      </c>
      <c r="F123" s="6">
        <v>11</v>
      </c>
      <c r="G123" s="6">
        <v>15</v>
      </c>
      <c r="I123" s="6" t="s">
        <v>83</v>
      </c>
      <c r="J123" s="6" t="str">
        <f>_xlfn.XLOOKUP(F123,[1]活动!$C$231:$C$243,[1]活动!$L$231:$L$243)</f>
        <v>5;8030011;10</v>
      </c>
    </row>
    <row r="124" spans="1:10">
      <c r="A124" s="5">
        <f t="shared" si="7"/>
        <v>415</v>
      </c>
      <c r="B124" s="6">
        <f t="shared" si="9"/>
        <v>4</v>
      </c>
      <c r="C124" s="6">
        <v>15</v>
      </c>
      <c r="D124" s="6">
        <f>_xlfn.XLOOKUP(F124,[1]活动!$C$231:$C$243,[1]活动!$G$231:$G$243)</f>
        <v>100</v>
      </c>
      <c r="E124" s="6">
        <f>_xlfn.XLOOKUP(F124,[1]活动!$C$231:$C$243,[1]活动!$H$231:$H$243)</f>
        <v>800</v>
      </c>
      <c r="F124" s="6">
        <v>12</v>
      </c>
      <c r="G124" s="6">
        <v>16</v>
      </c>
      <c r="I124" s="6" t="s">
        <v>84</v>
      </c>
      <c r="J124" s="6" t="str">
        <f>_xlfn.XLOOKUP(F124,[1]活动!$C$231:$C$243,[1]活动!$L$231:$L$243)</f>
        <v>5;8030011;20</v>
      </c>
    </row>
    <row r="125" spans="1:10">
      <c r="A125" s="5">
        <f t="shared" si="7"/>
        <v>416</v>
      </c>
      <c r="B125" s="6">
        <f t="shared" si="9"/>
        <v>4</v>
      </c>
      <c r="C125" s="6">
        <v>16</v>
      </c>
      <c r="D125" s="6">
        <f>_xlfn.XLOOKUP(F125,[1]活动!$C$231:$C$243,[1]活动!$G$231:$G$243)</f>
        <v>100</v>
      </c>
      <c r="E125" s="6">
        <f>_xlfn.XLOOKUP(F125,[1]活动!$C$231:$C$243,[1]活动!$H$231:$H$243)</f>
        <v>800</v>
      </c>
      <c r="F125" s="6">
        <v>2</v>
      </c>
      <c r="G125" s="6">
        <v>17</v>
      </c>
      <c r="I125" s="6" t="s">
        <v>85</v>
      </c>
      <c r="J125" s="6" t="str">
        <f>_xlfn.XLOOKUP(F125,[1]活动!$C$231:$C$243,[1]活动!$L$231:$L$243)</f>
        <v>5;2010001;1</v>
      </c>
    </row>
    <row r="126" spans="1:10">
      <c r="A126" s="5">
        <f t="shared" si="7"/>
        <v>417</v>
      </c>
      <c r="B126" s="6">
        <f t="shared" si="9"/>
        <v>4</v>
      </c>
      <c r="C126" s="6">
        <v>17</v>
      </c>
      <c r="D126" s="6">
        <f>_xlfn.XLOOKUP(F126,[1]活动!$C$231:$C$243,[1]活动!$G$231:$G$243)</f>
        <v>100</v>
      </c>
      <c r="E126" s="6">
        <f>_xlfn.XLOOKUP(F126,[1]活动!$C$231:$C$243,[1]活动!$H$231:$H$243)</f>
        <v>800</v>
      </c>
      <c r="F126" s="6">
        <v>11</v>
      </c>
      <c r="G126" s="6">
        <v>18</v>
      </c>
      <c r="I126" s="6" t="s">
        <v>86</v>
      </c>
      <c r="J126" s="6" t="str">
        <f>_xlfn.XLOOKUP(F126,[1]活动!$C$231:$C$243,[1]活动!$L$231:$L$243)</f>
        <v>5;8030011;10</v>
      </c>
    </row>
    <row r="127" spans="1:10">
      <c r="A127" s="5">
        <f t="shared" si="7"/>
        <v>418</v>
      </c>
      <c r="B127" s="6">
        <f t="shared" si="9"/>
        <v>4</v>
      </c>
      <c r="C127" s="6">
        <v>18</v>
      </c>
      <c r="D127" s="6">
        <f>_xlfn.XLOOKUP(F127,[1]活动!$C$231:$C$243,[1]活动!$G$231:$G$243)</f>
        <v>100</v>
      </c>
      <c r="E127" s="6">
        <f>_xlfn.XLOOKUP(F127,[1]活动!$C$231:$C$243,[1]活动!$H$231:$H$243)</f>
        <v>800</v>
      </c>
      <c r="F127" s="6">
        <v>5</v>
      </c>
      <c r="G127" s="6">
        <v>19</v>
      </c>
      <c r="I127" s="6" t="s">
        <v>87</v>
      </c>
      <c r="J127" s="6" t="str">
        <f>_xlfn.XLOOKUP(F127,[1]活动!$C$231:$C$243,[1]活动!$L$231:$L$243)</f>
        <v>5;1020000;3</v>
      </c>
    </row>
    <row r="128" spans="1:9">
      <c r="A128" s="5">
        <f t="shared" si="7"/>
        <v>419</v>
      </c>
      <c r="B128" s="6">
        <f t="shared" si="9"/>
        <v>4</v>
      </c>
      <c r="C128" s="6">
        <v>19</v>
      </c>
      <c r="D128" s="6">
        <f>_xlfn.XLOOKUP(F128,[1]活动!$C$231:$C$243,[1]活动!$G$231:$G$243)</f>
        <v>100</v>
      </c>
      <c r="E128" s="6">
        <f>_xlfn.XLOOKUP(F128,[1]活动!$C$231:$C$243,[1]活动!$H$231:$H$243)</f>
        <v>0</v>
      </c>
      <c r="F128" s="6">
        <v>8</v>
      </c>
      <c r="G128" s="6">
        <v>20</v>
      </c>
      <c r="H128" s="6">
        <v>201</v>
      </c>
      <c r="I128" s="6" t="s">
        <v>88</v>
      </c>
    </row>
    <row r="129" spans="1:10">
      <c r="A129" s="5">
        <f t="shared" si="7"/>
        <v>420</v>
      </c>
      <c r="B129" s="6">
        <f t="shared" si="9"/>
        <v>4</v>
      </c>
      <c r="C129" s="6">
        <v>20</v>
      </c>
      <c r="D129" s="6">
        <f>_xlfn.XLOOKUP(F129,[1]活动!$C$231:$C$243,[1]活动!$G$231:$G$243)</f>
        <v>100</v>
      </c>
      <c r="E129" s="6">
        <f>_xlfn.XLOOKUP(F129,[1]活动!$C$231:$C$243,[1]活动!$H$231:$H$243)</f>
        <v>800</v>
      </c>
      <c r="F129" s="6">
        <v>2</v>
      </c>
      <c r="G129" s="6">
        <v>21</v>
      </c>
      <c r="I129" s="6" t="s">
        <v>89</v>
      </c>
      <c r="J129" s="6" t="str">
        <f>_xlfn.XLOOKUP(F129,[1]活动!$C$231:$C$243,[1]活动!$L$231:$L$243)</f>
        <v>5;2010001;1</v>
      </c>
    </row>
    <row r="130" spans="1:10">
      <c r="A130" s="5">
        <f t="shared" si="7"/>
        <v>421</v>
      </c>
      <c r="B130" s="6">
        <f t="shared" si="9"/>
        <v>4</v>
      </c>
      <c r="C130" s="6">
        <v>21</v>
      </c>
      <c r="D130" s="6">
        <f>_xlfn.XLOOKUP(F130,[1]活动!$C$231:$C$243,[1]活动!$G$231:$G$243)</f>
        <v>100</v>
      </c>
      <c r="E130" s="6">
        <f>_xlfn.XLOOKUP(F130,[1]活动!$C$231:$C$243,[1]活动!$H$231:$H$243)</f>
        <v>800</v>
      </c>
      <c r="F130" s="6">
        <v>9</v>
      </c>
      <c r="G130" s="6">
        <v>22</v>
      </c>
      <c r="I130" s="6" t="s">
        <v>90</v>
      </c>
      <c r="J130" s="6" t="str">
        <f>_xlfn.XLOOKUP(F130,[1]活动!$C$231:$C$243,[1]活动!$L$231:$L$243)</f>
        <v>5;8020011;1</v>
      </c>
    </row>
    <row r="131" spans="1:9">
      <c r="A131" s="5">
        <f t="shared" si="7"/>
        <v>422</v>
      </c>
      <c r="B131" s="6">
        <f t="shared" ref="B131:B144" si="10">4</f>
        <v>4</v>
      </c>
      <c r="C131" s="6">
        <v>22</v>
      </c>
      <c r="D131" s="6">
        <f>_xlfn.XLOOKUP(F131,[1]活动!$C$231:$C$243,[1]活动!$G$231:$G$243)</f>
        <v>100</v>
      </c>
      <c r="E131" s="6">
        <f>_xlfn.XLOOKUP(F131,[1]活动!$C$231:$C$243,[1]活动!$H$231:$H$243)</f>
        <v>800</v>
      </c>
      <c r="F131" s="6">
        <v>3</v>
      </c>
      <c r="G131" s="6">
        <v>23</v>
      </c>
      <c r="H131" s="6">
        <v>301</v>
      </c>
      <c r="I131" s="6" t="s">
        <v>91</v>
      </c>
    </row>
    <row r="132" spans="1:10">
      <c r="A132" s="5">
        <f t="shared" si="7"/>
        <v>423</v>
      </c>
      <c r="B132" s="6">
        <f t="shared" si="10"/>
        <v>4</v>
      </c>
      <c r="C132" s="6">
        <v>23</v>
      </c>
      <c r="D132" s="6">
        <f>_xlfn.XLOOKUP(F132,[1]活动!$C$231:$C$243,[1]活动!$G$231:$G$243)</f>
        <v>100</v>
      </c>
      <c r="E132" s="6">
        <f>_xlfn.XLOOKUP(F132,[1]活动!$C$231:$C$243,[1]活动!$H$231:$H$243)</f>
        <v>2</v>
      </c>
      <c r="F132" s="6">
        <v>13</v>
      </c>
      <c r="G132" s="6">
        <v>24</v>
      </c>
      <c r="I132" s="6" t="s">
        <v>92</v>
      </c>
      <c r="J132" s="6" t="str">
        <f>_xlfn.XLOOKUP(F132,[1]活动!$C$231:$C$243,[1]活动!$L$231:$L$243)</f>
        <v>5;8030011;30</v>
      </c>
    </row>
    <row r="133" spans="1:10">
      <c r="A133" s="5">
        <f t="shared" si="7"/>
        <v>424</v>
      </c>
      <c r="B133" s="6">
        <f t="shared" si="10"/>
        <v>4</v>
      </c>
      <c r="C133" s="6">
        <v>24</v>
      </c>
      <c r="D133" s="6">
        <f>_xlfn.XLOOKUP(F133,[1]活动!$C$231:$C$243,[1]活动!$G$231:$G$243)</f>
        <v>100</v>
      </c>
      <c r="E133" s="6">
        <f>_xlfn.XLOOKUP(F133,[1]活动!$C$231:$C$243,[1]活动!$H$231:$H$243)</f>
        <v>800</v>
      </c>
      <c r="F133" s="6">
        <v>11</v>
      </c>
      <c r="G133" s="6">
        <v>25</v>
      </c>
      <c r="I133" s="6" t="s">
        <v>93</v>
      </c>
      <c r="J133" s="6" t="str">
        <f>_xlfn.XLOOKUP(F133,[1]活动!$C$231:$C$243,[1]活动!$L$231:$L$243)</f>
        <v>5;8030011;10</v>
      </c>
    </row>
    <row r="134" spans="1:10">
      <c r="A134" s="5">
        <f t="shared" ref="A134:A179" si="11">B134*100+C134</f>
        <v>425</v>
      </c>
      <c r="B134" s="6">
        <f t="shared" si="10"/>
        <v>4</v>
      </c>
      <c r="C134" s="6">
        <v>25</v>
      </c>
      <c r="D134" s="6">
        <f>_xlfn.XLOOKUP(F134,[1]活动!$C$231:$C$243,[1]活动!$G$231:$G$243)</f>
        <v>100</v>
      </c>
      <c r="E134" s="6">
        <f>_xlfn.XLOOKUP(F134,[1]活动!$C$231:$C$243,[1]活动!$H$231:$H$243)</f>
        <v>2</v>
      </c>
      <c r="F134" s="6">
        <v>13</v>
      </c>
      <c r="G134" s="6">
        <v>26</v>
      </c>
      <c r="I134" s="6" t="s">
        <v>94</v>
      </c>
      <c r="J134" s="6" t="str">
        <f>_xlfn.XLOOKUP(F134,[1]活动!$C$231:$C$243,[1]活动!$L$231:$L$243)</f>
        <v>5;8030011;30</v>
      </c>
    </row>
    <row r="135" spans="1:10">
      <c r="A135" s="5">
        <f t="shared" si="11"/>
        <v>426</v>
      </c>
      <c r="B135" s="6">
        <f t="shared" si="10"/>
        <v>4</v>
      </c>
      <c r="C135" s="6">
        <v>26</v>
      </c>
      <c r="D135" s="6">
        <f>_xlfn.XLOOKUP(F135,[1]活动!$C$231:$C$243,[1]活动!$G$231:$G$243)</f>
        <v>100</v>
      </c>
      <c r="E135" s="6">
        <f>_xlfn.XLOOKUP(F135,[1]活动!$C$231:$C$243,[1]活动!$H$231:$H$243)</f>
        <v>800</v>
      </c>
      <c r="F135" s="6">
        <v>11</v>
      </c>
      <c r="G135" s="6">
        <v>27</v>
      </c>
      <c r="I135" s="6" t="s">
        <v>95</v>
      </c>
      <c r="J135" s="6" t="str">
        <f>_xlfn.XLOOKUP(F135,[1]活动!$C$231:$C$243,[1]活动!$L$231:$L$243)</f>
        <v>5;8030011;10</v>
      </c>
    </row>
    <row r="136" spans="1:10">
      <c r="A136" s="5">
        <f t="shared" si="11"/>
        <v>427</v>
      </c>
      <c r="B136" s="6">
        <f t="shared" si="10"/>
        <v>4</v>
      </c>
      <c r="C136" s="6">
        <v>27</v>
      </c>
      <c r="D136" s="6">
        <f>_xlfn.XLOOKUP(F136,[1]活动!$C$231:$C$243,[1]活动!$G$231:$G$243)</f>
        <v>100</v>
      </c>
      <c r="E136" s="6">
        <f>_xlfn.XLOOKUP(F136,[1]活动!$C$231:$C$243,[1]活动!$H$231:$H$243)</f>
        <v>800</v>
      </c>
      <c r="F136" s="6">
        <v>11</v>
      </c>
      <c r="G136" s="6">
        <v>28</v>
      </c>
      <c r="I136" s="6" t="s">
        <v>96</v>
      </c>
      <c r="J136" s="6" t="str">
        <f>_xlfn.XLOOKUP(F136,[1]活动!$C$231:$C$243,[1]活动!$L$231:$L$243)</f>
        <v>5;8030011;10</v>
      </c>
    </row>
    <row r="137" spans="1:10">
      <c r="A137" s="5">
        <f t="shared" si="11"/>
        <v>428</v>
      </c>
      <c r="B137" s="6">
        <f t="shared" si="10"/>
        <v>4</v>
      </c>
      <c r="C137" s="6">
        <v>28</v>
      </c>
      <c r="D137" s="6">
        <f>_xlfn.XLOOKUP(F137,[1]活动!$C$231:$C$243,[1]活动!$G$231:$G$243)</f>
        <v>100</v>
      </c>
      <c r="E137" s="6">
        <f>_xlfn.XLOOKUP(F137,[1]活动!$C$231:$C$243,[1]活动!$H$231:$H$243)</f>
        <v>800</v>
      </c>
      <c r="F137" s="6">
        <v>6</v>
      </c>
      <c r="G137" s="6">
        <v>29</v>
      </c>
      <c r="I137" s="6" t="s">
        <v>97</v>
      </c>
      <c r="J137" s="6" t="str">
        <f>_xlfn.XLOOKUP(F137,[1]活动!$C$231:$C$243,[1]活动!$L$231:$L$243)</f>
        <v>11;30302;1</v>
      </c>
    </row>
    <row r="138" spans="1:10">
      <c r="A138" s="5">
        <f t="shared" si="11"/>
        <v>429</v>
      </c>
      <c r="B138" s="6">
        <f t="shared" si="10"/>
        <v>4</v>
      </c>
      <c r="C138" s="6">
        <v>29</v>
      </c>
      <c r="D138" s="6">
        <f>_xlfn.XLOOKUP(F138,[1]活动!$C$231:$C$243,[1]活动!$G$231:$G$243)</f>
        <v>100</v>
      </c>
      <c r="E138" s="6">
        <f>_xlfn.XLOOKUP(F138,[1]活动!$C$231:$C$243,[1]活动!$H$231:$H$243)</f>
        <v>800</v>
      </c>
      <c r="F138" s="6">
        <v>12</v>
      </c>
      <c r="G138" s="6">
        <v>30</v>
      </c>
      <c r="I138" s="6" t="s">
        <v>98</v>
      </c>
      <c r="J138" s="6" t="str">
        <f>_xlfn.XLOOKUP(F138,[1]活动!$C$231:$C$243,[1]活动!$L$231:$L$243)</f>
        <v>5;8030011;20</v>
      </c>
    </row>
    <row r="139" spans="1:10">
      <c r="A139" s="5">
        <f t="shared" si="11"/>
        <v>430</v>
      </c>
      <c r="B139" s="6">
        <f t="shared" si="10"/>
        <v>4</v>
      </c>
      <c r="C139" s="6">
        <v>30</v>
      </c>
      <c r="D139" s="6">
        <f>_xlfn.XLOOKUP(F139,[1]活动!$C$231:$C$243,[1]活动!$G$231:$G$243)</f>
        <v>100</v>
      </c>
      <c r="E139" s="6">
        <f>_xlfn.XLOOKUP(F139,[1]活动!$C$231:$C$243,[1]活动!$H$231:$H$243)</f>
        <v>800</v>
      </c>
      <c r="F139" s="6">
        <v>12</v>
      </c>
      <c r="G139" s="6">
        <v>31</v>
      </c>
      <c r="I139" s="6" t="s">
        <v>99</v>
      </c>
      <c r="J139" s="6" t="str">
        <f>_xlfn.XLOOKUP(F139,[1]活动!$C$231:$C$243,[1]活动!$L$231:$L$243)</f>
        <v>5;8030011;20</v>
      </c>
    </row>
    <row r="140" spans="1:10">
      <c r="A140" s="5">
        <f t="shared" si="11"/>
        <v>431</v>
      </c>
      <c r="B140" s="6">
        <f t="shared" si="10"/>
        <v>4</v>
      </c>
      <c r="C140" s="6">
        <v>31</v>
      </c>
      <c r="D140" s="6">
        <f>_xlfn.XLOOKUP(F140,[1]活动!$C$231:$C$243,[1]活动!$G$231:$G$243)</f>
        <v>100</v>
      </c>
      <c r="E140" s="6">
        <f>_xlfn.XLOOKUP(F140,[1]活动!$C$231:$C$243,[1]活动!$H$231:$H$243)</f>
        <v>800</v>
      </c>
      <c r="F140" s="6">
        <v>5</v>
      </c>
      <c r="G140" s="6">
        <v>32</v>
      </c>
      <c r="I140" s="6" t="s">
        <v>100</v>
      </c>
      <c r="J140" s="6" t="str">
        <f>_xlfn.XLOOKUP(F140,[1]活动!$C$231:$C$243,[1]活动!$L$231:$L$243)</f>
        <v>5;1020000;3</v>
      </c>
    </row>
    <row r="141" spans="1:10">
      <c r="A141" s="5">
        <f t="shared" si="11"/>
        <v>432</v>
      </c>
      <c r="B141" s="6">
        <f t="shared" si="10"/>
        <v>4</v>
      </c>
      <c r="C141" s="6">
        <v>32</v>
      </c>
      <c r="D141" s="6">
        <f>_xlfn.XLOOKUP(F141,[1]活动!$C$231:$C$243,[1]活动!$G$231:$G$243)</f>
        <v>100</v>
      </c>
      <c r="E141" s="6">
        <f>_xlfn.XLOOKUP(F141,[1]活动!$C$231:$C$243,[1]活动!$H$231:$H$243)</f>
        <v>800</v>
      </c>
      <c r="F141" s="6">
        <v>7</v>
      </c>
      <c r="G141" s="6">
        <v>33</v>
      </c>
      <c r="I141" s="6" t="s">
        <v>101</v>
      </c>
      <c r="J141" s="6" t="str">
        <f>_xlfn.XLOOKUP(F141,[1]活动!$C$231:$C$243,[1]活动!$L$231:$L$243)</f>
        <v>11;40403;1</v>
      </c>
    </row>
    <row r="142" spans="1:10">
      <c r="A142" s="5">
        <f t="shared" si="11"/>
        <v>433</v>
      </c>
      <c r="B142" s="6">
        <f t="shared" si="10"/>
        <v>4</v>
      </c>
      <c r="C142" s="6">
        <v>33</v>
      </c>
      <c r="D142" s="6">
        <f>_xlfn.XLOOKUP(F142,[1]活动!$C$231:$C$243,[1]活动!$G$231:$G$243)</f>
        <v>100</v>
      </c>
      <c r="E142" s="6">
        <f>_xlfn.XLOOKUP(F142,[1]活动!$C$231:$C$243,[1]活动!$H$231:$H$243)</f>
        <v>800</v>
      </c>
      <c r="F142" s="6">
        <v>10</v>
      </c>
      <c r="G142" s="6">
        <v>34</v>
      </c>
      <c r="H142" s="6">
        <v>401</v>
      </c>
      <c r="I142" s="6" t="s">
        <v>102</v>
      </c>
      <c r="J142" s="6" t="str">
        <f>_xlfn.XLOOKUP(F142,[1]活动!$C$231:$C$243,[1]活动!$L$231:$L$243)</f>
        <v>5;1020000;10|3;0;50000</v>
      </c>
    </row>
    <row r="143" spans="1:10">
      <c r="A143" s="5">
        <f t="shared" si="11"/>
        <v>434</v>
      </c>
      <c r="B143" s="6">
        <f t="shared" si="10"/>
        <v>4</v>
      </c>
      <c r="C143" s="6">
        <v>34</v>
      </c>
      <c r="D143" s="6">
        <f>_xlfn.XLOOKUP(F143,[1]活动!$C$231:$C$243,[1]活动!$G$231:$G$243)</f>
        <v>100</v>
      </c>
      <c r="E143" s="6">
        <f>_xlfn.XLOOKUP(F143,[1]活动!$C$231:$C$243,[1]活动!$H$231:$H$243)</f>
        <v>800</v>
      </c>
      <c r="F143" s="6">
        <v>6</v>
      </c>
      <c r="G143" s="6">
        <v>35</v>
      </c>
      <c r="I143" s="6" t="s">
        <v>103</v>
      </c>
      <c r="J143" s="6" t="str">
        <f>_xlfn.XLOOKUP(F143,[1]活动!$C$231:$C$243,[1]活动!$L$231:$L$243)</f>
        <v>11;30302;1</v>
      </c>
    </row>
    <row r="144" spans="1:10">
      <c r="A144" s="5">
        <f t="shared" si="11"/>
        <v>435</v>
      </c>
      <c r="B144" s="6">
        <f t="shared" si="10"/>
        <v>4</v>
      </c>
      <c r="C144" s="6">
        <v>35</v>
      </c>
      <c r="D144" s="6">
        <f>_xlfn.XLOOKUP(F144,[1]活动!$C$231:$C$243,[1]活动!$G$231:$G$243)</f>
        <v>100</v>
      </c>
      <c r="E144" s="6">
        <f>_xlfn.XLOOKUP(F144,[1]活动!$C$231:$C$243,[1]活动!$H$231:$H$243)</f>
        <v>800</v>
      </c>
      <c r="F144" s="6">
        <v>11</v>
      </c>
      <c r="G144" s="6">
        <v>1</v>
      </c>
      <c r="I144" s="6" t="s">
        <v>104</v>
      </c>
      <c r="J144" s="6" t="str">
        <f>_xlfn.XLOOKUP(F144,[1]活动!$C$231:$C$243,[1]活动!$L$231:$L$243)</f>
        <v>5;8030011;10</v>
      </c>
    </row>
    <row r="145" spans="1:9">
      <c r="A145" s="5">
        <f t="shared" si="11"/>
        <v>501</v>
      </c>
      <c r="B145" s="6">
        <f>5</f>
        <v>5</v>
      </c>
      <c r="C145" s="6">
        <v>1</v>
      </c>
      <c r="D145" s="6">
        <f>_xlfn.XLOOKUP(F145,[1]活动!$C$231:$C$243,[1]活动!$G$231:$G$243)</f>
        <v>100</v>
      </c>
      <c r="E145" s="6">
        <f>_xlfn.XLOOKUP(F145,[1]活动!$C$231:$C$243,[1]活动!$H$231:$H$243)</f>
        <v>0</v>
      </c>
      <c r="F145" s="6">
        <v>1</v>
      </c>
      <c r="G145" s="6">
        <v>2</v>
      </c>
      <c r="H145" s="6">
        <v>101</v>
      </c>
      <c r="I145" s="6" t="s">
        <v>70</v>
      </c>
    </row>
    <row r="146" spans="1:10">
      <c r="A146" s="5">
        <f t="shared" si="11"/>
        <v>502</v>
      </c>
      <c r="B146" s="6">
        <f t="shared" ref="B146:B155" si="12">5</f>
        <v>5</v>
      </c>
      <c r="C146" s="6">
        <v>2</v>
      </c>
      <c r="D146" s="6">
        <f>_xlfn.XLOOKUP(F146,[1]活动!$C$231:$C$243,[1]活动!$G$231:$G$243)</f>
        <v>100</v>
      </c>
      <c r="E146" s="6">
        <f>_xlfn.XLOOKUP(F146,[1]活动!$C$231:$C$243,[1]活动!$H$231:$H$243)</f>
        <v>800</v>
      </c>
      <c r="F146" s="6">
        <v>2</v>
      </c>
      <c r="G146" s="6">
        <v>3</v>
      </c>
      <c r="I146" s="6" t="s">
        <v>71</v>
      </c>
      <c r="J146" s="6" t="str">
        <f>_xlfn.XLOOKUP(F146,[1]活动!$C$231:$C$243,[1]活动!$L$231:$L$243)</f>
        <v>5;2010001;1</v>
      </c>
    </row>
    <row r="147" spans="1:10">
      <c r="A147" s="5">
        <f t="shared" si="11"/>
        <v>503</v>
      </c>
      <c r="B147" s="6">
        <f t="shared" si="12"/>
        <v>5</v>
      </c>
      <c r="C147" s="6">
        <v>3</v>
      </c>
      <c r="D147" s="6">
        <f>_xlfn.XLOOKUP(F147,[1]活动!$C$231:$C$243,[1]活动!$G$231:$G$243)</f>
        <v>100</v>
      </c>
      <c r="E147" s="6">
        <f>_xlfn.XLOOKUP(F147,[1]活动!$C$231:$C$243,[1]活动!$H$231:$H$243)</f>
        <v>800</v>
      </c>
      <c r="F147" s="6">
        <v>11</v>
      </c>
      <c r="G147" s="6">
        <v>4</v>
      </c>
      <c r="I147" s="6" t="s">
        <v>72</v>
      </c>
      <c r="J147" s="6" t="str">
        <f>_xlfn.XLOOKUP(F147,[1]活动!$C$231:$C$243,[1]活动!$L$231:$L$243)</f>
        <v>5;8030011;10</v>
      </c>
    </row>
    <row r="148" spans="1:10">
      <c r="A148" s="5">
        <f t="shared" si="11"/>
        <v>504</v>
      </c>
      <c r="B148" s="6">
        <f t="shared" si="12"/>
        <v>5</v>
      </c>
      <c r="C148" s="6">
        <v>4</v>
      </c>
      <c r="D148" s="6">
        <f>_xlfn.XLOOKUP(F148,[1]活动!$C$231:$C$243,[1]活动!$G$231:$G$243)</f>
        <v>100</v>
      </c>
      <c r="E148" s="6">
        <f>_xlfn.XLOOKUP(F148,[1]活动!$C$231:$C$243,[1]活动!$H$231:$H$243)</f>
        <v>800</v>
      </c>
      <c r="F148" s="6">
        <v>4</v>
      </c>
      <c r="G148" s="6">
        <v>5</v>
      </c>
      <c r="I148" s="6" t="s">
        <v>73</v>
      </c>
      <c r="J148" s="6" t="str">
        <f>_xlfn.XLOOKUP(F148,[1]活动!$C$231:$C$243,[1]活动!$L$231:$L$243)</f>
        <v>3;0;10000</v>
      </c>
    </row>
    <row r="149" spans="1:10">
      <c r="A149" s="5">
        <f t="shared" si="11"/>
        <v>505</v>
      </c>
      <c r="B149" s="6">
        <f t="shared" si="12"/>
        <v>5</v>
      </c>
      <c r="C149" s="6">
        <v>5</v>
      </c>
      <c r="D149" s="6">
        <f>_xlfn.XLOOKUP(F149,[1]活动!$C$231:$C$243,[1]活动!$G$231:$G$243)</f>
        <v>100</v>
      </c>
      <c r="E149" s="6">
        <f>_xlfn.XLOOKUP(F149,[1]活动!$C$231:$C$243,[1]活动!$H$231:$H$243)</f>
        <v>2</v>
      </c>
      <c r="F149" s="6">
        <v>13</v>
      </c>
      <c r="G149" s="6">
        <v>6</v>
      </c>
      <c r="I149" s="6" t="s">
        <v>74</v>
      </c>
      <c r="J149" s="6" t="str">
        <f>_xlfn.XLOOKUP(F149,[1]活动!$C$231:$C$243,[1]活动!$L$231:$L$243)</f>
        <v>5;8030011;30</v>
      </c>
    </row>
    <row r="150" spans="1:10">
      <c r="A150" s="5">
        <f t="shared" si="11"/>
        <v>506</v>
      </c>
      <c r="B150" s="6">
        <f t="shared" si="12"/>
        <v>5</v>
      </c>
      <c r="C150" s="6">
        <v>6</v>
      </c>
      <c r="D150" s="6">
        <f>_xlfn.XLOOKUP(F150,[1]活动!$C$231:$C$243,[1]活动!$G$231:$G$243)</f>
        <v>100</v>
      </c>
      <c r="E150" s="6">
        <f>_xlfn.XLOOKUP(F150,[1]活动!$C$231:$C$243,[1]活动!$H$231:$H$243)</f>
        <v>800</v>
      </c>
      <c r="F150" s="6">
        <v>11</v>
      </c>
      <c r="G150" s="6">
        <v>7</v>
      </c>
      <c r="I150" s="6" t="s">
        <v>75</v>
      </c>
      <c r="J150" s="6" t="str">
        <f>_xlfn.XLOOKUP(F150,[1]活动!$C$231:$C$243,[1]活动!$L$231:$L$243)</f>
        <v>5;8030011;10</v>
      </c>
    </row>
    <row r="151" spans="1:10">
      <c r="A151" s="5">
        <f t="shared" si="11"/>
        <v>507</v>
      </c>
      <c r="B151" s="6">
        <f t="shared" si="12"/>
        <v>5</v>
      </c>
      <c r="C151" s="6">
        <v>7</v>
      </c>
      <c r="D151" s="6">
        <f>_xlfn.XLOOKUP(F151,[1]活动!$C$231:$C$243,[1]活动!$G$231:$G$243)</f>
        <v>100</v>
      </c>
      <c r="E151" s="6">
        <f>_xlfn.XLOOKUP(F151,[1]活动!$C$231:$C$243,[1]活动!$H$231:$H$243)</f>
        <v>800</v>
      </c>
      <c r="F151" s="6">
        <v>5</v>
      </c>
      <c r="G151" s="6">
        <v>8</v>
      </c>
      <c r="I151" s="6" t="s">
        <v>76</v>
      </c>
      <c r="J151" s="6" t="str">
        <f>_xlfn.XLOOKUP(F151,[1]活动!$C$231:$C$243,[1]活动!$L$231:$L$243)</f>
        <v>5;1020000;3</v>
      </c>
    </row>
    <row r="152" spans="1:10">
      <c r="A152" s="5">
        <f t="shared" si="11"/>
        <v>508</v>
      </c>
      <c r="B152" s="6">
        <f t="shared" si="12"/>
        <v>5</v>
      </c>
      <c r="C152" s="6">
        <v>8</v>
      </c>
      <c r="D152" s="6">
        <f>_xlfn.XLOOKUP(F152,[1]活动!$C$231:$C$243,[1]活动!$G$231:$G$243)</f>
        <v>100</v>
      </c>
      <c r="E152" s="6">
        <f>_xlfn.XLOOKUP(F152,[1]活动!$C$231:$C$243,[1]活动!$H$231:$H$243)</f>
        <v>800</v>
      </c>
      <c r="F152" s="6">
        <v>11</v>
      </c>
      <c r="G152" s="6">
        <v>9</v>
      </c>
      <c r="I152" s="6" t="s">
        <v>77</v>
      </c>
      <c r="J152" s="6" t="str">
        <f>_xlfn.XLOOKUP(F152,[1]活动!$C$231:$C$243,[1]活动!$L$231:$L$243)</f>
        <v>5;8030011;10</v>
      </c>
    </row>
    <row r="153" spans="1:10">
      <c r="A153" s="5">
        <f t="shared" si="11"/>
        <v>509</v>
      </c>
      <c r="B153" s="6">
        <f t="shared" si="12"/>
        <v>5</v>
      </c>
      <c r="C153" s="6">
        <v>9</v>
      </c>
      <c r="D153" s="6">
        <f>_xlfn.XLOOKUP(F153,[1]活动!$C$231:$C$243,[1]活动!$G$231:$G$243)</f>
        <v>100</v>
      </c>
      <c r="E153" s="6">
        <f>_xlfn.XLOOKUP(F153,[1]活动!$C$231:$C$243,[1]活动!$H$231:$H$243)</f>
        <v>800</v>
      </c>
      <c r="F153" s="6">
        <v>11</v>
      </c>
      <c r="G153" s="6">
        <v>10</v>
      </c>
      <c r="I153" s="6" t="s">
        <v>78</v>
      </c>
      <c r="J153" s="6" t="str">
        <f>_xlfn.XLOOKUP(F153,[1]活动!$C$231:$C$243,[1]活动!$L$231:$L$243)</f>
        <v>5;8030011;10</v>
      </c>
    </row>
    <row r="154" spans="1:10">
      <c r="A154" s="5">
        <f t="shared" si="11"/>
        <v>510</v>
      </c>
      <c r="B154" s="6">
        <f t="shared" si="12"/>
        <v>5</v>
      </c>
      <c r="C154" s="6">
        <v>10</v>
      </c>
      <c r="D154" s="6">
        <f>_xlfn.XLOOKUP(F154,[1]活动!$C$231:$C$243,[1]活动!$G$231:$G$243)</f>
        <v>100</v>
      </c>
      <c r="E154" s="6">
        <f>_xlfn.XLOOKUP(F154,[1]活动!$C$231:$C$243,[1]活动!$H$231:$H$243)</f>
        <v>800</v>
      </c>
      <c r="F154" s="6">
        <v>6</v>
      </c>
      <c r="G154" s="6">
        <v>11</v>
      </c>
      <c r="I154" s="6" t="s">
        <v>79</v>
      </c>
      <c r="J154" s="6" t="str">
        <f>_xlfn.XLOOKUP(F154,[1]活动!$C$231:$C$243,[1]活动!$L$231:$L$243)</f>
        <v>11;30302;1</v>
      </c>
    </row>
    <row r="155" spans="1:10">
      <c r="A155" s="5">
        <f t="shared" si="11"/>
        <v>511</v>
      </c>
      <c r="B155" s="6">
        <f t="shared" si="12"/>
        <v>5</v>
      </c>
      <c r="C155" s="6">
        <v>11</v>
      </c>
      <c r="D155" s="6">
        <f>_xlfn.XLOOKUP(F155,[1]活动!$C$231:$C$243,[1]活动!$G$231:$G$243)</f>
        <v>100</v>
      </c>
      <c r="E155" s="6">
        <f>_xlfn.XLOOKUP(F155,[1]活动!$C$231:$C$243,[1]活动!$H$231:$H$243)</f>
        <v>800</v>
      </c>
      <c r="F155" s="6">
        <v>11</v>
      </c>
      <c r="G155" s="6">
        <v>12</v>
      </c>
      <c r="I155" s="6" t="s">
        <v>80</v>
      </c>
      <c r="J155" s="6" t="str">
        <f>_xlfn.XLOOKUP(F155,[1]活动!$C$231:$C$243,[1]活动!$L$231:$L$243)</f>
        <v>5;8030011;10</v>
      </c>
    </row>
    <row r="156" spans="1:10">
      <c r="A156" s="5">
        <f t="shared" si="11"/>
        <v>512</v>
      </c>
      <c r="B156" s="6">
        <f t="shared" ref="B156:B165" si="13">5</f>
        <v>5</v>
      </c>
      <c r="C156" s="6">
        <v>12</v>
      </c>
      <c r="D156" s="6">
        <f>_xlfn.XLOOKUP(F156,[1]活动!$C$231:$C$243,[1]活动!$G$231:$G$243)</f>
        <v>100</v>
      </c>
      <c r="E156" s="6">
        <f>_xlfn.XLOOKUP(F156,[1]活动!$C$231:$C$243,[1]活动!$H$231:$H$243)</f>
        <v>800</v>
      </c>
      <c r="F156" s="6">
        <v>4</v>
      </c>
      <c r="G156" s="6">
        <v>13</v>
      </c>
      <c r="I156" s="6" t="s">
        <v>81</v>
      </c>
      <c r="J156" s="6" t="str">
        <f>_xlfn.XLOOKUP(F156,[1]活动!$C$231:$C$243,[1]活动!$L$231:$L$243)</f>
        <v>3;0;10000</v>
      </c>
    </row>
    <row r="157" spans="1:10">
      <c r="A157" s="5">
        <f t="shared" si="11"/>
        <v>513</v>
      </c>
      <c r="B157" s="6">
        <f t="shared" si="13"/>
        <v>5</v>
      </c>
      <c r="C157" s="6">
        <v>13</v>
      </c>
      <c r="D157" s="6">
        <f>_xlfn.XLOOKUP(F157,[1]活动!$C$231:$C$243,[1]活动!$G$231:$G$243)</f>
        <v>100</v>
      </c>
      <c r="E157" s="6">
        <f>_xlfn.XLOOKUP(F157,[1]活动!$C$231:$C$243,[1]活动!$H$231:$H$243)</f>
        <v>800</v>
      </c>
      <c r="F157" s="6">
        <v>11</v>
      </c>
      <c r="G157" s="6">
        <v>14</v>
      </c>
      <c r="I157" s="6" t="s">
        <v>82</v>
      </c>
      <c r="J157" s="6" t="str">
        <f>_xlfn.XLOOKUP(F157,[1]活动!$C$231:$C$243,[1]活动!$L$231:$L$243)</f>
        <v>5;8030011;10</v>
      </c>
    </row>
    <row r="158" spans="1:10">
      <c r="A158" s="5">
        <f t="shared" si="11"/>
        <v>514</v>
      </c>
      <c r="B158" s="6">
        <f t="shared" si="13"/>
        <v>5</v>
      </c>
      <c r="C158" s="6">
        <v>14</v>
      </c>
      <c r="D158" s="6">
        <f>_xlfn.XLOOKUP(F158,[1]活动!$C$231:$C$243,[1]活动!$G$231:$G$243)</f>
        <v>100</v>
      </c>
      <c r="E158" s="6">
        <f>_xlfn.XLOOKUP(F158,[1]活动!$C$231:$C$243,[1]活动!$H$231:$H$243)</f>
        <v>800</v>
      </c>
      <c r="F158" s="6">
        <v>12</v>
      </c>
      <c r="G158" s="6">
        <v>15</v>
      </c>
      <c r="I158" s="6" t="s">
        <v>83</v>
      </c>
      <c r="J158" s="6" t="str">
        <f>_xlfn.XLOOKUP(F158,[1]活动!$C$231:$C$243,[1]活动!$L$231:$L$243)</f>
        <v>5;8030011;20</v>
      </c>
    </row>
    <row r="159" spans="1:10">
      <c r="A159" s="5">
        <f t="shared" si="11"/>
        <v>515</v>
      </c>
      <c r="B159" s="6">
        <f t="shared" si="13"/>
        <v>5</v>
      </c>
      <c r="C159" s="6">
        <v>15</v>
      </c>
      <c r="D159" s="6">
        <f>_xlfn.XLOOKUP(F159,[1]活动!$C$231:$C$243,[1]活动!$G$231:$G$243)</f>
        <v>100</v>
      </c>
      <c r="E159" s="6">
        <f>_xlfn.XLOOKUP(F159,[1]活动!$C$231:$C$243,[1]活动!$H$231:$H$243)</f>
        <v>800</v>
      </c>
      <c r="F159" s="6">
        <v>12</v>
      </c>
      <c r="G159" s="6">
        <v>16</v>
      </c>
      <c r="I159" s="6" t="s">
        <v>84</v>
      </c>
      <c r="J159" s="6" t="str">
        <f>_xlfn.XLOOKUP(F159,[1]活动!$C$231:$C$243,[1]活动!$L$231:$L$243)</f>
        <v>5;8030011;20</v>
      </c>
    </row>
    <row r="160" spans="1:10">
      <c r="A160" s="5">
        <f t="shared" si="11"/>
        <v>516</v>
      </c>
      <c r="B160" s="6">
        <f t="shared" si="13"/>
        <v>5</v>
      </c>
      <c r="C160" s="6">
        <v>16</v>
      </c>
      <c r="D160" s="6">
        <f>_xlfn.XLOOKUP(F160,[1]活动!$C$231:$C$243,[1]活动!$G$231:$G$243)</f>
        <v>100</v>
      </c>
      <c r="E160" s="6">
        <f>_xlfn.XLOOKUP(F160,[1]活动!$C$231:$C$243,[1]活动!$H$231:$H$243)</f>
        <v>800</v>
      </c>
      <c r="F160" s="6">
        <v>5</v>
      </c>
      <c r="G160" s="6">
        <v>17</v>
      </c>
      <c r="I160" s="6" t="s">
        <v>85</v>
      </c>
      <c r="J160" s="6" t="str">
        <f>_xlfn.XLOOKUP(F160,[1]活动!$C$231:$C$243,[1]活动!$L$231:$L$243)</f>
        <v>5;1020000;3</v>
      </c>
    </row>
    <row r="161" spans="1:10">
      <c r="A161" s="5">
        <f t="shared" si="11"/>
        <v>517</v>
      </c>
      <c r="B161" s="6">
        <f t="shared" si="13"/>
        <v>5</v>
      </c>
      <c r="C161" s="6">
        <v>17</v>
      </c>
      <c r="D161" s="6">
        <f>_xlfn.XLOOKUP(F161,[1]活动!$C$231:$C$243,[1]活动!$G$231:$G$243)</f>
        <v>100</v>
      </c>
      <c r="E161" s="6">
        <f>_xlfn.XLOOKUP(F161,[1]活动!$C$231:$C$243,[1]活动!$H$231:$H$243)</f>
        <v>800</v>
      </c>
      <c r="F161" s="6">
        <v>2</v>
      </c>
      <c r="G161" s="6">
        <v>18</v>
      </c>
      <c r="I161" s="6" t="s">
        <v>86</v>
      </c>
      <c r="J161" s="6" t="str">
        <f>_xlfn.XLOOKUP(F161,[1]活动!$C$231:$C$243,[1]活动!$L$231:$L$243)</f>
        <v>5;2010001;1</v>
      </c>
    </row>
    <row r="162" spans="1:10">
      <c r="A162" s="5">
        <f t="shared" si="11"/>
        <v>518</v>
      </c>
      <c r="B162" s="6">
        <f t="shared" si="13"/>
        <v>5</v>
      </c>
      <c r="C162" s="6">
        <v>18</v>
      </c>
      <c r="D162" s="6">
        <f>_xlfn.XLOOKUP(F162,[1]活动!$C$231:$C$243,[1]活动!$G$231:$G$243)</f>
        <v>100</v>
      </c>
      <c r="E162" s="6">
        <f>_xlfn.XLOOKUP(F162,[1]活动!$C$231:$C$243,[1]活动!$H$231:$H$243)</f>
        <v>800</v>
      </c>
      <c r="F162" s="6">
        <v>9</v>
      </c>
      <c r="G162" s="6">
        <v>19</v>
      </c>
      <c r="I162" s="6" t="s">
        <v>87</v>
      </c>
      <c r="J162" s="6" t="str">
        <f>_xlfn.XLOOKUP(F162,[1]活动!$C$231:$C$243,[1]活动!$L$231:$L$243)</f>
        <v>5;8020011;1</v>
      </c>
    </row>
    <row r="163" spans="1:9">
      <c r="A163" s="5">
        <f t="shared" si="11"/>
        <v>519</v>
      </c>
      <c r="B163" s="6">
        <f t="shared" si="13"/>
        <v>5</v>
      </c>
      <c r="C163" s="6">
        <v>19</v>
      </c>
      <c r="D163" s="6">
        <f>_xlfn.XLOOKUP(F163,[1]活动!$C$231:$C$243,[1]活动!$G$231:$G$243)</f>
        <v>100</v>
      </c>
      <c r="E163" s="6">
        <f>_xlfn.XLOOKUP(F163,[1]活动!$C$231:$C$243,[1]活动!$H$231:$H$243)</f>
        <v>0</v>
      </c>
      <c r="F163" s="6">
        <v>8</v>
      </c>
      <c r="G163" s="6">
        <v>20</v>
      </c>
      <c r="H163" s="6">
        <v>201</v>
      </c>
      <c r="I163" s="6" t="s">
        <v>88</v>
      </c>
    </row>
    <row r="164" spans="1:10">
      <c r="A164" s="5">
        <f t="shared" si="11"/>
        <v>520</v>
      </c>
      <c r="B164" s="6">
        <f t="shared" si="13"/>
        <v>5</v>
      </c>
      <c r="C164" s="6">
        <v>20</v>
      </c>
      <c r="D164" s="6">
        <f>_xlfn.XLOOKUP(F164,[1]活动!$C$231:$C$243,[1]活动!$G$231:$G$243)</f>
        <v>100</v>
      </c>
      <c r="E164" s="6">
        <f>_xlfn.XLOOKUP(F164,[1]活动!$C$231:$C$243,[1]活动!$H$231:$H$243)</f>
        <v>800</v>
      </c>
      <c r="F164" s="6">
        <v>12</v>
      </c>
      <c r="G164" s="6">
        <v>21</v>
      </c>
      <c r="I164" s="6" t="s">
        <v>89</v>
      </c>
      <c r="J164" s="6" t="str">
        <f>_xlfn.XLOOKUP(F164,[1]活动!$C$231:$C$243,[1]活动!$L$231:$L$243)</f>
        <v>5;8030011;20</v>
      </c>
    </row>
    <row r="165" spans="1:10">
      <c r="A165" s="5">
        <f t="shared" si="11"/>
        <v>521</v>
      </c>
      <c r="B165" s="6">
        <f t="shared" si="13"/>
        <v>5</v>
      </c>
      <c r="C165" s="6">
        <v>21</v>
      </c>
      <c r="D165" s="6">
        <f>_xlfn.XLOOKUP(F165,[1]活动!$C$231:$C$243,[1]活动!$G$231:$G$243)</f>
        <v>100</v>
      </c>
      <c r="E165" s="6">
        <f>_xlfn.XLOOKUP(F165,[1]活动!$C$231:$C$243,[1]活动!$H$231:$H$243)</f>
        <v>800</v>
      </c>
      <c r="F165" s="6">
        <v>6</v>
      </c>
      <c r="G165" s="6">
        <v>22</v>
      </c>
      <c r="I165" s="6" t="s">
        <v>90</v>
      </c>
      <c r="J165" s="6" t="str">
        <f>_xlfn.XLOOKUP(F165,[1]活动!$C$231:$C$243,[1]活动!$L$231:$L$243)</f>
        <v>11;30302;1</v>
      </c>
    </row>
    <row r="166" spans="1:9">
      <c r="A166" s="5">
        <f t="shared" si="11"/>
        <v>522</v>
      </c>
      <c r="B166" s="6">
        <f t="shared" ref="B166:B179" si="14">5</f>
        <v>5</v>
      </c>
      <c r="C166" s="6">
        <v>22</v>
      </c>
      <c r="D166" s="6">
        <f>_xlfn.XLOOKUP(F166,[1]活动!$C$231:$C$243,[1]活动!$G$231:$G$243)</f>
        <v>100</v>
      </c>
      <c r="E166" s="6">
        <f>_xlfn.XLOOKUP(F166,[1]活动!$C$231:$C$243,[1]活动!$H$231:$H$243)</f>
        <v>800</v>
      </c>
      <c r="F166" s="6">
        <v>3</v>
      </c>
      <c r="G166" s="6">
        <v>23</v>
      </c>
      <c r="H166" s="6">
        <v>301</v>
      </c>
      <c r="I166" s="6" t="s">
        <v>91</v>
      </c>
    </row>
    <row r="167" spans="1:10">
      <c r="A167" s="5">
        <f t="shared" si="11"/>
        <v>523</v>
      </c>
      <c r="B167" s="6">
        <f t="shared" si="14"/>
        <v>5</v>
      </c>
      <c r="C167" s="6">
        <v>23</v>
      </c>
      <c r="D167" s="6">
        <f>_xlfn.XLOOKUP(F167,[1]活动!$C$231:$C$243,[1]活动!$G$231:$G$243)</f>
        <v>100</v>
      </c>
      <c r="E167" s="6">
        <f>_xlfn.XLOOKUP(F167,[1]活动!$C$231:$C$243,[1]活动!$H$231:$H$243)</f>
        <v>800</v>
      </c>
      <c r="F167" s="6">
        <v>9</v>
      </c>
      <c r="G167" s="6">
        <v>24</v>
      </c>
      <c r="I167" s="6" t="s">
        <v>92</v>
      </c>
      <c r="J167" s="6" t="str">
        <f>_xlfn.XLOOKUP(F167,[1]活动!$C$231:$C$243,[1]活动!$L$231:$L$243)</f>
        <v>5;8020011;1</v>
      </c>
    </row>
    <row r="168" spans="1:10">
      <c r="A168" s="5">
        <f t="shared" si="11"/>
        <v>524</v>
      </c>
      <c r="B168" s="6">
        <f t="shared" si="14"/>
        <v>5</v>
      </c>
      <c r="C168" s="6">
        <v>24</v>
      </c>
      <c r="D168" s="6">
        <f>_xlfn.XLOOKUP(F168,[1]活动!$C$231:$C$243,[1]活动!$G$231:$G$243)</f>
        <v>100</v>
      </c>
      <c r="E168" s="6">
        <f>_xlfn.XLOOKUP(F168,[1]活动!$C$231:$C$243,[1]活动!$H$231:$H$243)</f>
        <v>800</v>
      </c>
      <c r="F168" s="6">
        <v>6</v>
      </c>
      <c r="G168" s="6">
        <v>25</v>
      </c>
      <c r="I168" s="6" t="s">
        <v>93</v>
      </c>
      <c r="J168" s="6" t="str">
        <f>_xlfn.XLOOKUP(F168,[1]活动!$C$231:$C$243,[1]活动!$L$231:$L$243)</f>
        <v>11;30302;1</v>
      </c>
    </row>
    <row r="169" spans="1:10">
      <c r="A169" s="5">
        <f t="shared" si="11"/>
        <v>525</v>
      </c>
      <c r="B169" s="6">
        <f t="shared" si="14"/>
        <v>5</v>
      </c>
      <c r="C169" s="6">
        <v>25</v>
      </c>
      <c r="D169" s="6">
        <f>_xlfn.XLOOKUP(F169,[1]活动!$C$231:$C$243,[1]活动!$G$231:$G$243)</f>
        <v>100</v>
      </c>
      <c r="E169" s="6">
        <f>_xlfn.XLOOKUP(F169,[1]活动!$C$231:$C$243,[1]活动!$H$231:$H$243)</f>
        <v>800</v>
      </c>
      <c r="F169" s="6">
        <v>5</v>
      </c>
      <c r="G169" s="6">
        <v>26</v>
      </c>
      <c r="I169" s="6" t="s">
        <v>94</v>
      </c>
      <c r="J169" s="6" t="str">
        <f>_xlfn.XLOOKUP(F169,[1]活动!$C$231:$C$243,[1]活动!$L$231:$L$243)</f>
        <v>5;1020000;3</v>
      </c>
    </row>
    <row r="170" spans="1:10">
      <c r="A170" s="5">
        <f t="shared" si="11"/>
        <v>526</v>
      </c>
      <c r="B170" s="6">
        <f t="shared" si="14"/>
        <v>5</v>
      </c>
      <c r="C170" s="6">
        <v>26</v>
      </c>
      <c r="D170" s="6">
        <f>_xlfn.XLOOKUP(F170,[1]活动!$C$231:$C$243,[1]活动!$G$231:$G$243)</f>
        <v>100</v>
      </c>
      <c r="E170" s="6">
        <f>_xlfn.XLOOKUP(F170,[1]活动!$C$231:$C$243,[1]活动!$H$231:$H$243)</f>
        <v>800</v>
      </c>
      <c r="F170" s="6">
        <v>11</v>
      </c>
      <c r="G170" s="6">
        <v>27</v>
      </c>
      <c r="I170" s="6" t="s">
        <v>95</v>
      </c>
      <c r="J170" s="6" t="str">
        <f>_xlfn.XLOOKUP(F170,[1]活动!$C$231:$C$243,[1]活动!$L$231:$L$243)</f>
        <v>5;8030011;10</v>
      </c>
    </row>
    <row r="171" spans="1:10">
      <c r="A171" s="5">
        <f t="shared" si="11"/>
        <v>527</v>
      </c>
      <c r="B171" s="6">
        <f t="shared" si="14"/>
        <v>5</v>
      </c>
      <c r="C171" s="6">
        <v>27</v>
      </c>
      <c r="D171" s="6">
        <f>_xlfn.XLOOKUP(F171,[1]活动!$C$231:$C$243,[1]活动!$G$231:$G$243)</f>
        <v>100</v>
      </c>
      <c r="E171" s="6">
        <f>_xlfn.XLOOKUP(F171,[1]活动!$C$231:$C$243,[1]活动!$H$231:$H$243)</f>
        <v>2</v>
      </c>
      <c r="F171" s="6">
        <v>13</v>
      </c>
      <c r="G171" s="6">
        <v>28</v>
      </c>
      <c r="I171" s="6" t="s">
        <v>96</v>
      </c>
      <c r="J171" s="6" t="str">
        <f>_xlfn.XLOOKUP(F171,[1]活动!$C$231:$C$243,[1]活动!$L$231:$L$243)</f>
        <v>5;8030011;30</v>
      </c>
    </row>
    <row r="172" spans="1:10">
      <c r="A172" s="5">
        <f t="shared" si="11"/>
        <v>528</v>
      </c>
      <c r="B172" s="6">
        <f t="shared" si="14"/>
        <v>5</v>
      </c>
      <c r="C172" s="6">
        <v>28</v>
      </c>
      <c r="D172" s="6">
        <f>_xlfn.XLOOKUP(F172,[1]活动!$C$231:$C$243,[1]活动!$G$231:$G$243)</f>
        <v>100</v>
      </c>
      <c r="E172" s="6">
        <f>_xlfn.XLOOKUP(F172,[1]活动!$C$231:$C$243,[1]活动!$H$231:$H$243)</f>
        <v>800</v>
      </c>
      <c r="F172" s="6">
        <v>12</v>
      </c>
      <c r="G172" s="6">
        <v>29</v>
      </c>
      <c r="I172" s="6" t="s">
        <v>97</v>
      </c>
      <c r="J172" s="6" t="str">
        <f>_xlfn.XLOOKUP(F172,[1]活动!$C$231:$C$243,[1]活动!$L$231:$L$243)</f>
        <v>5;8030011;20</v>
      </c>
    </row>
    <row r="173" spans="1:10">
      <c r="A173" s="5">
        <f t="shared" si="11"/>
        <v>529</v>
      </c>
      <c r="B173" s="6">
        <f t="shared" si="14"/>
        <v>5</v>
      </c>
      <c r="C173" s="6">
        <v>29</v>
      </c>
      <c r="D173" s="6">
        <f>_xlfn.XLOOKUP(F173,[1]活动!$C$231:$C$243,[1]活动!$G$231:$G$243)</f>
        <v>100</v>
      </c>
      <c r="E173" s="6">
        <f>_xlfn.XLOOKUP(F173,[1]活动!$C$231:$C$243,[1]活动!$H$231:$H$243)</f>
        <v>800</v>
      </c>
      <c r="F173" s="6">
        <v>11</v>
      </c>
      <c r="G173" s="6">
        <v>30</v>
      </c>
      <c r="I173" s="6" t="s">
        <v>98</v>
      </c>
      <c r="J173" s="6" t="str">
        <f>_xlfn.XLOOKUP(F173,[1]活动!$C$231:$C$243,[1]活动!$L$231:$L$243)</f>
        <v>5;8030011;10</v>
      </c>
    </row>
    <row r="174" spans="1:10">
      <c r="A174" s="5">
        <f t="shared" si="11"/>
        <v>530</v>
      </c>
      <c r="B174" s="6">
        <f t="shared" si="14"/>
        <v>5</v>
      </c>
      <c r="C174" s="6">
        <v>30</v>
      </c>
      <c r="D174" s="6">
        <f>_xlfn.XLOOKUP(F174,[1]活动!$C$231:$C$243,[1]活动!$G$231:$G$243)</f>
        <v>100</v>
      </c>
      <c r="E174" s="6">
        <f>_xlfn.XLOOKUP(F174,[1]活动!$C$231:$C$243,[1]活动!$H$231:$H$243)</f>
        <v>800</v>
      </c>
      <c r="F174" s="6">
        <v>12</v>
      </c>
      <c r="G174" s="6">
        <v>31</v>
      </c>
      <c r="I174" s="6" t="s">
        <v>99</v>
      </c>
      <c r="J174" s="6" t="str">
        <f>_xlfn.XLOOKUP(F174,[1]活动!$C$231:$C$243,[1]活动!$L$231:$L$243)</f>
        <v>5;8030011;20</v>
      </c>
    </row>
    <row r="175" spans="1:10">
      <c r="A175" s="5">
        <f t="shared" si="11"/>
        <v>531</v>
      </c>
      <c r="B175" s="6">
        <f t="shared" si="14"/>
        <v>5</v>
      </c>
      <c r="C175" s="6">
        <v>31</v>
      </c>
      <c r="D175" s="6">
        <f>_xlfn.XLOOKUP(F175,[1]活动!$C$231:$C$243,[1]活动!$G$231:$G$243)</f>
        <v>100</v>
      </c>
      <c r="E175" s="6">
        <f>_xlfn.XLOOKUP(F175,[1]活动!$C$231:$C$243,[1]活动!$H$231:$H$243)</f>
        <v>800</v>
      </c>
      <c r="F175" s="6">
        <v>7</v>
      </c>
      <c r="G175" s="6">
        <v>32</v>
      </c>
      <c r="I175" s="6" t="s">
        <v>100</v>
      </c>
      <c r="J175" s="6" t="str">
        <f>_xlfn.XLOOKUP(F175,[1]活动!$C$231:$C$243,[1]活动!$L$231:$L$243)</f>
        <v>11;40403;1</v>
      </c>
    </row>
    <row r="176" spans="1:10">
      <c r="A176" s="5">
        <f t="shared" si="11"/>
        <v>532</v>
      </c>
      <c r="B176" s="6">
        <f t="shared" si="14"/>
        <v>5</v>
      </c>
      <c r="C176" s="6">
        <v>32</v>
      </c>
      <c r="D176" s="6">
        <f>_xlfn.XLOOKUP(F176,[1]活动!$C$231:$C$243,[1]活动!$G$231:$G$243)</f>
        <v>100</v>
      </c>
      <c r="E176" s="6">
        <f>_xlfn.XLOOKUP(F176,[1]活动!$C$231:$C$243,[1]活动!$H$231:$H$243)</f>
        <v>800</v>
      </c>
      <c r="F176" s="6">
        <v>11</v>
      </c>
      <c r="G176" s="6">
        <v>33</v>
      </c>
      <c r="I176" s="6" t="s">
        <v>101</v>
      </c>
      <c r="J176" s="6" t="str">
        <f>_xlfn.XLOOKUP(F176,[1]活动!$C$231:$C$243,[1]活动!$L$231:$L$243)</f>
        <v>5;8030011;10</v>
      </c>
    </row>
    <row r="177" spans="1:10">
      <c r="A177" s="5">
        <f t="shared" si="11"/>
        <v>533</v>
      </c>
      <c r="B177" s="6">
        <f t="shared" si="14"/>
        <v>5</v>
      </c>
      <c r="C177" s="6">
        <v>33</v>
      </c>
      <c r="D177" s="6">
        <f>_xlfn.XLOOKUP(F177,[1]活动!$C$231:$C$243,[1]活动!$G$231:$G$243)</f>
        <v>100</v>
      </c>
      <c r="E177" s="6">
        <f>_xlfn.XLOOKUP(F177,[1]活动!$C$231:$C$243,[1]活动!$H$231:$H$243)</f>
        <v>800</v>
      </c>
      <c r="F177" s="6">
        <v>10</v>
      </c>
      <c r="G177" s="6">
        <v>34</v>
      </c>
      <c r="H177" s="6">
        <v>401</v>
      </c>
      <c r="I177" s="6" t="s">
        <v>102</v>
      </c>
      <c r="J177" s="6" t="str">
        <f>_xlfn.XLOOKUP(F177,[1]活动!$C$231:$C$243,[1]活动!$L$231:$L$243)</f>
        <v>5;1020000;10|3;0;50000</v>
      </c>
    </row>
    <row r="178" spans="1:10">
      <c r="A178" s="5">
        <f t="shared" si="11"/>
        <v>534</v>
      </c>
      <c r="B178" s="6">
        <f t="shared" si="14"/>
        <v>5</v>
      </c>
      <c r="C178" s="6">
        <v>34</v>
      </c>
      <c r="D178" s="6">
        <f>_xlfn.XLOOKUP(F178,[1]活动!$C$231:$C$243,[1]活动!$G$231:$G$243)</f>
        <v>100</v>
      </c>
      <c r="E178" s="6">
        <f>_xlfn.XLOOKUP(F178,[1]活动!$C$231:$C$243,[1]活动!$H$231:$H$243)</f>
        <v>800</v>
      </c>
      <c r="F178" s="6">
        <v>9</v>
      </c>
      <c r="G178" s="6">
        <v>35</v>
      </c>
      <c r="I178" s="6" t="s">
        <v>103</v>
      </c>
      <c r="J178" s="6" t="str">
        <f>_xlfn.XLOOKUP(F178,[1]活动!$C$231:$C$243,[1]活动!$L$231:$L$243)</f>
        <v>5;8020011;1</v>
      </c>
    </row>
    <row r="179" spans="1:10">
      <c r="A179" s="5">
        <f t="shared" si="11"/>
        <v>535</v>
      </c>
      <c r="B179" s="6">
        <f t="shared" si="14"/>
        <v>5</v>
      </c>
      <c r="C179" s="6">
        <v>35</v>
      </c>
      <c r="D179" s="6">
        <f>_xlfn.XLOOKUP(F179,[1]活动!$C$231:$C$243,[1]活动!$G$231:$G$243)</f>
        <v>100</v>
      </c>
      <c r="E179" s="6">
        <f>_xlfn.XLOOKUP(F179,[1]活动!$C$231:$C$243,[1]活动!$H$231:$H$243)</f>
        <v>800</v>
      </c>
      <c r="F179" s="6">
        <v>11</v>
      </c>
      <c r="G179" s="6">
        <v>1</v>
      </c>
      <c r="I179" s="6" t="s">
        <v>104</v>
      </c>
      <c r="J179" s="6" t="str">
        <f>_xlfn.XLOOKUP(F179,[1]活动!$C$231:$C$243,[1]活动!$L$231:$L$243)</f>
        <v>5;8030011;10</v>
      </c>
    </row>
  </sheetData>
  <autoFilter xmlns:etc="http://www.wps.cn/officeDocument/2017/etCustomData" ref="A4:H179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zoomScale="160" zoomScaleNormal="160" workbookViewId="0">
      <selection activeCell="E10" sqref="E10"/>
    </sheetView>
  </sheetViews>
  <sheetFormatPr defaultColWidth="9" defaultRowHeight="13.5" outlineLevelCol="6"/>
  <cols>
    <col min="2" max="3" width="9.20833333333333" customWidth="1"/>
    <col min="4" max="4" width="14.0833333333333" customWidth="1"/>
    <col min="5" max="5" width="16.7" customWidth="1"/>
  </cols>
  <sheetData>
    <row r="1" ht="14.25" spans="1:7">
      <c r="A1" s="1" t="s">
        <v>0</v>
      </c>
      <c r="B1" s="1"/>
      <c r="C1" s="1" t="s">
        <v>105</v>
      </c>
      <c r="D1" s="1" t="s">
        <v>106</v>
      </c>
      <c r="E1" s="1" t="s">
        <v>57</v>
      </c>
      <c r="F1" s="1" t="s">
        <v>107</v>
      </c>
      <c r="G1" s="1" t="s">
        <v>108</v>
      </c>
    </row>
    <row r="2" ht="14.25" spans="1:7">
      <c r="A2" s="1" t="s">
        <v>11</v>
      </c>
      <c r="B2" s="1"/>
      <c r="C2" s="1" t="s">
        <v>11</v>
      </c>
      <c r="D2" s="1" t="s">
        <v>33</v>
      </c>
      <c r="E2" s="1" t="s">
        <v>33</v>
      </c>
      <c r="F2" s="1" t="s">
        <v>11</v>
      </c>
      <c r="G2" s="1" t="s">
        <v>11</v>
      </c>
    </row>
    <row r="3" ht="14.25" spans="1:7">
      <c r="A3" s="1" t="s">
        <v>14</v>
      </c>
      <c r="B3" s="1"/>
      <c r="C3" s="1" t="s">
        <v>15</v>
      </c>
      <c r="D3" s="1" t="s">
        <v>16</v>
      </c>
      <c r="E3" s="1" t="s">
        <v>14</v>
      </c>
      <c r="F3" s="1" t="s">
        <v>14</v>
      </c>
      <c r="G3" s="1" t="s">
        <v>14</v>
      </c>
    </row>
    <row r="4" ht="28.5" spans="1:7">
      <c r="A4" s="2" t="s">
        <v>109</v>
      </c>
      <c r="B4" s="2" t="s">
        <v>110</v>
      </c>
      <c r="C4" s="2" t="s">
        <v>111</v>
      </c>
      <c r="D4" s="2" t="s">
        <v>112</v>
      </c>
      <c r="E4" s="2" t="s">
        <v>113</v>
      </c>
      <c r="F4" s="2" t="s">
        <v>114</v>
      </c>
      <c r="G4" s="2" t="s">
        <v>115</v>
      </c>
    </row>
    <row r="5" spans="1:7">
      <c r="A5" s="3">
        <v>1</v>
      </c>
      <c r="B5" s="3" t="s">
        <v>116</v>
      </c>
      <c r="C5" s="3">
        <f>_xlfn.XLOOKUP(G5,[1]活动!$K$247:$K$258,[1]活动!$G$247:$G$258)</f>
        <v>300</v>
      </c>
      <c r="D5" t="str">
        <f t="shared" ref="D5:D16" si="0">CONCATENATE("5;8030011;",C5)</f>
        <v>5;8030011;300</v>
      </c>
      <c r="E5" t="str">
        <f>_xlfn.XLOOKUP(G5,[1]活动!$K$247:$K$258,[1]活动!$J$247:$J$258)</f>
        <v>2;0;300</v>
      </c>
      <c r="F5">
        <v>2</v>
      </c>
      <c r="G5">
        <v>1</v>
      </c>
    </row>
    <row r="6" spans="1:7">
      <c r="A6" s="3">
        <v>1</v>
      </c>
      <c r="B6" s="3" t="s">
        <v>117</v>
      </c>
      <c r="C6" s="3">
        <f>_xlfn.XLOOKUP(G6,[1]活动!$K$247:$K$258,[1]活动!$G$247:$G$258)</f>
        <v>1000</v>
      </c>
      <c r="D6" t="str">
        <f t="shared" si="0"/>
        <v>5;8030011;1000</v>
      </c>
      <c r="E6" t="str">
        <f>_xlfn.XLOOKUP(G6,[1]活动!$K$247:$K$258,[1]活动!$J$247:$J$258)</f>
        <v>11;15104;1</v>
      </c>
      <c r="F6">
        <v>1</v>
      </c>
      <c r="G6">
        <v>2</v>
      </c>
    </row>
    <row r="7" spans="1:7">
      <c r="A7" s="3">
        <v>1</v>
      </c>
      <c r="B7" s="3" t="s">
        <v>118</v>
      </c>
      <c r="C7" s="3">
        <f>_xlfn.XLOOKUP(G7,[1]活动!$K$247:$K$258,[1]活动!$G$247:$G$258)</f>
        <v>800</v>
      </c>
      <c r="D7" t="str">
        <f t="shared" si="0"/>
        <v>5;8030011;800</v>
      </c>
      <c r="E7" t="str">
        <f>_xlfn.XLOOKUP(G7,[1]活动!$K$247:$K$258,[1]活动!$J$247:$J$258)</f>
        <v>11;25104;1</v>
      </c>
      <c r="F7">
        <v>1</v>
      </c>
      <c r="G7">
        <v>3</v>
      </c>
    </row>
    <row r="8" spans="1:7">
      <c r="A8" s="3">
        <v>1</v>
      </c>
      <c r="B8" s="3" t="s">
        <v>119</v>
      </c>
      <c r="C8" s="3">
        <f>_xlfn.XLOOKUP(G8,[1]活动!$K$247:$K$258,[1]活动!$G$247:$G$258)</f>
        <v>200</v>
      </c>
      <c r="D8" t="str">
        <f t="shared" si="0"/>
        <v>5;8030011;200</v>
      </c>
      <c r="E8" t="str">
        <f>_xlfn.XLOOKUP(G8,[1]活动!$K$247:$K$258,[1]活动!$J$247:$J$258)</f>
        <v>5;2010003;1</v>
      </c>
      <c r="F8">
        <v>2</v>
      </c>
      <c r="G8">
        <v>4</v>
      </c>
    </row>
    <row r="9" spans="1:7">
      <c r="A9" s="3">
        <v>1</v>
      </c>
      <c r="B9" s="3" t="s">
        <v>120</v>
      </c>
      <c r="C9" s="3">
        <f>_xlfn.XLOOKUP(G9,[1]活动!$K$247:$K$258,[1]活动!$G$247:$G$258)</f>
        <v>100</v>
      </c>
      <c r="D9" t="str">
        <f t="shared" si="0"/>
        <v>5;8030011;100</v>
      </c>
      <c r="E9" t="str">
        <f>_xlfn.XLOOKUP(G9,[1]活动!$K$247:$K$258,[1]活动!$J$247:$J$258)</f>
        <v>5;2010002;1</v>
      </c>
      <c r="F9">
        <v>4</v>
      </c>
      <c r="G9">
        <v>5</v>
      </c>
    </row>
    <row r="10" spans="1:7">
      <c r="A10" s="3">
        <v>1</v>
      </c>
      <c r="B10" s="3" t="s">
        <v>121</v>
      </c>
      <c r="C10" s="3">
        <f>_xlfn.XLOOKUP(G10,[1]活动!$K$247:$K$258,[1]活动!$G$247:$G$258)</f>
        <v>50</v>
      </c>
      <c r="D10" t="str">
        <f t="shared" si="0"/>
        <v>5;8030011;50</v>
      </c>
      <c r="E10" t="str">
        <f>_xlfn.XLOOKUP(G10,[1]活动!$K$247:$K$258,[1]活动!$J$247:$J$258)</f>
        <v>5;1020001;10</v>
      </c>
      <c r="F10">
        <v>20</v>
      </c>
      <c r="G10">
        <v>6</v>
      </c>
    </row>
    <row r="11" spans="1:7">
      <c r="A11" s="3">
        <v>1</v>
      </c>
      <c r="B11" s="3" t="s">
        <v>122</v>
      </c>
      <c r="C11" s="3">
        <f>_xlfn.XLOOKUP(G11,[1]活动!$K$247:$K$258,[1]活动!$G$247:$G$258)</f>
        <v>50</v>
      </c>
      <c r="D11" t="str">
        <f t="shared" si="0"/>
        <v>5;8030011;50</v>
      </c>
      <c r="E11" t="str">
        <f>_xlfn.XLOOKUP(G11,[1]活动!$K$247:$K$258,[1]活动!$J$247:$J$258)</f>
        <v>5;1020002;10</v>
      </c>
      <c r="F11">
        <v>20</v>
      </c>
      <c r="G11">
        <v>7</v>
      </c>
    </row>
    <row r="12" spans="1:7">
      <c r="A12" s="3">
        <v>1</v>
      </c>
      <c r="B12" s="3" t="s">
        <v>123</v>
      </c>
      <c r="C12" s="3">
        <f>_xlfn.XLOOKUP(G12,[1]活动!$K$247:$K$258,[1]活动!$G$247:$G$258)</f>
        <v>50</v>
      </c>
      <c r="D12" t="str">
        <f t="shared" si="0"/>
        <v>5;8030011;50</v>
      </c>
      <c r="E12" t="str">
        <f>_xlfn.XLOOKUP(G12,[1]活动!$K$247:$K$258,[1]活动!$J$247:$J$258)</f>
        <v>5;1020003;10</v>
      </c>
      <c r="F12">
        <v>20</v>
      </c>
      <c r="G12">
        <v>8</v>
      </c>
    </row>
    <row r="13" spans="1:7">
      <c r="A13" s="3">
        <v>1</v>
      </c>
      <c r="B13" s="3" t="s">
        <v>124</v>
      </c>
      <c r="C13" s="3">
        <f>_xlfn.XLOOKUP(G13,[1]活动!$K$247:$K$258,[1]活动!$G$247:$G$258)</f>
        <v>50</v>
      </c>
      <c r="D13" t="str">
        <f t="shared" si="0"/>
        <v>5;8030011;50</v>
      </c>
      <c r="E13" t="str">
        <f>_xlfn.XLOOKUP(G13,[1]活动!$K$247:$K$258,[1]活动!$J$247:$J$258)</f>
        <v>5;1020004;10</v>
      </c>
      <c r="F13">
        <v>20</v>
      </c>
      <c r="G13">
        <v>9</v>
      </c>
    </row>
    <row r="14" spans="1:7">
      <c r="A14" s="3">
        <v>1</v>
      </c>
      <c r="B14" s="3" t="s">
        <v>125</v>
      </c>
      <c r="C14" s="3">
        <f>_xlfn.XLOOKUP(G14,[1]活动!$K$247:$K$258,[1]活动!$G$247:$G$258)</f>
        <v>50</v>
      </c>
      <c r="D14" t="str">
        <f t="shared" si="0"/>
        <v>5;8030011;50</v>
      </c>
      <c r="E14" t="str">
        <f>_xlfn.XLOOKUP(G14,[1]活动!$K$247:$K$258,[1]活动!$J$247:$J$258)</f>
        <v>5;1020005;10</v>
      </c>
      <c r="F14">
        <v>20</v>
      </c>
      <c r="G14">
        <v>10</v>
      </c>
    </row>
    <row r="15" spans="1:7">
      <c r="A15" s="3">
        <v>1</v>
      </c>
      <c r="B15" s="3" t="s">
        <v>126</v>
      </c>
      <c r="C15" s="3">
        <f>_xlfn.XLOOKUP(G15,[1]活动!$K$247:$K$258,[1]活动!$G$247:$G$258)</f>
        <v>50</v>
      </c>
      <c r="D15" t="str">
        <f t="shared" si="0"/>
        <v>5;8030011;50</v>
      </c>
      <c r="E15" t="str">
        <f>_xlfn.XLOOKUP(G15,[1]活动!$K$247:$K$258,[1]活动!$J$247:$J$258)</f>
        <v>5;1020006;10</v>
      </c>
      <c r="F15">
        <v>20</v>
      </c>
      <c r="G15">
        <v>11</v>
      </c>
    </row>
    <row r="16" spans="1:7">
      <c r="A16" s="3">
        <v>1</v>
      </c>
      <c r="B16" s="3" t="s">
        <v>127</v>
      </c>
      <c r="C16" s="3">
        <f>_xlfn.XLOOKUP(G16,[1]活动!$K$247:$K$258,[1]活动!$G$247:$G$258)</f>
        <v>50</v>
      </c>
      <c r="D16" t="str">
        <f t="shared" si="0"/>
        <v>5;8030011;50</v>
      </c>
      <c r="E16" t="str">
        <f>_xlfn.XLOOKUP(G16,[1]活动!$K$247:$K$258,[1]活动!$J$247:$J$258)</f>
        <v>5;1010002;1</v>
      </c>
      <c r="F16">
        <v>10</v>
      </c>
      <c r="G16">
        <v>12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zoomScale="160" zoomScaleNormal="160" workbookViewId="0">
      <selection activeCell="E14" sqref="E14"/>
    </sheetView>
  </sheetViews>
  <sheetFormatPr defaultColWidth="9" defaultRowHeight="13.5" outlineLevelCol="7"/>
  <cols>
    <col min="1" max="1" width="10.1833333333333" customWidth="1"/>
    <col min="2" max="2" width="10.9833333333333" customWidth="1"/>
    <col min="6" max="6" width="6.05" customWidth="1"/>
    <col min="7" max="7" width="11.775" customWidth="1"/>
    <col min="8" max="8" width="12.1083333333333" customWidth="1"/>
  </cols>
  <sheetData>
    <row r="1" ht="14.25" spans="1:5">
      <c r="A1" s="1" t="s">
        <v>0</v>
      </c>
      <c r="B1" s="1" t="s">
        <v>50</v>
      </c>
      <c r="C1" s="1" t="s">
        <v>128</v>
      </c>
      <c r="D1" s="1" t="s">
        <v>129</v>
      </c>
      <c r="E1" s="1" t="s">
        <v>52</v>
      </c>
    </row>
    <row r="2" ht="14.25" spans="1:5">
      <c r="A2" s="1" t="s">
        <v>11</v>
      </c>
      <c r="B2" s="1" t="s">
        <v>11</v>
      </c>
      <c r="C2" s="1" t="s">
        <v>11</v>
      </c>
      <c r="D2" s="1" t="s">
        <v>11</v>
      </c>
      <c r="E2" s="1" t="s">
        <v>11</v>
      </c>
    </row>
    <row r="3" ht="14.25" spans="1:5">
      <c r="A3" s="1" t="s">
        <v>14</v>
      </c>
      <c r="B3" s="1" t="s">
        <v>14</v>
      </c>
      <c r="C3" s="1" t="s">
        <v>14</v>
      </c>
      <c r="D3" s="1" t="s">
        <v>14</v>
      </c>
      <c r="E3" s="1" t="s">
        <v>16</v>
      </c>
    </row>
    <row r="4" ht="14.25" spans="1:8">
      <c r="A4" s="2" t="s">
        <v>0</v>
      </c>
      <c r="B4" s="2" t="s">
        <v>61</v>
      </c>
      <c r="C4" s="2" t="s">
        <v>130</v>
      </c>
      <c r="D4" s="2" t="s">
        <v>131</v>
      </c>
      <c r="E4" s="2" t="s">
        <v>132</v>
      </c>
      <c r="G4">
        <f>SUM(E5:E24)</f>
        <v>800</v>
      </c>
      <c r="H4">
        <f>SUM(H5:H24)</f>
        <v>153.15</v>
      </c>
    </row>
    <row r="5" spans="1:8">
      <c r="A5">
        <v>101</v>
      </c>
      <c r="B5">
        <v>1</v>
      </c>
      <c r="C5">
        <v>8</v>
      </c>
      <c r="D5">
        <v>10</v>
      </c>
      <c r="E5">
        <v>50</v>
      </c>
      <c r="F5">
        <f>C5*D5</f>
        <v>80</v>
      </c>
      <c r="G5">
        <f>E5/$G$4</f>
        <v>0.0625</v>
      </c>
      <c r="H5">
        <f>G5*F5</f>
        <v>5</v>
      </c>
    </row>
    <row r="6" spans="1:8">
      <c r="A6">
        <v>102</v>
      </c>
      <c r="B6">
        <v>1</v>
      </c>
      <c r="C6">
        <v>8</v>
      </c>
      <c r="D6">
        <v>12</v>
      </c>
      <c r="E6">
        <v>50</v>
      </c>
      <c r="F6">
        <f t="shared" ref="F6:F24" si="0">C6*D6</f>
        <v>96</v>
      </c>
      <c r="G6">
        <f t="shared" ref="G6:G24" si="1">E6/$G$4</f>
        <v>0.0625</v>
      </c>
      <c r="H6">
        <f t="shared" ref="H6:H24" si="2">G6*F6</f>
        <v>6</v>
      </c>
    </row>
    <row r="7" spans="1:8">
      <c r="A7">
        <v>103</v>
      </c>
      <c r="B7">
        <v>1</v>
      </c>
      <c r="C7">
        <v>8</v>
      </c>
      <c r="D7">
        <v>14</v>
      </c>
      <c r="E7">
        <v>50</v>
      </c>
      <c r="F7">
        <f t="shared" si="0"/>
        <v>112</v>
      </c>
      <c r="G7">
        <f t="shared" si="1"/>
        <v>0.0625</v>
      </c>
      <c r="H7">
        <f t="shared" si="2"/>
        <v>7</v>
      </c>
    </row>
    <row r="8" spans="1:8">
      <c r="A8">
        <v>104</v>
      </c>
      <c r="B8">
        <v>1</v>
      </c>
      <c r="C8">
        <v>8</v>
      </c>
      <c r="D8">
        <v>16</v>
      </c>
      <c r="E8">
        <v>50</v>
      </c>
      <c r="F8">
        <f t="shared" si="0"/>
        <v>128</v>
      </c>
      <c r="G8">
        <f t="shared" si="1"/>
        <v>0.0625</v>
      </c>
      <c r="H8">
        <f t="shared" si="2"/>
        <v>8</v>
      </c>
    </row>
    <row r="9" spans="1:8">
      <c r="A9">
        <v>105</v>
      </c>
      <c r="B9">
        <v>1</v>
      </c>
      <c r="C9">
        <v>8</v>
      </c>
      <c r="D9">
        <v>20</v>
      </c>
      <c r="E9">
        <v>50</v>
      </c>
      <c r="F9">
        <f t="shared" si="0"/>
        <v>160</v>
      </c>
      <c r="G9">
        <f t="shared" si="1"/>
        <v>0.0625</v>
      </c>
      <c r="H9">
        <f t="shared" si="2"/>
        <v>10</v>
      </c>
    </row>
    <row r="10" spans="1:8">
      <c r="A10">
        <v>106</v>
      </c>
      <c r="B10">
        <v>1</v>
      </c>
      <c r="C10">
        <v>10</v>
      </c>
      <c r="D10">
        <v>10</v>
      </c>
      <c r="E10">
        <v>50</v>
      </c>
      <c r="F10">
        <f t="shared" si="0"/>
        <v>100</v>
      </c>
      <c r="G10">
        <f t="shared" si="1"/>
        <v>0.0625</v>
      </c>
      <c r="H10">
        <f t="shared" si="2"/>
        <v>6.25</v>
      </c>
    </row>
    <row r="11" spans="1:8">
      <c r="A11">
        <v>107</v>
      </c>
      <c r="B11">
        <v>1</v>
      </c>
      <c r="C11">
        <v>10</v>
      </c>
      <c r="D11">
        <v>12</v>
      </c>
      <c r="E11">
        <v>50</v>
      </c>
      <c r="F11">
        <f t="shared" si="0"/>
        <v>120</v>
      </c>
      <c r="G11">
        <f t="shared" si="1"/>
        <v>0.0625</v>
      </c>
      <c r="H11">
        <f t="shared" si="2"/>
        <v>7.5</v>
      </c>
    </row>
    <row r="12" spans="1:8">
      <c r="A12">
        <v>108</v>
      </c>
      <c r="B12">
        <v>1</v>
      </c>
      <c r="C12">
        <v>10</v>
      </c>
      <c r="D12">
        <v>14</v>
      </c>
      <c r="E12">
        <v>50</v>
      </c>
      <c r="F12">
        <f t="shared" si="0"/>
        <v>140</v>
      </c>
      <c r="G12">
        <f t="shared" si="1"/>
        <v>0.0625</v>
      </c>
      <c r="H12">
        <f t="shared" si="2"/>
        <v>8.75</v>
      </c>
    </row>
    <row r="13" spans="1:8">
      <c r="A13">
        <v>109</v>
      </c>
      <c r="B13">
        <v>1</v>
      </c>
      <c r="C13">
        <v>10</v>
      </c>
      <c r="D13">
        <v>16</v>
      </c>
      <c r="E13">
        <v>50</v>
      </c>
      <c r="F13">
        <f t="shared" si="0"/>
        <v>160</v>
      </c>
      <c r="G13">
        <f t="shared" si="1"/>
        <v>0.0625</v>
      </c>
      <c r="H13">
        <f t="shared" si="2"/>
        <v>10</v>
      </c>
    </row>
    <row r="14" spans="1:8">
      <c r="A14">
        <v>110</v>
      </c>
      <c r="B14">
        <v>1</v>
      </c>
      <c r="C14">
        <v>10</v>
      </c>
      <c r="D14">
        <v>20</v>
      </c>
      <c r="E14">
        <v>50</v>
      </c>
      <c r="F14">
        <f t="shared" si="0"/>
        <v>200</v>
      </c>
      <c r="G14">
        <f t="shared" si="1"/>
        <v>0.0625</v>
      </c>
      <c r="H14">
        <f t="shared" si="2"/>
        <v>12.5</v>
      </c>
    </row>
    <row r="15" spans="1:8">
      <c r="A15">
        <v>111</v>
      </c>
      <c r="B15">
        <v>1</v>
      </c>
      <c r="C15">
        <v>10</v>
      </c>
      <c r="D15">
        <v>10</v>
      </c>
      <c r="E15">
        <v>30</v>
      </c>
      <c r="F15">
        <f t="shared" si="0"/>
        <v>100</v>
      </c>
      <c r="G15">
        <f t="shared" si="1"/>
        <v>0.0375</v>
      </c>
      <c r="H15">
        <f t="shared" si="2"/>
        <v>3.75</v>
      </c>
    </row>
    <row r="16" spans="1:8">
      <c r="A16">
        <v>112</v>
      </c>
      <c r="B16">
        <v>1</v>
      </c>
      <c r="C16">
        <v>12</v>
      </c>
      <c r="D16">
        <v>12</v>
      </c>
      <c r="E16">
        <v>30</v>
      </c>
      <c r="F16">
        <f t="shared" si="0"/>
        <v>144</v>
      </c>
      <c r="G16">
        <f t="shared" si="1"/>
        <v>0.0375</v>
      </c>
      <c r="H16">
        <f t="shared" si="2"/>
        <v>5.4</v>
      </c>
    </row>
    <row r="17" spans="1:8">
      <c r="A17">
        <v>113</v>
      </c>
      <c r="B17">
        <v>1</v>
      </c>
      <c r="C17">
        <v>12</v>
      </c>
      <c r="D17">
        <v>14</v>
      </c>
      <c r="E17">
        <v>30</v>
      </c>
      <c r="F17">
        <f t="shared" si="0"/>
        <v>168</v>
      </c>
      <c r="G17">
        <f t="shared" si="1"/>
        <v>0.0375</v>
      </c>
      <c r="H17">
        <f t="shared" si="2"/>
        <v>6.3</v>
      </c>
    </row>
    <row r="18" spans="1:8">
      <c r="A18">
        <v>114</v>
      </c>
      <c r="B18">
        <v>1</v>
      </c>
      <c r="C18">
        <v>12</v>
      </c>
      <c r="D18">
        <v>16</v>
      </c>
      <c r="E18">
        <v>30</v>
      </c>
      <c r="F18">
        <f t="shared" si="0"/>
        <v>192</v>
      </c>
      <c r="G18">
        <f t="shared" si="1"/>
        <v>0.0375</v>
      </c>
      <c r="H18">
        <f t="shared" si="2"/>
        <v>7.2</v>
      </c>
    </row>
    <row r="19" spans="1:8">
      <c r="A19">
        <v>115</v>
      </c>
      <c r="B19">
        <v>1</v>
      </c>
      <c r="C19">
        <v>12</v>
      </c>
      <c r="D19">
        <v>20</v>
      </c>
      <c r="E19">
        <v>30</v>
      </c>
      <c r="F19">
        <f t="shared" si="0"/>
        <v>240</v>
      </c>
      <c r="G19">
        <f t="shared" si="1"/>
        <v>0.0375</v>
      </c>
      <c r="H19">
        <f t="shared" si="2"/>
        <v>9</v>
      </c>
    </row>
    <row r="20" spans="1:8">
      <c r="A20">
        <v>116</v>
      </c>
      <c r="B20">
        <v>1</v>
      </c>
      <c r="C20">
        <v>15</v>
      </c>
      <c r="D20">
        <v>10</v>
      </c>
      <c r="E20">
        <v>30</v>
      </c>
      <c r="F20">
        <f t="shared" si="0"/>
        <v>150</v>
      </c>
      <c r="G20">
        <f t="shared" si="1"/>
        <v>0.0375</v>
      </c>
      <c r="H20">
        <f t="shared" si="2"/>
        <v>5.625</v>
      </c>
    </row>
    <row r="21" spans="1:8">
      <c r="A21">
        <v>117</v>
      </c>
      <c r="B21">
        <v>1</v>
      </c>
      <c r="C21">
        <v>15</v>
      </c>
      <c r="D21">
        <v>12</v>
      </c>
      <c r="E21">
        <v>30</v>
      </c>
      <c r="F21">
        <f t="shared" si="0"/>
        <v>180</v>
      </c>
      <c r="G21">
        <f t="shared" si="1"/>
        <v>0.0375</v>
      </c>
      <c r="H21">
        <f t="shared" si="2"/>
        <v>6.75</v>
      </c>
    </row>
    <row r="22" spans="1:8">
      <c r="A22">
        <v>118</v>
      </c>
      <c r="B22">
        <v>1</v>
      </c>
      <c r="C22">
        <v>15</v>
      </c>
      <c r="D22">
        <v>14</v>
      </c>
      <c r="E22">
        <v>30</v>
      </c>
      <c r="F22">
        <f t="shared" si="0"/>
        <v>210</v>
      </c>
      <c r="G22">
        <f t="shared" si="1"/>
        <v>0.0375</v>
      </c>
      <c r="H22">
        <f t="shared" si="2"/>
        <v>7.875</v>
      </c>
    </row>
    <row r="23" spans="1:8">
      <c r="A23">
        <v>119</v>
      </c>
      <c r="B23">
        <v>1</v>
      </c>
      <c r="C23">
        <v>15</v>
      </c>
      <c r="D23">
        <v>16</v>
      </c>
      <c r="E23">
        <v>30</v>
      </c>
      <c r="F23">
        <f t="shared" si="0"/>
        <v>240</v>
      </c>
      <c r="G23">
        <f t="shared" si="1"/>
        <v>0.0375</v>
      </c>
      <c r="H23">
        <f t="shared" si="2"/>
        <v>9</v>
      </c>
    </row>
    <row r="24" spans="1:8">
      <c r="A24">
        <v>120</v>
      </c>
      <c r="B24">
        <v>1</v>
      </c>
      <c r="C24">
        <v>15</v>
      </c>
      <c r="D24">
        <v>20</v>
      </c>
      <c r="E24">
        <v>30</v>
      </c>
      <c r="F24">
        <f t="shared" si="0"/>
        <v>300</v>
      </c>
      <c r="G24">
        <f t="shared" si="1"/>
        <v>0.0375</v>
      </c>
      <c r="H24">
        <f t="shared" si="2"/>
        <v>11.25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monopoly|大富翁活动</vt:lpstr>
      <vt:lpstr>monopoly_event|大富翁事件</vt:lpstr>
      <vt:lpstr>monopoly_cell|单元格内容</vt:lpstr>
      <vt:lpstr>monopoly_shop|大富翁兑换列表</vt:lpstr>
      <vt:lpstr>monopoly_event_lotto|彩票事件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Sucker</cp:lastModifiedBy>
  <dcterms:created xsi:type="dcterms:W3CDTF">2023-07-06T02:18:00Z</dcterms:created>
  <dcterms:modified xsi:type="dcterms:W3CDTF">2025-06-25T09:27:20Z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2A32F1F8BBBA40FEBE93B13ACC05582F_12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